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milyli/Documents/Bootcamp/kickstarter-analysis/"/>
    </mc:Choice>
  </mc:AlternateContent>
  <xr:revisionPtr revIDLastSave="0" documentId="8_{FE5E81AC-002A-094A-BCE2-589E750A8FBA}" xr6:coauthVersionLast="47" xr6:coauthVersionMax="47" xr10:uidLastSave="{00000000-0000-0000-0000-000000000000}"/>
  <bookViews>
    <workbookView xWindow="180" yWindow="560" windowWidth="28600" windowHeight="13280" activeTab="4" xr2:uid="{00000000-000D-0000-FFFF-FFFF00000000}"/>
  </bookViews>
  <sheets>
    <sheet name="Kickstarter" sheetId="1" r:id="rId1"/>
    <sheet name="Outcomes Based on Goals" sheetId="21" r:id="rId2"/>
    <sheet name="Theater Outcomes By Launch Date" sheetId="9" r:id="rId3"/>
    <sheet name="Descriptive Statistics" sheetId="12" r:id="rId4"/>
    <sheet name="Successful US musical" sheetId="17" r:id="rId5"/>
    <sheet name="Failed US musical" sheetId="18" r:id="rId6"/>
    <sheet name="Successful US indie rock" sheetId="16" r:id="rId7"/>
    <sheet name="Failed US indie rock" sheetId="15" r:id="rId8"/>
    <sheet name="Edinburgh Research" sheetId="8" r:id="rId9"/>
    <sheet name="Category Statistics" sheetId="2" r:id="rId10"/>
    <sheet name="Subcategory Statistics" sheetId="6" r:id="rId11"/>
    <sheet name="Outcomes Based on Launch Data" sheetId="7" r:id="rId12"/>
  </sheets>
  <definedNames>
    <definedName name="_xlnm._FilterDatabase" localSheetId="0" hidden="1">Kickstarter!$A$1:$T$4115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1" l="1"/>
  <c r="B6" i="21"/>
  <c r="D13" i="2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5" i="21"/>
  <c r="B3" i="21"/>
  <c r="B2" i="2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2"/>
  <c r="C13" i="12"/>
  <c r="B14" i="12"/>
  <c r="B13" i="12"/>
  <c r="C12" i="12"/>
  <c r="B12" i="12"/>
  <c r="C7" i="12"/>
  <c r="C6" i="12"/>
  <c r="B7" i="12"/>
  <c r="B6" i="12"/>
  <c r="B8" i="12" s="1"/>
  <c r="C5" i="12"/>
  <c r="B5" i="12"/>
  <c r="K10" i="12"/>
  <c r="K11" i="12"/>
  <c r="K4" i="12"/>
  <c r="K3" i="12"/>
  <c r="J3" i="12"/>
  <c r="J4" i="12"/>
  <c r="J11" i="12"/>
  <c r="J10" i="12"/>
  <c r="F11" i="12"/>
  <c r="G10" i="12"/>
  <c r="G11" i="12"/>
  <c r="G4" i="12"/>
  <c r="F4" i="12"/>
  <c r="F10" i="12"/>
  <c r="G3" i="12"/>
  <c r="F3" i="12"/>
  <c r="C11" i="12"/>
  <c r="B11" i="12"/>
  <c r="C10" i="12"/>
  <c r="B10" i="12"/>
  <c r="C4" i="12"/>
  <c r="B4" i="12"/>
  <c r="C3" i="12"/>
  <c r="B3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0" i="9"/>
  <c r="G19" i="9"/>
  <c r="G18" i="9"/>
  <c r="G17" i="9"/>
  <c r="G16" i="9"/>
  <c r="G15" i="9"/>
  <c r="G14" i="9"/>
  <c r="G13" i="9"/>
  <c r="G12" i="9"/>
  <c r="G11" i="9"/>
  <c r="G10" i="9"/>
  <c r="G9" i="9"/>
  <c r="B15" i="12" l="1"/>
  <c r="E13" i="21"/>
  <c r="E9" i="21"/>
  <c r="E5" i="21"/>
  <c r="E12" i="21"/>
  <c r="F12" i="21" s="1"/>
  <c r="E8" i="21"/>
  <c r="G8" i="21" s="1"/>
  <c r="E4" i="21"/>
  <c r="E11" i="21"/>
  <c r="H11" i="21" s="1"/>
  <c r="E7" i="21"/>
  <c r="E3" i="21"/>
  <c r="F3" i="21" s="1"/>
  <c r="E2" i="21"/>
  <c r="F2" i="21" s="1"/>
  <c r="E10" i="21"/>
  <c r="H10" i="21" s="1"/>
  <c r="E6" i="21"/>
  <c r="E2" i="8"/>
  <c r="E4" i="8"/>
  <c r="E5" i="8"/>
  <c r="E6" i="8"/>
  <c r="C15" i="12"/>
  <c r="C8" i="12"/>
  <c r="F6" i="21" l="1"/>
  <c r="H6" i="21"/>
  <c r="G6" i="21"/>
  <c r="F4" i="21"/>
  <c r="H4" i="21"/>
  <c r="F13" i="21"/>
  <c r="H13" i="21"/>
  <c r="G12" i="21"/>
  <c r="H12" i="21"/>
  <c r="F11" i="21"/>
  <c r="G11" i="21"/>
  <c r="F10" i="21"/>
  <c r="G10" i="21"/>
  <c r="F9" i="21"/>
  <c r="H9" i="21"/>
  <c r="F8" i="21"/>
  <c r="H8" i="21"/>
  <c r="F7" i="21"/>
  <c r="H7" i="21"/>
  <c r="G5" i="21"/>
  <c r="H5" i="21"/>
  <c r="F5" i="21"/>
  <c r="G3" i="21"/>
  <c r="H3" i="21"/>
  <c r="H2" i="21"/>
  <c r="G13" i="21"/>
  <c r="G4" i="21"/>
  <c r="G9" i="21"/>
  <c r="G7" i="21"/>
  <c r="G2" i="21"/>
</calcChain>
</file>

<file path=xl/sharedStrings.xml><?xml version="1.0" encoding="utf-8"?>
<sst xmlns="http://schemas.openxmlformats.org/spreadsheetml/2006/main" count="35113" uniqueCount="8423">
  <si>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</si>
  <si>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</si>
  <si>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</si>
  <si>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</si>
  <si>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</si>
  <si>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</si>
  <si>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</si>
  <si>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</si>
  <si>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</si>
  <si>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</si>
  <si>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</si>
  <si>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</si>
  <si>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</si>
  <si>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</si>
  <si>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</si>
  <si>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</si>
  <si>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</si>
  <si>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</si>
  <si>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</si>
  <si>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</si>
  <si>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</si>
  <si>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</si>
  <si>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</si>
  <si>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</si>
  <si>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</si>
  <si>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</si>
  <si>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</si>
  <si>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</si>
  <si>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</si>
  <si>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</si>
  <si>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</si>
  <si>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</si>
  <si>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</si>
  <si>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</si>
  <si>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</si>
  <si>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</si>
  <si>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</si>
  <si>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</si>
  <si>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</si>
  <si>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</si>
  <si>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</si>
  <si>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</si>
  <si>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</si>
  <si>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</si>
  <si>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</si>
  <si>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</si>
  <si>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</si>
  <si>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</si>
  <si>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</si>
  <si>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</si>
  <si>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</si>
  <si>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</si>
  <si>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</si>
  <si>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</si>
  <si>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</si>
  <si>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</si>
  <si>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</si>
  <si>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</si>
  <si>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</si>
  <si>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</si>
  <si>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</si>
  <si>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</si>
  <si>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</si>
  <si>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</si>
  <si>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</si>
  <si>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</si>
  <si>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</si>
  <si>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</si>
  <si>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</si>
  <si>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</si>
  <si>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</si>
  <si>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</si>
  <si>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</si>
  <si>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</si>
  <si>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</si>
  <si>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</si>
  <si>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</si>
  <si>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</si>
  <si>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</si>
  <si>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</si>
  <si>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</si>
  <si>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</si>
  <si>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</si>
  <si>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</si>
  <si>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</si>
  <si>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</si>
  <si>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</si>
  <si>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</si>
  <si>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</si>
  <si>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</si>
  <si>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</si>
  <si>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</si>
  <si>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</si>
  <si>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</si>
  <si>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</si>
  <si>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</si>
  <si>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</si>
  <si>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</si>
  <si>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</si>
  <si>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</si>
  <si>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</si>
  <si>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</si>
  <si>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</si>
  <si>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</si>
  <si>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</si>
  <si>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</si>
  <si>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</si>
  <si>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</si>
  <si>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</si>
  <si>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</si>
  <si>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</si>
  <si>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</si>
  <si>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</si>
  <si>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</si>
  <si>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</si>
  <si>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</si>
  <si>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</si>
  <si>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</si>
  <si>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</si>
  <si>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</si>
  <si>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</si>
  <si>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</si>
  <si>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</si>
  <si>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</si>
  <si>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</si>
  <si>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</si>
  <si>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</si>
  <si>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</si>
  <si>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</si>
  <si>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</si>
  <si>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</si>
  <si>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</si>
  <si>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</si>
  <si>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</si>
  <si>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</si>
  <si>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</si>
  <si>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</si>
  <si>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</si>
  <si>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</si>
  <si>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</si>
  <si>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</si>
  <si>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</si>
  <si>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</si>
  <si>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</si>
  <si>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</si>
  <si>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</si>
  <si>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</si>
  <si>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</si>
  <si>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</si>
  <si>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</si>
  <si>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</si>
  <si>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</si>
  <si>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</si>
  <si>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</si>
  <si>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</si>
  <si>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</si>
  <si>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</si>
  <si>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</si>
  <si>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</si>
  <si>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</si>
  <si>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</si>
  <si>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</si>
  <si>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</si>
  <si>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</si>
  <si>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</si>
  <si>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</si>
  <si>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</si>
  <si>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</si>
  <si>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</si>
  <si>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</si>
  <si>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</si>
  <si>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</si>
  <si>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</si>
  <si>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</si>
  <si>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</si>
  <si>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</si>
  <si>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</si>
  <si>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</si>
  <si>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</si>
  <si>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</si>
  <si>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</si>
  <si>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</si>
  <si>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</si>
  <si>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</si>
  <si>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</si>
  <si>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</si>
  <si>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</si>
  <si>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</si>
  <si>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</si>
  <si>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</si>
  <si>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</si>
  <si>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</si>
  <si>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</si>
  <si>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</si>
  <si>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</si>
  <si>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</si>
  <si>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</si>
  <si>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</si>
  <si>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</si>
  <si>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</si>
  <si>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</si>
  <si>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</si>
  <si>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</si>
  <si>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</si>
  <si>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</si>
  <si>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</si>
  <si>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</si>
  <si>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</si>
  <si>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</si>
  <si>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</si>
  <si>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</si>
  <si>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</si>
  <si>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</si>
  <si>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</si>
  <si>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</si>
  <si>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</si>
  <si>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</si>
  <si>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</si>
  <si>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</si>
  <si>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</si>
  <si>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</si>
  <si>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</si>
  <si>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</si>
  <si>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</si>
  <si>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</si>
  <si>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</si>
  <si>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</si>
  <si>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</si>
  <si>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</si>
  <si>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</si>
  <si>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</si>
  <si>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</si>
  <si>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</si>
  <si>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</si>
  <si>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</si>
  <si>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</si>
  <si>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</si>
  <si>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</si>
  <si>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</si>
  <si>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</si>
  <si>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</si>
  <si>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</si>
  <si>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</si>
  <si>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</si>
  <si>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</si>
  <si>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</si>
  <si>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</si>
  <si>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</si>
  <si>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</si>
  <si>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</si>
  <si>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</si>
  <si>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</si>
  <si>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</si>
  <si>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</si>
  <si>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</si>
  <si>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</si>
  <si>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</si>
  <si>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</si>
  <si>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</si>
  <si>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</si>
  <si>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</si>
  <si>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</si>
  <si>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</si>
  <si>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</si>
  <si>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</si>
  <si>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</si>
  <si>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</si>
  <si>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</si>
  <si>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</si>
  <si>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</si>
  <si>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</si>
  <si>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</si>
  <si>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</si>
  <si>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</si>
  <si>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</si>
  <si>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</si>
  <si>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</si>
  <si>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</si>
  <si>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</si>
  <si>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</si>
  <si>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</si>
  <si>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</si>
  <si>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</si>
  <si>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</si>
  <si>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</si>
  <si>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</si>
  <si>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</si>
  <si>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</si>
  <si>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</si>
  <si>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</si>
  <si>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</si>
  <si>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</si>
  <si>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</si>
  <si>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</si>
  <si>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</si>
  <si>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</si>
  <si>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</si>
  <si>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</si>
  <si>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</si>
  <si>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</si>
  <si>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</si>
  <si>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</si>
  <si>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</si>
  <si>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</si>
  <si>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</si>
  <si>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</si>
  <si>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</si>
  <si>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</si>
  <si>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</si>
  <si>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</si>
  <si>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</si>
  <si>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</si>
  <si>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</si>
  <si>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</si>
  <si>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</si>
  <si>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</si>
  <si>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</si>
  <si>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</si>
  <si>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</si>
  <si>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</si>
  <si>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</si>
  <si>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</si>
  <si>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</si>
  <si>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</si>
  <si>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</si>
  <si>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</si>
  <si>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</si>
  <si>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</si>
  <si>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</si>
  <si>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</si>
  <si>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</si>
  <si>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</si>
  <si>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</si>
  <si>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</si>
  <si>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</si>
  <si>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</si>
  <si>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</si>
  <si>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</si>
  <si>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</si>
  <si>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</si>
  <si>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</si>
  <si>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</si>
  <si>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</si>
  <si>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</si>
  <si>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</si>
  <si>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</si>
  <si>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</si>
  <si>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</si>
  <si>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</si>
  <si>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</si>
  <si>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</si>
  <si>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</si>
  <si>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</si>
  <si>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</si>
  <si>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</si>
  <si>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</si>
  <si>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</si>
  <si>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</si>
  <si>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</si>
  <si>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</si>
  <si>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</si>
  <si>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</si>
  <si>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</si>
  <si>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</si>
  <si>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</si>
  <si>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</si>
  <si>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</si>
  <si>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</si>
  <si>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</si>
  <si>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</si>
  <si>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</si>
  <si>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</si>
  <si>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</si>
  <si>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</si>
  <si>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</si>
  <si>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</si>
  <si>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</si>
  <si>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</si>
  <si>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</si>
  <si>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</si>
  <si>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</si>
  <si>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</si>
  <si>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</si>
  <si>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</si>
  <si>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</si>
  <si>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</si>
  <si>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</si>
  <si>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</si>
  <si>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</si>
  <si>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</si>
  <si>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</si>
  <si>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</si>
  <si>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</si>
  <si>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</si>
  <si>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</si>
  <si>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</si>
  <si>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</si>
  <si>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</si>
  <si>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</si>
  <si>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</si>
  <si>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</si>
  <si>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</si>
  <si>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</si>
  <si>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</si>
  <si>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</si>
  <si>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</si>
  <si>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</si>
  <si>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</si>
  <si>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</si>
  <si>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</si>
  <si>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</si>
  <si>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</si>
  <si>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</si>
  <si>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</si>
  <si>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</si>
  <si>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</si>
  <si>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</si>
  <si>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</si>
  <si>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</si>
  <si>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</si>
  <si>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</si>
  <si>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</si>
  <si>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</si>
  <si>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</si>
  <si>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</si>
  <si>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</si>
  <si>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</si>
  <si>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</si>
  <si>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</si>
  <si>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</si>
  <si>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</si>
  <si>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</si>
  <si>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</si>
  <si>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</si>
  <si>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</si>
  <si>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</si>
  <si>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</si>
  <si>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</si>
  <si>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</si>
  <si>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</si>
  <si>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</si>
  <si>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</si>
  <si>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</si>
  <si>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</si>
  <si>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</si>
  <si>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</si>
  <si>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</si>
  <si>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</si>
  <si>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</si>
  <si>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</si>
  <si>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</si>
  <si>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</si>
  <si>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</si>
  <si>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</si>
  <si>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</si>
  <si>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</si>
  <si>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</si>
  <si>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</si>
  <si>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</si>
  <si>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</si>
  <si>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</si>
  <si>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</si>
  <si>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</si>
  <si>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</si>
  <si>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</si>
  <si>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</si>
  <si>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</si>
  <si>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</si>
  <si>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</si>
  <si>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</si>
  <si>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</si>
  <si>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</si>
  <si>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</si>
  <si>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</si>
  <si>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</si>
  <si>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</si>
  <si>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</si>
  <si>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</si>
  <si>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</si>
  <si>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</si>
  <si>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</si>
  <si>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</si>
  <si>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</si>
  <si>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</si>
  <si>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</si>
  <si>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</si>
  <si>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</si>
  <si>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</si>
  <si>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</si>
  <si>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</si>
  <si>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</si>
  <si>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</si>
  <si>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</si>
  <si>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</si>
  <si>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</si>
  <si>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</si>
  <si>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</si>
  <si>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</si>
  <si>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</si>
  <si>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</si>
  <si>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</si>
  <si>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</si>
  <si>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</si>
  <si>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</si>
  <si>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</si>
  <si>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</si>
  <si>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</si>
  <si>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</si>
  <si>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</si>
  <si>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</si>
  <si>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</si>
  <si>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</si>
  <si>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</si>
  <si>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</si>
  <si>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</si>
  <si>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</si>
  <si>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</si>
  <si>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</si>
  <si>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</si>
  <si>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</si>
  <si>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</si>
  <si>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</si>
  <si>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</si>
  <si>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</si>
  <si>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</si>
  <si>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</si>
  <si>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</si>
  <si>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</si>
  <si>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</si>
  <si>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</si>
  <si>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</si>
  <si>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</si>
  <si>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</si>
  <si>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</si>
  <si>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</si>
  <si>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</si>
  <si>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</si>
  <si>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</si>
  <si>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</si>
  <si>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</si>
  <si>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</si>
  <si>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</si>
  <si>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</si>
  <si>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</si>
  <si>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</si>
  <si>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</si>
  <si>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</si>
  <si>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</si>
  <si>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</si>
  <si>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</si>
  <si>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</si>
  <si>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</si>
  <si>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</si>
  <si>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</si>
  <si>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</si>
  <si>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</si>
  <si>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</si>
  <si>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</si>
  <si>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</si>
  <si>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</si>
  <si>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</si>
  <si>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</si>
  <si>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</si>
  <si>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</si>
  <si>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</si>
  <si>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</si>
  <si>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</si>
  <si>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</si>
  <si>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</si>
  <si>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</si>
  <si>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</si>
  <si>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</si>
  <si>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</si>
  <si>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</si>
  <si>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</si>
  <si>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</si>
  <si>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</si>
  <si>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</si>
  <si>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</si>
  <si>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</si>
  <si>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</si>
  <si>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</si>
  <si>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</si>
  <si>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</si>
  <si>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</si>
  <si>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</si>
  <si>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</si>
  <si>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</si>
  <si>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</si>
  <si>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</si>
  <si>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</si>
  <si>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</si>
  <si>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</si>
  <si>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</si>
  <si>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</si>
  <si>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</si>
  <si>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</si>
  <si>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</si>
  <si>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</si>
  <si>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</si>
  <si>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</si>
  <si>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</si>
  <si>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</si>
  <si>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</si>
  <si>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</si>
  <si>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</si>
  <si>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</si>
  <si>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</si>
  <si>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</si>
  <si>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</si>
  <si>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</si>
  <si>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</si>
  <si>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</si>
  <si>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</si>
  <si>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</si>
  <si>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</si>
  <si>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</si>
  <si>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</si>
  <si>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</si>
  <si>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</si>
  <si>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</si>
  <si>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</si>
  <si>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</si>
  <si>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</si>
  <si>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</si>
  <si>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</si>
  <si>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</si>
  <si>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</si>
  <si>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</si>
  <si>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</si>
  <si>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</si>
  <si>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</si>
  <si>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</si>
  <si>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</si>
  <si>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</si>
  <si>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</si>
  <si>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</si>
  <si>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</si>
  <si>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</si>
  <si>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</si>
  <si>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</si>
  <si>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</si>
  <si>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</si>
  <si>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</si>
  <si>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</si>
  <si>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</si>
  <si>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</si>
  <si>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</si>
  <si>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</si>
  <si>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</si>
  <si>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</si>
  <si>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</si>
  <si>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</si>
  <si>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</si>
  <si>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</si>
  <si>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</si>
  <si>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</si>
  <si>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</si>
  <si>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</si>
  <si>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</si>
  <si>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</si>
  <si>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</si>
  <si>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</si>
  <si>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</si>
  <si>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</si>
  <si>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</si>
  <si>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</si>
  <si>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</si>
  <si>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</si>
  <si>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</si>
  <si>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</si>
  <si>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</si>
  <si>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</si>
  <si>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</si>
  <si>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</si>
  <si>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</si>
  <si>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</si>
  <si>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</si>
  <si>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</si>
  <si>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</si>
  <si>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</si>
  <si>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</si>
  <si>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</si>
  <si>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</si>
  <si>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</si>
  <si>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</si>
  <si>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</si>
  <si>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</si>
  <si>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</si>
  <si>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</si>
  <si>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</si>
  <si>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</si>
  <si>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</si>
  <si>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</si>
  <si>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</si>
  <si>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</si>
  <si>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</si>
  <si>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</si>
  <si>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</si>
  <si>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</si>
  <si>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</si>
  <si>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</si>
  <si>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</si>
  <si>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</si>
  <si>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</si>
  <si>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</si>
  <si>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</si>
  <si>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</si>
  <si>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</si>
  <si>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</si>
  <si>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</si>
  <si>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</si>
  <si>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</si>
  <si>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</si>
  <si>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</si>
  <si>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</si>
  <si>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</si>
  <si>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</si>
  <si>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</si>
  <si>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</si>
  <si>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</si>
  <si>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</si>
  <si>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</si>
  <si>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</si>
  <si>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</si>
  <si>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</si>
  <si>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</si>
  <si>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</si>
  <si>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</si>
  <si>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</si>
  <si>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</si>
  <si>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</si>
  <si>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</si>
  <si>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</si>
  <si>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</si>
  <si>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</si>
  <si>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</si>
  <si>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</si>
  <si>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</si>
  <si>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</si>
  <si>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</si>
  <si>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</si>
  <si>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</si>
  <si>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</si>
  <si>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</si>
  <si>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</si>
  <si>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</si>
  <si>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</si>
  <si>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</si>
  <si>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</si>
  <si>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</si>
  <si>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</si>
  <si>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</si>
  <si>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</si>
  <si>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</si>
  <si>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</si>
  <si>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</si>
  <si>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</si>
  <si>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</si>
  <si>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</si>
  <si>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</si>
  <si>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</si>
  <si>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</si>
  <si>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</si>
  <si>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</si>
  <si>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</si>
  <si>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</si>
  <si>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</si>
  <si>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</si>
  <si>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</si>
  <si>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</si>
  <si>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</si>
  <si>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</si>
  <si>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</si>
  <si>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</si>
  <si>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</si>
  <si>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</si>
  <si>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</si>
  <si>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</si>
  <si>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</si>
  <si>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</si>
  <si>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</si>
  <si>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</si>
  <si>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</si>
  <si>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</si>
  <si>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</si>
  <si>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</si>
  <si>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</si>
  <si>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</si>
  <si>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</si>
  <si>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</si>
  <si>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</si>
  <si>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</si>
  <si>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</si>
  <si>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</si>
  <si>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</si>
  <si>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</si>
  <si>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</si>
  <si>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</si>
  <si>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</si>
  <si>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</si>
  <si>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</si>
  <si>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</si>
  <si>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</si>
  <si>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</si>
  <si>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</si>
  <si>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</si>
  <si>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</si>
  <si>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</si>
  <si>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</si>
  <si>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</si>
  <si>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</si>
  <si>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</si>
  <si>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</si>
  <si>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</si>
  <si>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</si>
  <si>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</si>
  <si>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</si>
  <si>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</si>
  <si>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</si>
  <si>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</si>
  <si>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</si>
  <si>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</si>
  <si>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</si>
  <si>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</si>
  <si>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</si>
  <si>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</si>
  <si>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</si>
  <si>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</si>
  <si>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</si>
  <si>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</si>
  <si>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</si>
  <si>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</si>
  <si>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</si>
  <si>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</si>
  <si>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</si>
  <si>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</si>
  <si>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</si>
  <si>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</si>
  <si>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</si>
  <si>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</si>
  <si>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</si>
  <si>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</si>
  <si>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</si>
  <si>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</si>
  <si>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</si>
  <si>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</si>
  <si>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</si>
  <si>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</si>
  <si>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</si>
  <si>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</si>
  <si>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</si>
  <si>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</si>
  <si>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</si>
  <si>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</si>
  <si>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</si>
  <si>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</si>
  <si>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</si>
  <si>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</si>
  <si>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</si>
  <si>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</si>
  <si>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</si>
  <si>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</si>
  <si>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</si>
  <si>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</si>
  <si>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</si>
  <si>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</si>
  <si>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</si>
  <si>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</si>
  <si>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</si>
  <si>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</si>
  <si>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</si>
  <si>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</si>
  <si>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</si>
  <si>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</si>
  <si>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</si>
  <si>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</si>
  <si>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</si>
  <si>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</si>
  <si>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</si>
  <si>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</si>
  <si>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</si>
  <si>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</si>
  <si>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</si>
  <si>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</si>
  <si>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</si>
  <si>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</si>
  <si>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</si>
  <si>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</si>
  <si>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</si>
  <si>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</si>
  <si>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</si>
  <si>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</si>
  <si>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</si>
  <si>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</si>
  <si>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</si>
  <si>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</si>
  <si>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</si>
  <si>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</si>
  <si>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</si>
  <si>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</si>
  <si>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</si>
  <si>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</si>
  <si>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</si>
  <si>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</si>
  <si>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</si>
  <si>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</si>
  <si>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</si>
  <si>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</si>
  <si>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</si>
  <si>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</si>
  <si>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</si>
  <si>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</si>
  <si>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</si>
  <si>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</si>
  <si>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</si>
  <si>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</si>
  <si>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</si>
  <si>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</si>
  <si>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</si>
  <si>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</si>
  <si>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</si>
  <si>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</si>
  <si>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</si>
  <si>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</si>
  <si>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</si>
  <si>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</si>
  <si>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</si>
  <si>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</si>
  <si>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</si>
  <si>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</si>
  <si>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</si>
  <si>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</si>
  <si>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</si>
  <si>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</si>
  <si>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</si>
  <si>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</si>
  <si>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</si>
  <si>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</si>
  <si>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</si>
  <si>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</si>
  <si>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</si>
  <si>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</si>
  <si>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</si>
  <si>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</si>
  <si>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</si>
  <si>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</si>
  <si>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</si>
  <si>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</si>
  <si>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</si>
  <si>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</si>
  <si>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</si>
  <si>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</si>
  <si>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</si>
  <si>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</si>
  <si>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</si>
  <si>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</si>
  <si>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</si>
  <si>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</si>
  <si>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</si>
  <si>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</si>
  <si>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</si>
  <si>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</si>
  <si>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</si>
  <si>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</si>
  <si>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</si>
  <si>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</si>
  <si>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</si>
  <si>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</si>
  <si>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</si>
  <si>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</si>
  <si>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</si>
  <si>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</si>
  <si>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</si>
  <si>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</si>
  <si>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</si>
  <si>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</si>
  <si>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</si>
  <si>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</si>
  <si>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</si>
  <si>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</si>
  <si>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</si>
  <si>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</si>
  <si>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</si>
  <si>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</si>
  <si>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</si>
  <si>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</si>
  <si>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</si>
  <si>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</si>
  <si>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</si>
  <si>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</si>
  <si>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</si>
  <si>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</si>
  <si>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</si>
  <si>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</si>
  <si>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</si>
  <si>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</si>
  <si>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</si>
  <si>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</si>
  <si>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</si>
  <si>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</si>
  <si>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</si>
  <si>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</si>
  <si>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</si>
  <si>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</si>
  <si>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</si>
  <si>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</si>
  <si>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</si>
  <si>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</si>
  <si>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</si>
  <si>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</si>
  <si>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</si>
  <si>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</si>
  <si>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</si>
  <si>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</si>
  <si>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</si>
  <si>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</si>
  <si>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</si>
  <si>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</si>
  <si>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</si>
  <si>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</si>
  <si>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</si>
  <si>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</si>
  <si>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</si>
  <si>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</si>
  <si>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</si>
  <si>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</si>
  <si>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</si>
  <si>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</si>
  <si>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</si>
  <si>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</si>
  <si>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</si>
  <si>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</si>
  <si>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</si>
  <si>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</si>
  <si>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</si>
  <si>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</si>
  <si>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</si>
  <si>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</si>
  <si>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</si>
  <si>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</si>
  <si>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</si>
  <si>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</si>
  <si>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</si>
  <si>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</si>
  <si>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</si>
  <si>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</si>
  <si>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</si>
  <si>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</si>
  <si>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</si>
  <si>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</si>
  <si>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</si>
  <si>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</si>
  <si>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</si>
  <si>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</si>
  <si>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</si>
  <si>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</si>
  <si>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</si>
  <si>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</si>
  <si>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</si>
  <si>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</si>
  <si>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</si>
  <si>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</si>
  <si>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</si>
  <si>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</si>
  <si>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</si>
  <si>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</si>
  <si>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</si>
  <si>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</si>
  <si>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</si>
  <si>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</si>
  <si>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</si>
  <si>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</si>
  <si>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</si>
  <si>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</si>
  <si>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</si>
  <si>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</si>
  <si>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</si>
  <si>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</si>
  <si>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</si>
  <si>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</si>
  <si>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</si>
  <si>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</si>
  <si>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</si>
  <si>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</si>
  <si>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</si>
  <si>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</si>
  <si>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</si>
  <si>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</si>
  <si>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</si>
  <si>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</si>
  <si>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</si>
  <si>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</si>
  <si>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</si>
  <si>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</si>
  <si>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</si>
  <si>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</si>
  <si>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</si>
  <si>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</si>
  <si>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</si>
  <si>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</si>
  <si>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</si>
  <si>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</si>
  <si>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</si>
  <si>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</si>
  <si>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</si>
  <si>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</si>
  <si>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</si>
  <si>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</si>
  <si>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</si>
  <si>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</si>
  <si>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</si>
  <si>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</si>
  <si>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</si>
  <si>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</si>
  <si>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</si>
  <si>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</si>
  <si>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</si>
  <si>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</si>
  <si>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</si>
  <si>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</si>
  <si>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</si>
  <si>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</si>
  <si>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</si>
  <si>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</si>
  <si>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</si>
  <si>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</si>
  <si>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</si>
  <si>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</si>
  <si>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</si>
  <si>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</si>
  <si>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</si>
  <si>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</si>
  <si>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</si>
  <si>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</si>
  <si>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</si>
  <si>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</si>
  <si>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</si>
  <si>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</si>
  <si>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</si>
  <si>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</si>
  <si>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</si>
  <si>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</si>
  <si>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</si>
  <si>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</si>
  <si>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</si>
  <si>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</si>
  <si>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</si>
  <si>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</si>
  <si>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</si>
  <si>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</si>
  <si>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</si>
  <si>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</si>
  <si>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</si>
  <si>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</si>
  <si>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</si>
  <si>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</si>
  <si>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</si>
  <si>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</si>
  <si>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</si>
  <si>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</si>
  <si>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</si>
  <si>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</si>
  <si>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</si>
  <si>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</si>
  <si>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</si>
  <si>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</si>
  <si>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</si>
  <si>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</si>
  <si>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</si>
  <si>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</si>
  <si>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</si>
  <si>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</si>
  <si>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</si>
  <si>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</si>
  <si>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</si>
  <si>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</si>
  <si>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</si>
  <si>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</si>
  <si>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</si>
  <si>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</si>
  <si>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</si>
  <si>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</si>
  <si>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</si>
  <si>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</si>
  <si>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</si>
  <si>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</si>
  <si>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</si>
  <si>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</si>
  <si>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</si>
  <si>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</si>
  <si>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</si>
  <si>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</si>
  <si>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</si>
  <si>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</si>
  <si>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</si>
  <si>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</si>
  <si>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</si>
  <si>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</si>
  <si>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</si>
  <si>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</si>
  <si>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</si>
  <si>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</si>
  <si>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</si>
  <si>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</si>
  <si>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</si>
  <si>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</si>
  <si>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</si>
  <si>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</si>
  <si>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</si>
  <si>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</si>
  <si>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</si>
  <si>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</si>
  <si>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</si>
  <si>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</si>
  <si>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</si>
  <si>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</si>
  <si>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</si>
  <si>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</si>
  <si>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</si>
  <si>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</si>
  <si>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</si>
  <si>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</si>
  <si>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</si>
  <si>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</si>
  <si>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</si>
  <si>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</si>
  <si>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</si>
  <si>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</si>
  <si>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</si>
  <si>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</si>
  <si>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</si>
  <si>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</si>
  <si>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</si>
  <si>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</si>
  <si>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</si>
  <si>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</si>
  <si>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</si>
  <si>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</si>
  <si>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</si>
  <si>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</si>
  <si>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</si>
  <si>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</si>
  <si>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</si>
  <si>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</si>
  <si>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</si>
  <si>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</si>
  <si>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</si>
  <si>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</si>
  <si>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</si>
  <si>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</si>
  <si>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</si>
  <si>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</si>
  <si>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</si>
  <si>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</si>
  <si>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</si>
  <si>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</si>
  <si>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</si>
  <si>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</si>
  <si>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</si>
  <si>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</si>
  <si>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</si>
  <si>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</si>
  <si>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</si>
  <si>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</si>
  <si>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</si>
  <si>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</si>
  <si>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</si>
  <si>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</si>
  <si>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</si>
  <si>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</si>
  <si>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</si>
  <si>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</si>
  <si>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</si>
  <si>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</si>
  <si>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</si>
  <si>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</si>
  <si>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</si>
  <si>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</si>
  <si>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</si>
  <si>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</si>
  <si>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</si>
  <si>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</si>
  <si>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</si>
  <si>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</si>
  <si>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</si>
  <si>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</si>
  <si>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</si>
  <si>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</si>
  <si>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</si>
  <si>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</si>
  <si>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</si>
  <si>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</si>
  <si>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</si>
  <si>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</si>
  <si>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</si>
  <si>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</si>
  <si>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</si>
  <si>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</si>
  <si>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</si>
  <si>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</si>
  <si>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</si>
  <si>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</si>
  <si>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</si>
  <si>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</si>
  <si>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</si>
  <si>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</si>
  <si>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</si>
  <si>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</si>
  <si>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</si>
  <si>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</si>
  <si>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</si>
  <si>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</si>
  <si>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</si>
  <si>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</si>
  <si>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</si>
  <si>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</si>
  <si>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</si>
  <si>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</si>
  <si>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</si>
  <si>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</si>
  <si>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</si>
  <si>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</si>
  <si>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</si>
  <si>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</si>
  <si>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</si>
  <si>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</si>
  <si>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</si>
  <si>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</si>
  <si>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</si>
  <si>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</si>
  <si>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</si>
  <si>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</si>
  <si>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</si>
  <si>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</si>
  <si>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</si>
  <si>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</si>
  <si>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</si>
  <si>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</si>
  <si>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</si>
  <si>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</si>
  <si>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</si>
  <si>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</si>
  <si>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</si>
  <si>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</si>
  <si>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</si>
  <si>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</si>
  <si>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</si>
  <si>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</si>
  <si>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</si>
  <si>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</si>
  <si>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</si>
  <si>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</si>
  <si>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</si>
  <si>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</si>
  <si>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</si>
  <si>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</si>
  <si>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</si>
  <si>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</si>
  <si>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</si>
  <si>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</si>
  <si>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</si>
  <si>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</si>
  <si>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</si>
  <si>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</si>
  <si>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</si>
  <si>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</si>
  <si>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</si>
  <si>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</si>
  <si>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</si>
  <si>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</si>
  <si>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</si>
  <si>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</si>
  <si>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</si>
  <si>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</si>
  <si>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</si>
  <si>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</si>
  <si>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</si>
  <si>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</si>
  <si>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</si>
  <si>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</si>
  <si>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</si>
  <si>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</si>
  <si>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</si>
  <si>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</si>
  <si>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</si>
  <si>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</si>
  <si>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</si>
  <si>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</si>
  <si>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</si>
  <si>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</si>
  <si>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</si>
  <si>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</si>
  <si>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</si>
  <si>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</si>
  <si>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</si>
  <si>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</si>
  <si>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</si>
  <si>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</si>
  <si>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</si>
  <si>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</si>
  <si>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</si>
  <si>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</si>
  <si>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</si>
  <si>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</si>
  <si>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</si>
  <si>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</si>
  <si>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</si>
  <si>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</si>
  <si>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</si>
  <si>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</si>
  <si>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</si>
  <si>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</si>
  <si>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</si>
  <si>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</si>
  <si>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</si>
  <si>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</si>
  <si>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</si>
  <si>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</si>
  <si>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</si>
  <si>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</si>
  <si>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</si>
  <si>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</si>
  <si>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</si>
  <si>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</si>
  <si>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</si>
  <si>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</si>
  <si>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</si>
  <si>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</si>
  <si>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</si>
  <si>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</si>
  <si>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</si>
  <si>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</si>
  <si>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</si>
  <si>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</si>
  <si>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</si>
  <si>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</si>
  <si>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</si>
  <si>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</si>
  <si>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</si>
  <si>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</si>
  <si>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</si>
  <si>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</si>
  <si>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</si>
  <si>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</si>
  <si>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</si>
  <si>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</si>
  <si>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</si>
  <si>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</si>
  <si>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</si>
  <si>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</si>
  <si>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</si>
  <si>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</si>
  <si>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</si>
  <si>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</si>
  <si>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</si>
  <si>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</si>
  <si>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</si>
  <si>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</si>
  <si>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</si>
  <si>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</si>
  <si>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</si>
  <si>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</si>
  <si>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</si>
  <si>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</si>
  <si>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</si>
  <si>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</si>
  <si>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</si>
  <si>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</si>
  <si>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</si>
  <si>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</si>
  <si>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</si>
  <si>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</si>
  <si>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</si>
  <si>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</si>
  <si>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</si>
  <si>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</si>
  <si>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</si>
  <si>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</si>
  <si>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</si>
  <si>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</si>
  <si>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</si>
  <si>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</si>
  <si>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</si>
  <si>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</si>
  <si>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</si>
  <si>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</si>
  <si>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</si>
  <si>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</si>
  <si>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</si>
  <si>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</si>
  <si>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</si>
  <si>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</si>
  <si>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</si>
  <si>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</si>
  <si>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</si>
  <si>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</si>
  <si>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</si>
  <si>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</si>
  <si>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</si>
  <si>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</si>
  <si>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</si>
  <si>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</si>
  <si>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</si>
  <si>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</si>
  <si>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</si>
  <si>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</si>
  <si>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</si>
  <si>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</si>
  <si>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</si>
  <si>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</si>
  <si>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</si>
  <si>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</si>
  <si>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</si>
  <si>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</si>
  <si>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</si>
  <si>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</si>
  <si>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</si>
  <si>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</si>
  <si>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</si>
  <si>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</si>
  <si>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</si>
  <si>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</si>
  <si>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</si>
  <si>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</si>
  <si>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</si>
  <si>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</si>
  <si>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</si>
  <si>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</si>
  <si>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</si>
  <si>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</si>
  <si>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</si>
  <si>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</si>
  <si>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</si>
  <si>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</si>
  <si>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</si>
  <si>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</si>
  <si>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</si>
  <si>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</si>
  <si>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</si>
  <si>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</si>
  <si>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</si>
  <si>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</si>
  <si>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</si>
  <si>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</si>
  <si>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</si>
  <si>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</si>
  <si>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</si>
  <si>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</si>
  <si>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</si>
  <si>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</si>
  <si>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</si>
  <si>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</si>
  <si>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</si>
  <si>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</si>
  <si>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</si>
  <si>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</si>
  <si>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</si>
  <si>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</si>
  <si>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</si>
  <si>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</si>
  <si>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</si>
  <si>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</si>
  <si>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</si>
  <si>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</si>
  <si>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</si>
  <si>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</si>
  <si>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</si>
  <si>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</si>
  <si>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</si>
  <si>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</si>
  <si>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</si>
  <si>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</si>
  <si>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</si>
  <si>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</si>
  <si>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</si>
  <si>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</si>
  <si>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</si>
  <si>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</si>
  <si>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</si>
  <si>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</si>
  <si>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</si>
  <si>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</si>
  <si>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</si>
  <si>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</si>
  <si>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</si>
  <si>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</si>
  <si>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</si>
  <si>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</si>
  <si>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</si>
  <si>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</si>
  <si>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</si>
  <si>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</si>
  <si>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</si>
  <si>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</si>
  <si>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</si>
  <si>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</si>
  <si>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</si>
  <si>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</si>
  <si>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</si>
  <si>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</si>
  <si>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</si>
  <si>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</si>
  <si>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</si>
  <si>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</si>
  <si>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</si>
  <si>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</si>
  <si>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</si>
  <si>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</si>
  <si>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</si>
  <si>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</si>
  <si>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</si>
  <si>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</si>
  <si>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</si>
  <si>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</si>
  <si>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</si>
  <si>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</si>
  <si>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</si>
  <si>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</si>
  <si>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</si>
  <si>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</si>
  <si>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</si>
  <si>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</si>
  <si>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</si>
  <si>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</si>
  <si>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</si>
  <si>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</si>
  <si>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</si>
  <si>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</si>
  <si>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</si>
  <si>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</si>
  <si>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</si>
  <si>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</si>
  <si>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</si>
  <si>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</si>
  <si>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</si>
  <si>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</si>
  <si>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</si>
  <si>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</si>
  <si>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</si>
  <si>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</si>
  <si>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</si>
  <si>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</si>
  <si>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</si>
  <si>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</si>
  <si>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</si>
  <si>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</si>
  <si>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</si>
  <si>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</si>
  <si>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</si>
  <si>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</si>
  <si>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</si>
  <si>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</si>
  <si>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</si>
  <si>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</si>
  <si>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</si>
  <si>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</si>
  <si>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</si>
  <si>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</si>
  <si>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</si>
  <si>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</si>
  <si>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</si>
  <si>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</si>
  <si>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</si>
  <si>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</si>
  <si>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</si>
  <si>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</si>
  <si>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</si>
  <si>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</si>
  <si>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</si>
  <si>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</si>
  <si>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</si>
  <si>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</si>
  <si>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</si>
  <si>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</si>
  <si>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</si>
  <si>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</si>
  <si>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</si>
  <si>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</si>
  <si>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</si>
  <si>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</si>
  <si>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</si>
  <si>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</si>
  <si>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</si>
  <si>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</si>
  <si>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</si>
  <si>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</si>
  <si>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</si>
  <si>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</si>
  <si>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</si>
  <si>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</si>
  <si>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</si>
  <si>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</si>
  <si>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</si>
  <si>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</si>
  <si>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</si>
  <si>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</si>
  <si>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</si>
  <si>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</si>
  <si>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</si>
  <si>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</si>
  <si>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</si>
  <si>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</si>
  <si>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</si>
  <si>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</si>
  <si>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</si>
  <si>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</si>
  <si>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</si>
  <si>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</si>
  <si>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</si>
  <si>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</si>
  <si>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</si>
  <si>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</si>
  <si>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</si>
  <si>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</si>
  <si>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</si>
  <si>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</si>
  <si>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</si>
  <si>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</si>
  <si>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</si>
  <si>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</si>
  <si>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</si>
  <si>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</si>
  <si>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</si>
  <si>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</si>
  <si>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</si>
  <si>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</si>
  <si>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</si>
  <si>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</si>
  <si>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</si>
  <si>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</si>
  <si>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</si>
  <si>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</si>
  <si>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</si>
  <si>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</si>
  <si>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</si>
  <si>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</si>
  <si>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</si>
  <si>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</si>
  <si>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</si>
  <si>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</si>
  <si>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</si>
  <si>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</si>
  <si>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</si>
  <si>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</si>
  <si>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</si>
  <si>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</si>
  <si>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</si>
  <si>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</si>
  <si>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</si>
  <si>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</si>
  <si>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</si>
  <si>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</si>
  <si>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</si>
  <si>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</si>
  <si>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</si>
  <si>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</si>
  <si>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</si>
  <si>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</si>
  <si>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</si>
  <si>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</si>
  <si>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</si>
  <si>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</si>
  <si>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</si>
  <si>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</si>
  <si>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</si>
  <si>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</si>
  <si>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</si>
  <si>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</si>
  <si>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</si>
  <si>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</si>
  <si>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</si>
  <si>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</si>
  <si>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</si>
  <si>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</si>
  <si>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</si>
  <si>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</si>
  <si>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</si>
  <si>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</si>
  <si>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</si>
  <si>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</si>
  <si>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</si>
  <si>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</si>
  <si>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</si>
  <si>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</si>
  <si>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</si>
  <si>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</si>
  <si>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</si>
  <si>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</si>
  <si>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</si>
  <si>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</si>
  <si>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</si>
  <si>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</si>
  <si>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</si>
  <si>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</si>
  <si>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</si>
  <si>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</si>
  <si>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</si>
  <si>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</si>
  <si>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</si>
  <si>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</si>
  <si>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</si>
  <si>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</si>
  <si>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</si>
  <si>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</si>
  <si>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</si>
  <si>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</si>
  <si>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</si>
  <si>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</si>
  <si>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</si>
  <si>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</si>
  <si>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</si>
  <si>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</si>
  <si>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</si>
  <si>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</si>
  <si>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</si>
  <si>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</si>
  <si>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</si>
  <si>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</si>
  <si>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</si>
  <si>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</si>
  <si>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</si>
  <si>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</si>
  <si>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</si>
  <si>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</si>
  <si>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</si>
  <si>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</si>
  <si>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</si>
  <si>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</si>
  <si>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</si>
  <si>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</si>
  <si>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</si>
  <si>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</si>
  <si>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</si>
  <si>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</si>
  <si>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</si>
  <si>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</si>
  <si>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</si>
  <si>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</si>
  <si>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</si>
  <si>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</si>
  <si>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</si>
  <si>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</si>
  <si>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</si>
  <si>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</si>
  <si>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</si>
  <si>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</si>
  <si>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</si>
  <si>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</si>
  <si>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</si>
  <si>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</si>
  <si>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</si>
  <si>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</si>
  <si>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</si>
  <si>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</si>
  <si>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</si>
  <si>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</si>
  <si>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</si>
  <si>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</si>
  <si>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</si>
  <si>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</si>
  <si>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</si>
  <si>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</si>
  <si>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</si>
  <si>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</si>
  <si>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</si>
  <si>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</si>
  <si>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</si>
  <si>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</si>
  <si>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</si>
  <si>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</si>
  <si>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</si>
  <si>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</si>
  <si>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</si>
  <si>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</si>
  <si>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</si>
  <si>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</si>
  <si>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</si>
  <si>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</si>
  <si>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</si>
  <si>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</si>
  <si>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</si>
  <si>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</si>
  <si>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</si>
  <si>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</si>
  <si>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</si>
  <si>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</si>
  <si>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</si>
  <si>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</si>
  <si>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</si>
  <si>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</si>
  <si>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</si>
  <si>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</si>
  <si>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</si>
  <si>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</si>
  <si>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</si>
  <si>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</si>
  <si>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</si>
  <si>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</si>
  <si>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</si>
  <si>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</si>
  <si>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</si>
  <si>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</si>
  <si>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</si>
  <si>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</si>
  <si>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</si>
  <si>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</si>
  <si>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</si>
  <si>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</si>
  <si>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</si>
  <si>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</si>
  <si>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</si>
  <si>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</si>
  <si>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</si>
  <si>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</si>
  <si>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</si>
  <si>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</si>
  <si>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</si>
  <si>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</si>
  <si>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</si>
  <si>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</si>
  <si>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</si>
  <si>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</si>
  <si>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</si>
  <si>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</si>
  <si>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</si>
  <si>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</si>
  <si>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</si>
  <si>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</si>
  <si>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</si>
  <si>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</si>
  <si>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</si>
  <si>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</si>
  <si>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</si>
  <si>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</si>
  <si>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</si>
  <si>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</si>
  <si>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</si>
  <si>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</si>
  <si>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</si>
  <si>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</si>
  <si>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</si>
  <si>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</si>
  <si>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</si>
  <si>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</si>
  <si>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</si>
  <si>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</si>
  <si>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</si>
  <si>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</si>
  <si>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</si>
  <si>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</si>
  <si>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</si>
  <si>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</si>
  <si>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</si>
  <si>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</si>
  <si>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</si>
  <si>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</si>
  <si>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</si>
  <si>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</si>
  <si>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</si>
  <si>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</si>
  <si>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</si>
  <si>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</si>
  <si>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</si>
  <si>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</si>
  <si>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</si>
  <si>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</si>
  <si>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</si>
  <si>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</si>
  <si>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</si>
  <si>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</si>
  <si>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</si>
  <si>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</si>
  <si>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</si>
  <si>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</si>
  <si>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</si>
  <si>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</si>
  <si>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</si>
  <si>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</si>
  <si>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</si>
  <si>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</si>
  <si>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</si>
  <si>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</si>
  <si>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</si>
  <si>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</si>
  <si>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</si>
  <si>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</si>
  <si>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</si>
  <si>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</si>
  <si>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</si>
  <si>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</si>
  <si>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</si>
  <si>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</si>
  <si>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</si>
  <si>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</si>
  <si>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</si>
  <si>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</si>
  <si>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</si>
  <si>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</si>
  <si>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</si>
  <si>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</si>
  <si>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</si>
  <si>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</si>
  <si>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</si>
  <si>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</si>
  <si>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</si>
  <si>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</si>
  <si>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</si>
  <si>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</si>
  <si>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</si>
  <si>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</si>
  <si>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</si>
  <si>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</si>
  <si>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</si>
  <si>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</si>
  <si>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</si>
  <si>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</si>
  <si>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</si>
  <si>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</si>
  <si>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</si>
  <si>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</si>
  <si>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</si>
  <si>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</si>
  <si>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</si>
  <si>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</si>
  <si>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</si>
  <si>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</si>
  <si>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</si>
  <si>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</si>
  <si>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</si>
  <si>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</si>
  <si>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</si>
  <si>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</si>
  <si>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</si>
  <si>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</si>
  <si>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</si>
  <si>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</si>
  <si>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</si>
  <si>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</si>
  <si>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</si>
  <si>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</si>
  <si>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</si>
  <si>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</si>
  <si>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</si>
  <si>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</si>
  <si>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</si>
  <si>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</si>
  <si>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</si>
  <si>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</si>
  <si>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</si>
  <si>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</si>
  <si>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</si>
  <si>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</si>
  <si>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</si>
  <si>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</si>
  <si>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</si>
  <si>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</si>
  <si>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</si>
  <si>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</si>
  <si>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</si>
  <si>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</si>
  <si>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</si>
  <si>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</si>
  <si>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</si>
  <si>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</si>
  <si>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</si>
  <si>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</si>
  <si>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</si>
  <si>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</si>
  <si>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</si>
  <si>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</si>
  <si>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</si>
  <si>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</si>
  <si>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</si>
  <si>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</si>
  <si>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</si>
  <si>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</si>
  <si>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</si>
  <si>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</si>
  <si>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</si>
  <si>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</si>
  <si>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</si>
  <si>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</si>
  <si>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</si>
  <si>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</si>
  <si>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</si>
  <si>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</si>
  <si>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</si>
  <si>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</si>
  <si>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</si>
  <si>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</si>
  <si>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</si>
  <si>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</si>
  <si>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</si>
  <si>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</si>
  <si>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</si>
  <si>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</si>
  <si>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</si>
  <si>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</si>
  <si>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</si>
  <si>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</si>
  <si>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</si>
  <si>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</si>
  <si>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</si>
  <si>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</si>
  <si>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</si>
  <si>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</si>
  <si>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</si>
  <si>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</si>
  <si>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</si>
  <si>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</si>
  <si>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</si>
  <si>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</si>
  <si>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</si>
  <si>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</si>
  <si>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</si>
  <si>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</si>
  <si>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</si>
  <si>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</si>
  <si>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</si>
  <si>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</si>
  <si>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</si>
  <si>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</si>
  <si>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</si>
  <si>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</si>
  <si>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</si>
  <si>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</si>
  <si>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</si>
  <si>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</si>
  <si>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</si>
  <si>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</si>
  <si>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</si>
  <si>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</si>
  <si>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</si>
  <si>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</si>
  <si>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</si>
  <si>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</si>
  <si>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</si>
  <si>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</si>
  <si>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</si>
  <si>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</si>
  <si>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</si>
  <si>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</si>
  <si>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</si>
  <si>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</si>
  <si>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</si>
  <si>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</si>
  <si>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</si>
  <si>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</si>
  <si>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</si>
  <si>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</si>
  <si>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</si>
  <si>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</si>
  <si>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</si>
  <si>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</si>
  <si>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</si>
  <si>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</si>
  <si>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</si>
  <si>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</si>
  <si>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</si>
  <si>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</si>
  <si>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</si>
  <si>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</si>
  <si>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</si>
  <si>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</si>
  <si>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</si>
  <si>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</si>
  <si>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</si>
  <si>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</si>
  <si>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</si>
  <si>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</si>
  <si>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</si>
  <si>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</si>
  <si>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</si>
  <si>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</si>
  <si>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</si>
  <si>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</si>
  <si>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</si>
  <si>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</si>
  <si>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</si>
  <si>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</si>
  <si>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</si>
  <si>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</si>
  <si>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</si>
  <si>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</si>
  <si>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</si>
  <si>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</si>
  <si>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</si>
  <si>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</si>
  <si>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</si>
  <si>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</si>
  <si>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</si>
  <si>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</si>
  <si>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</si>
  <si>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</si>
  <si>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</si>
  <si>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</si>
  <si>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</si>
  <si>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</si>
  <si>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</si>
  <si>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</si>
  <si>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</si>
  <si>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</si>
  <si>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</si>
  <si>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</si>
  <si>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</si>
  <si>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</si>
  <si>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</si>
  <si>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</si>
  <si>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</si>
  <si>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</si>
  <si>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</si>
  <si>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</si>
  <si>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</si>
  <si>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</si>
  <si>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</si>
  <si>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</si>
  <si>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</si>
  <si>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</si>
  <si>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</si>
  <si>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</si>
  <si>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</si>
  <si>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</si>
  <si>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</si>
  <si>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</si>
  <si>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</si>
  <si>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</si>
  <si>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</si>
  <si>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</si>
  <si>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</si>
  <si>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</si>
  <si>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</si>
  <si>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</si>
  <si>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</si>
  <si>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</si>
  <si>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</si>
  <si>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</si>
  <si>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</si>
  <si>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</si>
  <si>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</si>
  <si>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</si>
  <si>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</si>
  <si>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</si>
  <si>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</si>
  <si>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</si>
  <si>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</si>
  <si>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</si>
  <si>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</si>
  <si>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</si>
  <si>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</si>
  <si>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</si>
  <si>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</si>
  <si>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</si>
  <si>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</si>
  <si>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</si>
  <si>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</si>
  <si>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</si>
  <si>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</si>
  <si>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</si>
  <si>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</si>
  <si>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</si>
  <si>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</si>
  <si>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</si>
  <si>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</si>
  <si>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</si>
  <si>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</si>
  <si>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</si>
  <si>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</si>
  <si>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</si>
  <si>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</si>
  <si>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</si>
  <si>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</si>
  <si>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</si>
  <si>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</si>
  <si>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</si>
  <si>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</si>
  <si>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</si>
  <si>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</si>
  <si>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</si>
  <si>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</si>
  <si>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</si>
  <si>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</si>
  <si>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</si>
  <si>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</si>
  <si>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</si>
  <si>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</si>
  <si>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</si>
  <si>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</si>
  <si>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</si>
  <si>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</si>
  <si>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</si>
  <si>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</si>
  <si>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</si>
  <si>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</si>
  <si>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</si>
  <si>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</si>
  <si>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</si>
  <si>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</si>
  <si>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</si>
  <si>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</si>
  <si>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</si>
  <si>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</si>
  <si>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</si>
  <si>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</si>
  <si>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</si>
  <si>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</si>
  <si>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</si>
  <si>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</si>
  <si>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</si>
  <si>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</si>
  <si>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</si>
  <si>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</si>
  <si>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</si>
  <si>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</si>
  <si>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</si>
  <si>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</si>
  <si>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</si>
  <si>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</si>
  <si>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</si>
  <si>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</si>
  <si>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</si>
  <si>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</si>
  <si>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</si>
  <si>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</si>
  <si>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</si>
  <si>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</si>
  <si>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</si>
  <si>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</si>
  <si>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</si>
  <si>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</si>
  <si>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</si>
  <si>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</si>
  <si>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</si>
  <si>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</si>
  <si>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</si>
  <si>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</si>
  <si>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</si>
  <si>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</si>
  <si>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</si>
  <si>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</si>
  <si>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</si>
  <si>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</si>
  <si>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</si>
  <si>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</si>
  <si>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</si>
  <si>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</si>
  <si>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</si>
  <si>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</si>
  <si>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</si>
  <si>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</si>
  <si>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</si>
  <si>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</si>
  <si>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</si>
  <si>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</si>
  <si>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</si>
  <si>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</si>
  <si>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</si>
  <si>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</si>
  <si>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</si>
  <si>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</si>
  <si>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</si>
  <si>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</si>
  <si>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</si>
  <si>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</si>
  <si>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</si>
  <si>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</si>
  <si>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</si>
  <si>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</si>
  <si>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</si>
  <si>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</si>
  <si>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</si>
  <si>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</si>
  <si>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</si>
  <si>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</si>
  <si>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</si>
  <si>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</si>
  <si>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</si>
  <si>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</si>
  <si>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</si>
  <si>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</si>
  <si>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</si>
  <si>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</si>
  <si>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</si>
  <si>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</si>
  <si>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</si>
  <si>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</si>
  <si>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</si>
  <si>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</si>
  <si>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</si>
  <si>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</si>
  <si>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</si>
  <si>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</si>
  <si>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</si>
  <si>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</si>
  <si>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</si>
  <si>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</si>
  <si>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</si>
  <si>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</si>
  <si>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</si>
  <si>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</si>
  <si>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</si>
  <si>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</si>
  <si>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</si>
  <si>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</si>
  <si>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</si>
  <si>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</si>
  <si>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</si>
  <si>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</si>
  <si>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</si>
  <si>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</si>
  <si>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</si>
  <si>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</si>
  <si>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</si>
  <si>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</si>
  <si>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</si>
  <si>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</si>
  <si>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</si>
  <si>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</si>
  <si>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</si>
  <si>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</si>
  <si>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</si>
  <si>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</si>
  <si>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</si>
  <si>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</si>
  <si>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</si>
  <si>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</si>
  <si>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</si>
  <si>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</si>
  <si>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</si>
  <si>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</si>
  <si>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</si>
  <si>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</si>
  <si>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</si>
  <si>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</si>
  <si>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</si>
  <si>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</si>
  <si>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</si>
  <si>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</si>
  <si>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</si>
  <si>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</si>
  <si>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</si>
  <si>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</si>
  <si>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</si>
  <si>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</si>
  <si>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</si>
  <si>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</si>
  <si>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</si>
  <si>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</si>
  <si>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</si>
  <si>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</si>
  <si>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</si>
  <si>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</si>
  <si>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</si>
  <si>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</si>
  <si>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</si>
  <si>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</si>
  <si>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</si>
  <si>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</si>
  <si>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</si>
  <si>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</si>
  <si>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</si>
  <si>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</si>
  <si>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</si>
  <si>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</si>
  <si>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</si>
  <si>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</si>
  <si>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</si>
  <si>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</si>
  <si>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</si>
  <si>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</si>
  <si>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</si>
  <si>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</si>
  <si>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</si>
  <si>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</si>
  <si>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</si>
  <si>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</si>
  <si>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</si>
  <si>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</si>
  <si>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</si>
  <si>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</si>
  <si>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</si>
  <si>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</si>
  <si>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</si>
  <si>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</si>
  <si>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</si>
  <si>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</si>
  <si>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</si>
  <si>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</si>
  <si>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</si>
  <si>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</si>
  <si>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</si>
  <si>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</si>
  <si>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</si>
  <si>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</si>
  <si>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</si>
  <si>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</si>
  <si>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</si>
  <si>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</si>
  <si>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</si>
  <si>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</si>
  <si>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</si>
  <si>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</si>
  <si>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</si>
  <si>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</si>
  <si>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</si>
  <si>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</si>
  <si>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</si>
  <si>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</si>
  <si>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</si>
  <si>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</si>
  <si>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</si>
  <si>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</si>
  <si>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</si>
  <si>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</si>
  <si>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</si>
  <si>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</si>
  <si>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</si>
  <si>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</si>
  <si>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</si>
  <si>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</si>
  <si>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</si>
  <si>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</si>
  <si>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</si>
  <si>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</si>
  <si>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</si>
  <si>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</si>
  <si>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</si>
  <si>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</si>
  <si>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</si>
  <si>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</si>
  <si>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</si>
  <si>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</si>
  <si>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</si>
  <si>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</si>
  <si>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</si>
  <si>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</si>
  <si>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</si>
  <si>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</si>
  <si>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</si>
  <si>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</si>
  <si>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</si>
  <si>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</si>
  <si>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</si>
  <si>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</si>
  <si>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</si>
  <si>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</si>
  <si>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</si>
  <si>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</si>
  <si>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</si>
  <si>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</si>
  <si>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</si>
  <si>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</si>
  <si>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</si>
  <si>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</si>
  <si>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</si>
  <si>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</si>
  <si>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</si>
  <si>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</si>
  <si>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</si>
  <si>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</si>
  <si>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</si>
  <si>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</si>
  <si>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</si>
  <si>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</si>
  <si>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</si>
  <si>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</si>
  <si>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</si>
  <si>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</si>
  <si>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</si>
  <si>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</si>
  <si>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</si>
  <si>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</si>
  <si>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</si>
  <si>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</si>
  <si>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</si>
  <si>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</si>
  <si>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</si>
  <si>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</si>
  <si>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</si>
  <si>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</si>
  <si>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</si>
  <si>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</si>
  <si>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</si>
  <si>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</si>
  <si>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</si>
  <si>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</si>
  <si>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</si>
  <si>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</si>
  <si>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</si>
  <si>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</si>
  <si>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</si>
  <si>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</si>
  <si>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</si>
  <si>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</si>
  <si>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</si>
  <si>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</si>
  <si>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</si>
  <si>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</si>
  <si>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</si>
  <si>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</si>
  <si>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</si>
  <si>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</si>
  <si>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</si>
  <si>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</si>
  <si>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</si>
  <si>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</si>
  <si>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</si>
  <si>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</si>
  <si>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</si>
  <si>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</si>
  <si>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</si>
  <si>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</si>
  <si>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</si>
  <si>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</si>
  <si>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</si>
  <si>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</si>
  <si>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</si>
  <si>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</si>
  <si>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</si>
  <si>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</si>
  <si>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</si>
  <si>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</si>
  <si>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</si>
  <si>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</si>
  <si>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</si>
  <si>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</si>
  <si>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</si>
  <si>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</si>
  <si>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</si>
  <si>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</si>
  <si>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</si>
  <si>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</si>
  <si>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</si>
  <si>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</si>
  <si>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</si>
  <si>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</si>
  <si>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</si>
  <si>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</si>
  <si>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</si>
  <si>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</si>
  <si>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</si>
  <si>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</si>
  <si>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</si>
  <si>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</si>
  <si>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</si>
  <si>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</si>
  <si>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</si>
  <si>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</si>
  <si>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</si>
  <si>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</si>
  <si>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</si>
  <si>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</si>
  <si>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</si>
  <si>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</si>
  <si>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</si>
  <si>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</si>
  <si>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</si>
  <si>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</si>
  <si>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</si>
  <si>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</si>
  <si>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</si>
  <si>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</si>
  <si>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</si>
  <si>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</si>
  <si>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</si>
  <si>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</si>
  <si>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</si>
  <si>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</si>
  <si>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</si>
  <si>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</si>
  <si>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</si>
  <si>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</si>
  <si>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</si>
  <si>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</si>
  <si>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</si>
  <si>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</si>
  <si>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</si>
  <si>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</si>
  <si>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</si>
  <si>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</si>
  <si>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</si>
  <si>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</si>
  <si>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</si>
  <si>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</si>
  <si>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</si>
  <si>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</si>
  <si>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</si>
  <si>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</si>
  <si>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</si>
  <si>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</si>
  <si>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</si>
  <si>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</si>
  <si>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</si>
  <si>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</si>
  <si>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</si>
  <si>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</si>
  <si>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</si>
  <si>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</si>
  <si>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</si>
  <si>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</si>
  <si>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</si>
  <si>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</si>
  <si>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</si>
  <si>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</si>
  <si>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</si>
  <si>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</si>
  <si>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</si>
  <si>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</si>
  <si>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</si>
  <si>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</si>
  <si>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</si>
  <si>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</si>
  <si>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</si>
  <si>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</si>
  <si>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</si>
  <si>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</si>
  <si>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</si>
  <si>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</si>
  <si>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</si>
  <si>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</si>
  <si>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</si>
  <si>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</si>
  <si>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</si>
  <si>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</si>
  <si>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</si>
  <si>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</si>
  <si>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</si>
  <si>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</si>
  <si>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</si>
  <si>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</si>
  <si>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</si>
  <si>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</si>
  <si>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</si>
  <si>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</si>
  <si>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</si>
  <si>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</si>
  <si>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</si>
  <si>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</si>
  <si>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</si>
  <si>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</si>
  <si>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</si>
  <si>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</si>
  <si>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</si>
  <si>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</si>
  <si>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</si>
  <si>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</si>
  <si>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</si>
  <si>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</si>
  <si>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</si>
  <si>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</si>
  <si>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</si>
  <si>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</si>
  <si>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</si>
  <si>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</si>
  <si>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</si>
  <si>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</si>
  <si>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</si>
  <si>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</si>
  <si>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</si>
  <si>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</si>
  <si>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</si>
  <si>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</si>
  <si>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</si>
  <si>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</si>
  <si>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</si>
  <si>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</si>
  <si>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</si>
  <si>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</si>
  <si>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</si>
  <si>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</si>
  <si>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</si>
  <si>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</si>
  <si>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</si>
  <si>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</si>
  <si>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</si>
  <si>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</si>
  <si>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</si>
  <si>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</si>
  <si>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</si>
  <si>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</si>
  <si>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</si>
  <si>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</si>
  <si>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</si>
  <si>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</si>
  <si>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</si>
  <si>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</si>
  <si>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</si>
  <si>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</si>
  <si>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</si>
  <si>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</si>
  <si>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</si>
  <si>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</si>
  <si>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</si>
  <si>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</si>
  <si>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</si>
  <si>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</si>
  <si>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</si>
  <si>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</si>
  <si>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</si>
  <si>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</si>
  <si>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</si>
  <si>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</si>
  <si>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</si>
  <si>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</si>
  <si>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</si>
  <si>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</si>
  <si>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</si>
  <si>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</si>
  <si>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</si>
  <si>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</si>
  <si>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</si>
  <si>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</si>
  <si>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</si>
  <si>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</si>
  <si>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</si>
  <si>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</si>
  <si>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</si>
  <si>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</si>
  <si>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</si>
  <si>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</si>
  <si>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</si>
  <si>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</si>
  <si>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</si>
  <si>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</si>
  <si>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</si>
  <si>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</si>
  <si>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</si>
  <si>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</si>
  <si>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</si>
  <si>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</si>
  <si>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</si>
  <si>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</si>
  <si>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</si>
  <si>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</si>
  <si>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</si>
  <si>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</si>
  <si>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</si>
  <si>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</si>
  <si>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</si>
  <si>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</si>
  <si>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</si>
  <si>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</si>
  <si>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</si>
  <si>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</si>
  <si>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</si>
  <si>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</si>
  <si>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</si>
  <si>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</si>
  <si>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</si>
  <si>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</si>
  <si>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</si>
  <si>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</si>
  <si>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</si>
  <si>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</si>
  <si>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</si>
  <si>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</si>
  <si>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</si>
  <si>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</si>
  <si>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</si>
  <si>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</si>
  <si>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</si>
  <si>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</si>
  <si>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</si>
  <si>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</si>
  <si>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</si>
  <si>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</si>
  <si>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</si>
  <si>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</si>
  <si>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</si>
  <si>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</si>
  <si>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</si>
  <si>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</si>
  <si>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</si>
  <si>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</si>
  <si>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</si>
  <si>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</si>
  <si>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</si>
  <si>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</si>
  <si>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</si>
  <si>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</si>
  <si>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</si>
  <si>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</si>
  <si>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</si>
  <si>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</si>
  <si>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</si>
  <si>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</si>
  <si>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</si>
  <si>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</si>
  <si>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</si>
  <si>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</si>
  <si>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</si>
  <si>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</si>
  <si>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</si>
  <si>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</si>
  <si>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</si>
  <si>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</si>
  <si>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</si>
  <si>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</si>
  <si>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</si>
  <si>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</si>
  <si>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</si>
  <si>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</si>
  <si>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</si>
  <si>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</si>
  <si>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</si>
  <si>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</si>
  <si>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</si>
  <si>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</si>
  <si>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</si>
  <si>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</si>
  <si>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</si>
  <si>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</si>
  <si>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</si>
  <si>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</si>
  <si>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</si>
  <si>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</si>
  <si>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</si>
  <si>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</si>
  <si>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</si>
  <si>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</si>
  <si>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</si>
  <si>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</si>
  <si>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</si>
  <si>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</si>
  <si>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</si>
  <si>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</si>
  <si>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</si>
  <si>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</si>
  <si>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</si>
  <si>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</si>
  <si>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</si>
  <si>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</si>
  <si>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</si>
  <si>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</si>
  <si>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</si>
  <si>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</si>
  <si>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</si>
  <si>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</si>
  <si>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</si>
  <si>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</si>
  <si>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</si>
  <si>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</si>
  <si>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</si>
  <si>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</si>
  <si>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</si>
  <si>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</si>
  <si>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</si>
  <si>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</si>
  <si>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</si>
  <si>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</si>
  <si>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</si>
  <si>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</si>
  <si>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</si>
  <si>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</si>
  <si>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</si>
  <si>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</si>
  <si>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</si>
  <si>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</si>
  <si>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</si>
  <si>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</si>
  <si>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</si>
  <si>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</si>
  <si>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</si>
  <si>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</si>
  <si>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</si>
  <si>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</si>
  <si>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</si>
  <si>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</si>
  <si>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</si>
  <si>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</si>
  <si>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</si>
  <si>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</si>
  <si>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</si>
  <si>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</si>
  <si>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</si>
  <si>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</si>
  <si>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</si>
  <si>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</si>
  <si>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</si>
  <si>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</si>
  <si>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</si>
  <si>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</si>
  <si>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</si>
  <si>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</si>
  <si>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</si>
  <si>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</si>
  <si>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</si>
  <si>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</si>
  <si>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</si>
  <si>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</si>
  <si>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</si>
  <si>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</si>
  <si>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</si>
  <si>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</si>
  <si>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</si>
  <si>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</si>
  <si>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</si>
  <si>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</si>
  <si>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</si>
  <si>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</si>
  <si>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</si>
  <si>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</si>
  <si>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</si>
  <si>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</si>
  <si>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</si>
  <si>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</si>
  <si>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</si>
  <si>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</si>
  <si>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</si>
  <si>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</si>
  <si>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</si>
  <si>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</si>
  <si>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</si>
  <si>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</si>
  <si>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</si>
  <si>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</si>
  <si>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</si>
  <si>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</si>
  <si>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</si>
  <si>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</si>
  <si>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</si>
  <si>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</si>
  <si>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</si>
  <si>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</si>
  <si>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</si>
  <si>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</si>
  <si>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</si>
  <si>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</si>
  <si>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</si>
  <si>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</si>
  <si>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</si>
  <si>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</si>
  <si>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</si>
  <si>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</si>
  <si>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</si>
  <si>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</si>
  <si>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</si>
  <si>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</si>
  <si>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</si>
  <si>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</si>
  <si>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</si>
  <si>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</si>
  <si>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</si>
  <si>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</si>
  <si>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</si>
  <si>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</si>
  <si>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</si>
  <si>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</si>
  <si>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</si>
  <si>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</si>
  <si>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</si>
  <si>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</si>
  <si>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</si>
  <si>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</si>
  <si>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</si>
  <si>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</si>
  <si>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</si>
  <si>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</si>
  <si>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</si>
  <si>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</si>
  <si>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</si>
  <si>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</si>
  <si>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</si>
  <si>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</si>
  <si>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</si>
  <si>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</si>
  <si>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</si>
  <si>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</si>
  <si>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</si>
  <si>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</si>
  <si>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</si>
  <si>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</si>
  <si>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</si>
  <si>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</si>
  <si>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</si>
  <si>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</si>
  <si>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</si>
  <si>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</si>
  <si>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</si>
  <si>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</si>
  <si>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</si>
  <si>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</si>
  <si>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</si>
  <si>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</si>
  <si>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</si>
  <si>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</si>
  <si>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</si>
  <si>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</si>
  <si>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</si>
  <si>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</si>
  <si>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</si>
  <si>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</si>
  <si>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</si>
  <si>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</si>
  <si>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</si>
  <si>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</si>
  <si>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</si>
  <si>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</si>
  <si>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</si>
  <si>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</si>
  <si>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</si>
  <si>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</si>
  <si>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</si>
  <si>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</si>
  <si>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</si>
  <si>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</si>
  <si>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</si>
  <si>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</si>
  <si>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</si>
  <si>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</si>
  <si>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</si>
  <si>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</si>
  <si>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</si>
  <si>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</si>
  <si>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</si>
  <si>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</si>
  <si>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</si>
  <si>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</si>
  <si>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</si>
  <si>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</si>
  <si>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</si>
  <si>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</si>
  <si>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</si>
  <si>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</si>
  <si>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</si>
  <si>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</si>
  <si>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</si>
  <si>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</si>
  <si>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</si>
  <si>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</si>
  <si>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</si>
  <si>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</si>
  <si>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</si>
  <si>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</si>
  <si>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</si>
  <si>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</si>
  <si>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</si>
  <si>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</si>
  <si>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</si>
  <si>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</si>
  <si>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</si>
  <si>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</si>
  <si>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</si>
  <si>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</si>
  <si>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</si>
  <si>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</si>
  <si>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</si>
  <si>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</si>
  <si>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</si>
  <si>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</si>
  <si>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</si>
  <si>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</si>
  <si>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</si>
  <si>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</si>
  <si>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</si>
  <si>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</si>
  <si>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</si>
  <si>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</si>
  <si>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</si>
  <si>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</si>
  <si>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</si>
  <si>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</si>
  <si>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</si>
  <si>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</si>
  <si>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</si>
  <si>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</si>
  <si>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</si>
  <si>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</si>
  <si>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</si>
  <si>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</si>
  <si>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</si>
  <si>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</si>
  <si>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</si>
  <si>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</si>
  <si>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</si>
  <si>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</si>
  <si>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</si>
  <si>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</si>
  <si>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</si>
  <si>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</si>
  <si>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</si>
  <si>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</si>
  <si>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</si>
  <si>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</si>
  <si>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</si>
  <si>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</si>
  <si>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</si>
  <si>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</si>
  <si>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</si>
  <si>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</si>
  <si>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</si>
  <si>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</si>
  <si>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</si>
  <si>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</si>
  <si>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</si>
  <si>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</si>
  <si>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</si>
  <si>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</si>
  <si>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</si>
  <si>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</si>
  <si>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</si>
  <si>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</si>
  <si>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</si>
  <si>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</si>
  <si>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</si>
  <si>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</si>
  <si>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</si>
  <si>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</si>
  <si>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</si>
  <si>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</si>
  <si>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</si>
  <si>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</si>
  <si>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</si>
  <si>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</si>
  <si>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</si>
  <si>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</si>
  <si>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</si>
  <si>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</si>
  <si>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</si>
  <si>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</si>
  <si>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</si>
  <si>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</si>
  <si>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</si>
  <si>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</si>
  <si>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</si>
  <si>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</si>
  <si>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</si>
  <si>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</si>
  <si>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</si>
  <si>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</si>
  <si>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</si>
  <si>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</si>
  <si>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</si>
  <si>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</si>
  <si>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</si>
  <si>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</si>
  <si>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</si>
  <si>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</si>
  <si>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</si>
  <si>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</si>
  <si>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</si>
  <si>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</si>
  <si>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</si>
  <si>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</si>
  <si>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</si>
  <si>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</si>
  <si>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</si>
  <si>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</si>
  <si>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</si>
  <si>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</si>
  <si>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</si>
  <si>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</si>
  <si>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</si>
  <si>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</si>
  <si>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</si>
  <si>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</si>
  <si>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</si>
  <si>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</si>
  <si>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</si>
  <si>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</si>
  <si>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</si>
  <si>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</si>
  <si>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</si>
  <si>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</si>
  <si>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</si>
  <si>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</si>
  <si>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</si>
  <si>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</si>
  <si>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</si>
  <si>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</si>
  <si>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</si>
  <si>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</si>
  <si>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</si>
  <si>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</si>
  <si>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</si>
  <si>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</si>
  <si>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</si>
  <si>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</si>
  <si>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</si>
  <si>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</si>
  <si>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</si>
  <si>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</si>
  <si>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</si>
  <si>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</si>
  <si>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</si>
  <si>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</si>
  <si>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</si>
  <si>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</si>
  <si>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</si>
  <si>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</si>
  <si>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</si>
  <si>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</si>
  <si>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</si>
  <si>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</si>
  <si>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</si>
  <si>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</si>
  <si>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</si>
  <si>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</si>
  <si>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</si>
  <si>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</si>
  <si>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</si>
  <si>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</si>
  <si>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</si>
  <si>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</si>
  <si>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</si>
  <si>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</si>
  <si>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</si>
  <si>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</si>
  <si>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</si>
  <si>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</si>
  <si>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</si>
  <si>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</si>
  <si>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</si>
  <si>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</si>
  <si>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</si>
  <si>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</si>
  <si>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</si>
  <si>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</si>
  <si>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</si>
  <si>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</si>
  <si>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</si>
  <si>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</si>
  <si>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</si>
  <si>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</si>
  <si>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</si>
  <si>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</si>
  <si>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</si>
  <si>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</si>
  <si>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</si>
  <si>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</si>
  <si>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</si>
  <si>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</si>
  <si>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</si>
  <si>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</si>
  <si>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</si>
  <si>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</si>
  <si>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</si>
  <si>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</si>
  <si>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</si>
  <si>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</si>
  <si>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</si>
  <si>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</si>
  <si>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</si>
  <si>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</si>
  <si>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</si>
  <si>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</si>
  <si>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</si>
  <si>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</si>
  <si>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</si>
  <si>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</si>
  <si>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</si>
  <si>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</si>
  <si>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</si>
  <si>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</si>
  <si>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</si>
  <si>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</si>
  <si>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</si>
  <si>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</si>
  <si>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</si>
  <si>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</si>
  <si>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</si>
  <si>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</si>
  <si>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</si>
  <si>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</si>
  <si>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</si>
  <si>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</si>
  <si>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</si>
  <si>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</si>
  <si>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</si>
  <si>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</si>
  <si>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</si>
  <si>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</si>
  <si>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</si>
  <si>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</si>
  <si>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</si>
  <si>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</si>
  <si>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</si>
  <si>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</si>
  <si>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</si>
  <si>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</si>
  <si>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</si>
  <si>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</si>
  <si>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</si>
  <si>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</si>
  <si>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</si>
  <si>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</si>
  <si>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</si>
  <si>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</si>
  <si>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</si>
  <si>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</si>
  <si>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</si>
  <si>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</si>
  <si>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</si>
  <si>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</si>
  <si>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</si>
  <si>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</si>
  <si>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</si>
  <si>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</si>
  <si>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</si>
  <si>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</si>
  <si>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</si>
  <si>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</si>
  <si>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</si>
  <si>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</si>
  <si>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</si>
  <si>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</si>
  <si>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</si>
  <si>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</si>
  <si>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</si>
  <si>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</si>
  <si>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</si>
  <si>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</si>
  <si>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</si>
  <si>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</si>
  <si>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</si>
  <si>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</si>
  <si>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</si>
  <si>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</si>
  <si>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</si>
  <si>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</si>
  <si>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</si>
  <si>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</si>
  <si>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</si>
  <si>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</si>
  <si>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</si>
  <si>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</si>
  <si>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</si>
  <si>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</si>
  <si>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</si>
  <si>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</si>
  <si>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</si>
  <si>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</si>
  <si>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</si>
  <si>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</si>
  <si>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</si>
  <si>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</si>
  <si>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</si>
  <si>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</si>
  <si>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</si>
  <si>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</si>
  <si>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</si>
  <si>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</si>
  <si>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</si>
  <si>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</si>
  <si>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</si>
  <si>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</si>
  <si>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</si>
  <si>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</si>
  <si>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</si>
  <si>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</si>
  <si>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</si>
  <si>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</si>
  <si>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</si>
  <si>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</si>
  <si>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</si>
  <si>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</si>
  <si>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</si>
  <si>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</si>
  <si>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</si>
  <si>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</si>
  <si>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</si>
  <si>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</si>
  <si>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</si>
  <si>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</si>
  <si>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</si>
  <si>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</si>
  <si>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</si>
  <si>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</si>
  <si>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</si>
  <si>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</si>
  <si>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</si>
  <si>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</si>
  <si>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</si>
  <si>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</si>
  <si>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</si>
  <si>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</si>
  <si>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</si>
  <si>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</si>
  <si>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</si>
  <si>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</si>
  <si>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</si>
  <si>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</si>
  <si>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</si>
  <si>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</si>
  <si>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</si>
  <si>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</si>
  <si>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</si>
  <si>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</si>
  <si>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</si>
  <si>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</si>
  <si>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</si>
  <si>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</si>
  <si>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</si>
  <si>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</si>
  <si>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</si>
  <si>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</si>
  <si>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</si>
  <si>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</si>
  <si>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</si>
  <si>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</si>
  <si>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</si>
  <si>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</si>
  <si>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</si>
  <si>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</si>
  <si>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</si>
  <si>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</si>
  <si>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</si>
  <si>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</si>
  <si>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</si>
  <si>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</si>
  <si>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</si>
  <si>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</si>
  <si>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</si>
  <si>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</si>
  <si>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</si>
  <si>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</si>
  <si>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</si>
  <si>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</si>
  <si>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</si>
  <si>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</si>
  <si>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</si>
  <si>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</si>
  <si>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</si>
  <si>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</si>
  <si>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</si>
  <si>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</si>
  <si>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</si>
  <si>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</si>
  <si>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</si>
  <si>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</si>
  <si>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</si>
  <si>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</si>
  <si>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</si>
  <si>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</si>
  <si>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</si>
  <si>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</si>
  <si>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</si>
  <si>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</si>
  <si>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</si>
  <si>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</si>
  <si>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</si>
  <si>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</si>
  <si>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</si>
  <si>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</si>
  <si>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</si>
  <si>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</si>
  <si>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</si>
  <si>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</si>
  <si>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</si>
  <si>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</si>
  <si>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</si>
  <si>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</si>
  <si>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</si>
  <si>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</si>
  <si>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</si>
  <si>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</si>
  <si>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</si>
  <si>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</si>
  <si>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</si>
  <si>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</si>
  <si>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</si>
  <si>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</si>
  <si>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</si>
  <si>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</si>
  <si>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</si>
  <si>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</si>
  <si>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</si>
  <si>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</si>
  <si>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</si>
  <si>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</si>
  <si>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</si>
  <si>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</si>
  <si>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</si>
  <si>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</si>
  <si>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</si>
  <si>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</si>
  <si>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</si>
  <si>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</si>
  <si>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</si>
  <si>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</si>
  <si>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</si>
  <si>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</si>
  <si>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</si>
  <si>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</si>
  <si>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</si>
  <si>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</si>
  <si>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</si>
  <si>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</si>
  <si>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</si>
  <si>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</si>
  <si>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</si>
  <si>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</si>
  <si>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</si>
  <si>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</si>
  <si>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</si>
  <si>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</si>
  <si>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</si>
  <si>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</si>
  <si>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</si>
  <si>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</si>
  <si>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</si>
  <si>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</si>
  <si>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</si>
  <si>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</si>
  <si>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</si>
  <si>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</si>
  <si>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</si>
  <si>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</si>
  <si>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</si>
  <si>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</si>
  <si>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</si>
  <si>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</si>
  <si>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</si>
  <si>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</si>
  <si>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</si>
  <si>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</si>
  <si>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</si>
  <si>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</si>
  <si>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</si>
  <si>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</si>
  <si>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</si>
  <si>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</si>
  <si>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</si>
  <si>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</si>
  <si>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</si>
  <si>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</si>
  <si>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</si>
  <si>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</si>
  <si>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</si>
  <si>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</si>
  <si>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</si>
  <si>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</si>
  <si>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</si>
  <si>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</si>
  <si>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</si>
  <si>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</si>
  <si>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</si>
  <si>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</si>
  <si>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</si>
  <si>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</si>
  <si>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</si>
  <si>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</si>
  <si>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</si>
  <si>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</si>
  <si>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</si>
  <si>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</si>
  <si>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</si>
  <si>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</si>
  <si>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</si>
  <si>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</si>
  <si>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</si>
  <si>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</si>
  <si>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</si>
  <si>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</si>
  <si>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</si>
  <si>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</si>
  <si>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</si>
  <si>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</si>
  <si>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</si>
  <si>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</si>
  <si>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</si>
  <si>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</si>
  <si>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</si>
  <si>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</si>
  <si>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</si>
  <si>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</si>
  <si>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</si>
  <si>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</si>
  <si>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</si>
  <si>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</si>
  <si>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</si>
  <si>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</si>
  <si>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</si>
  <si>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</si>
  <si>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</si>
  <si>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</si>
  <si>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</si>
  <si>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</si>
  <si>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</si>
  <si>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</si>
  <si>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</si>
  <si>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</si>
  <si>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</si>
  <si>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</si>
  <si>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</si>
  <si>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</si>
  <si>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</si>
  <si>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</si>
  <si>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</si>
  <si>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</si>
  <si>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</si>
  <si>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</si>
  <si>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</si>
  <si>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</si>
  <si>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</si>
  <si>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</si>
  <si>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</si>
  <si>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</si>
  <si>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</si>
  <si>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</si>
  <si>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</si>
  <si>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</si>
  <si>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</si>
  <si>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</si>
  <si>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</si>
  <si>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</si>
  <si>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</si>
  <si>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</si>
  <si>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</si>
  <si>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</si>
  <si>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</si>
  <si>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</si>
  <si>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</si>
  <si>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</si>
  <si>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</si>
  <si>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</si>
  <si>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</si>
  <si>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</si>
  <si>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</si>
  <si>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</si>
  <si>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</si>
  <si>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</si>
  <si>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</si>
  <si>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</si>
  <si>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</si>
  <si>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</si>
  <si>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</si>
  <si>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</si>
  <si>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</si>
  <si>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</si>
  <si>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</si>
  <si>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</si>
  <si>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</si>
  <si>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</si>
  <si>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</si>
  <si>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</si>
  <si>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</si>
  <si>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</si>
  <si>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</si>
  <si>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</si>
  <si>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</si>
  <si>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</si>
  <si>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</si>
  <si>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</si>
  <si>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</si>
  <si>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</si>
  <si>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</si>
  <si>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</si>
  <si>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</si>
  <si>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</si>
  <si>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</si>
  <si>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</si>
  <si>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</si>
  <si>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</si>
  <si>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</si>
  <si>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</si>
  <si>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</si>
  <si>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</si>
  <si>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</si>
  <si>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</si>
  <si>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</si>
  <si>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</si>
  <si>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</si>
  <si>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</si>
  <si>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</si>
  <si>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</si>
  <si>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</si>
  <si>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</si>
  <si>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</si>
  <si>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</si>
  <si>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</si>
  <si>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</si>
  <si>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</si>
  <si>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</si>
  <si>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</si>
  <si>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</si>
  <si>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</si>
  <si>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</si>
  <si>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</si>
  <si>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</si>
  <si>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</si>
  <si>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</si>
  <si>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</si>
  <si>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</si>
  <si>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</si>
  <si>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</si>
  <si>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</si>
  <si>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</si>
  <si>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</si>
  <si>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</si>
  <si>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</si>
  <si>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</si>
  <si>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</si>
  <si>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</si>
  <si>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</si>
  <si>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</si>
  <si>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</si>
  <si>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</si>
  <si>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</si>
  <si>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</si>
  <si>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</si>
  <si>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</si>
  <si>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</si>
  <si>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</si>
  <si>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</si>
  <si>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</si>
  <si>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</si>
  <si>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</si>
  <si>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</si>
  <si>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</si>
  <si>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</si>
  <si>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</si>
  <si>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</si>
  <si>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</si>
  <si>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</si>
  <si>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</si>
  <si>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</si>
  <si>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</si>
  <si>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</si>
  <si>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</si>
  <si>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</si>
  <si>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</si>
  <si>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</si>
  <si>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</si>
  <si>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</si>
  <si>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</si>
  <si>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</si>
  <si>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</si>
  <si>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</si>
  <si>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</si>
  <si>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</si>
  <si>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</si>
  <si>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</si>
  <si>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</si>
  <si>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</si>
  <si>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</si>
  <si>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</si>
  <si>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</si>
  <si>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</si>
  <si>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</si>
  <si>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</si>
  <si>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</si>
  <si>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</si>
  <si>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</si>
  <si>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</si>
  <si>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</si>
  <si>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</si>
  <si>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</si>
  <si>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</si>
  <si>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</si>
  <si>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</si>
  <si>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</si>
  <si>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</si>
  <si>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</si>
  <si>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</si>
  <si>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</si>
  <si>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</si>
  <si>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</si>
  <si>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</si>
  <si>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</si>
  <si>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</si>
  <si>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</si>
  <si>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</si>
  <si>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</si>
  <si>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</si>
  <si>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</si>
  <si>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</si>
  <si>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</si>
  <si>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</si>
  <si>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</si>
  <si>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</si>
  <si>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</si>
  <si>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</si>
  <si>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</si>
  <si>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</si>
  <si>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</si>
  <si>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</si>
  <si>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</si>
  <si>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</si>
  <si>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</si>
  <si>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</si>
  <si>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</si>
  <si>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</si>
  <si>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</si>
  <si>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</si>
  <si>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</si>
  <si>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</si>
  <si>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</si>
  <si>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</si>
  <si>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</si>
  <si>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</si>
  <si>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</si>
  <si>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</si>
  <si>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</si>
  <si>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</si>
  <si>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</si>
  <si>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</si>
  <si>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</si>
  <si>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</si>
  <si>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</si>
  <si>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</si>
  <si>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</si>
  <si>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</si>
  <si>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</si>
  <si>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</si>
  <si>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</si>
  <si>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</si>
  <si>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</si>
  <si>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</si>
  <si>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</si>
  <si>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</si>
  <si>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</si>
  <si>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</si>
  <si>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</si>
  <si>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</si>
  <si>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</si>
  <si>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</si>
  <si>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</si>
  <si>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</si>
  <si>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</si>
  <si>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</si>
  <si>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</si>
  <si>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</si>
  <si>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</si>
  <si>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</si>
  <si>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</si>
  <si>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</si>
  <si>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</si>
  <si>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</si>
  <si>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</si>
  <si>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</si>
  <si>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</si>
  <si>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</si>
  <si>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</si>
  <si>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</si>
  <si>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</si>
  <si>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</si>
  <si>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</si>
  <si>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</si>
  <si>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</si>
  <si>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</si>
  <si>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</si>
  <si>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</si>
  <si>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</si>
  <si>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</si>
  <si>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</si>
  <si>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</si>
  <si>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</si>
  <si>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</si>
  <si>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</si>
  <si>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</si>
  <si>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</si>
  <si>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</si>
  <si>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</si>
  <si>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</si>
  <si>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</si>
  <si>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</si>
  <si>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</si>
  <si>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</si>
  <si>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</si>
  <si>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</si>
  <si>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</si>
  <si>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</si>
  <si>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</si>
  <si>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</si>
  <si>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</si>
  <si>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</si>
  <si>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</si>
  <si>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</si>
  <si>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</si>
  <si>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</si>
  <si>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</si>
  <si>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</si>
  <si>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</si>
  <si>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</si>
  <si>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</si>
  <si>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</si>
  <si>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</si>
  <si>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</si>
  <si>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</si>
  <si>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</si>
  <si>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</si>
  <si>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</si>
  <si>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</si>
  <si>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</si>
  <si>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</si>
  <si>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</si>
  <si>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</si>
  <si>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</si>
  <si>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</si>
  <si>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</si>
  <si>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</si>
  <si>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</si>
  <si>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</si>
  <si>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</si>
  <si>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</si>
  <si>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</si>
  <si>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</si>
  <si>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</si>
  <si>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</si>
  <si>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</si>
  <si>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</si>
  <si>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</si>
  <si>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</si>
  <si>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</si>
  <si>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</si>
  <si>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</si>
  <si>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</si>
  <si>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</si>
  <si>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</si>
  <si>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</si>
  <si>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</si>
  <si>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</si>
  <si>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</si>
  <si>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</si>
  <si>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</si>
  <si>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</si>
  <si>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</si>
  <si>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</si>
  <si>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</si>
  <si>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</si>
  <si>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</si>
  <si>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</si>
  <si>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</si>
  <si>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</si>
  <si>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</si>
  <si>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</si>
  <si>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</si>
  <si>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</si>
  <si>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</si>
  <si>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</si>
  <si>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</si>
  <si>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</si>
  <si>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</si>
  <si>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</si>
  <si>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</si>
  <si>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</si>
  <si>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</si>
  <si>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</si>
  <si>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</si>
  <si>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</si>
  <si>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</si>
  <si>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</si>
  <si>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</si>
  <si>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</si>
  <si>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</si>
  <si>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</si>
  <si>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</si>
  <si>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</si>
  <si>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</si>
  <si>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</si>
  <si>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</si>
  <si>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</si>
  <si>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</si>
  <si>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</si>
  <si>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</si>
  <si>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</si>
  <si>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</si>
  <si>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</si>
  <si>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</si>
  <si>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</si>
  <si>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</si>
  <si>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</si>
  <si>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</si>
  <si>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</si>
  <si>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</si>
  <si>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</si>
  <si>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</si>
  <si>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</si>
  <si>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</si>
  <si>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</si>
  <si>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</si>
  <si>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</si>
  <si>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</si>
  <si>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</si>
  <si>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</si>
  <si>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</si>
  <si>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</si>
  <si>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</si>
  <si>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</si>
  <si>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</si>
  <si>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</si>
  <si>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</si>
  <si>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</si>
  <si>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</si>
  <si>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</si>
  <si>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</si>
  <si>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</si>
  <si>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</si>
  <si>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</si>
  <si>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</si>
  <si>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</si>
  <si>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</si>
  <si>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</si>
  <si>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</si>
  <si>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</si>
  <si>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</si>
  <si>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</si>
  <si>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</si>
  <si>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</si>
  <si>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</si>
  <si>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</si>
  <si>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</si>
  <si>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</si>
  <si>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</si>
  <si>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</si>
  <si>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</si>
  <si>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</si>
  <si>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</si>
  <si>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</si>
  <si>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</si>
  <si>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</si>
  <si>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</si>
  <si>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</si>
  <si>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</si>
  <si>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</si>
  <si>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</si>
  <si>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</si>
  <si>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</si>
  <si>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</si>
  <si>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</si>
  <si>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</si>
  <si>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</si>
  <si>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</si>
  <si>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</si>
  <si>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</si>
  <si>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</si>
  <si>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</si>
  <si>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</si>
  <si>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</si>
  <si>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</si>
  <si>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</si>
  <si>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</si>
  <si>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</si>
  <si>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</si>
  <si>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</si>
  <si>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</si>
  <si>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</si>
  <si>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</si>
  <si>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</si>
  <si>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</si>
  <si>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</si>
  <si>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</si>
  <si>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</si>
  <si>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</si>
  <si>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</si>
  <si>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</si>
  <si>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</si>
  <si>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</si>
  <si>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</si>
  <si>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</si>
  <si>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</si>
  <si>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</si>
  <si>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</si>
  <si>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</si>
  <si>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</si>
  <si>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</si>
  <si>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</si>
  <si>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</si>
  <si>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</si>
  <si>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</si>
  <si>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</si>
  <si>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</si>
  <si>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</si>
  <si>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</si>
  <si>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</si>
  <si>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</si>
  <si>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</si>
  <si>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</si>
  <si>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</si>
  <si>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</si>
  <si>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</si>
  <si>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</si>
  <si>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</si>
  <si>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</si>
  <si>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</si>
  <si>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</si>
  <si>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</si>
  <si>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</si>
  <si>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</si>
  <si>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</si>
  <si>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</si>
  <si>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</si>
  <si>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</si>
  <si>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</si>
  <si>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</si>
  <si>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</si>
  <si>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</si>
  <si>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</si>
  <si>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</si>
  <si>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</si>
  <si>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</si>
  <si>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</si>
  <si>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</si>
  <si>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</si>
  <si>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</si>
  <si>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</si>
  <si>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</si>
  <si>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</si>
  <si>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</si>
  <si>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</si>
  <si>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</si>
  <si>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</si>
  <si>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</si>
  <si>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</si>
  <si>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</si>
  <si>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</si>
  <si>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</si>
  <si>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</si>
  <si>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</si>
  <si>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</si>
  <si>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</si>
  <si>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</si>
  <si>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</si>
  <si>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</si>
  <si>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</si>
  <si>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</si>
  <si>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</si>
  <si>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</si>
  <si>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</si>
  <si>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</si>
  <si>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</si>
  <si>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</si>
  <si>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</si>
  <si>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</si>
  <si>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</si>
  <si>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</si>
  <si>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</si>
  <si>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</si>
  <si>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</si>
  <si>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</si>
  <si>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</si>
  <si>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</si>
  <si>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</si>
  <si>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</si>
  <si>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</si>
  <si>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</si>
  <si>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</si>
  <si>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</si>
  <si>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</si>
  <si>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</si>
  <si>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</si>
  <si>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</si>
  <si>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</si>
  <si>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</si>
  <si>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</si>
  <si>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</si>
  <si>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</si>
  <si>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</si>
  <si>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</si>
  <si>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</si>
  <si>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</si>
  <si>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</si>
  <si>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</si>
  <si>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</si>
  <si>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</si>
  <si>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</si>
  <si>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</si>
  <si>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</si>
  <si>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</si>
  <si>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</si>
  <si>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</si>
  <si>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</si>
  <si>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</si>
  <si>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</si>
  <si>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</si>
  <si>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</si>
  <si>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</si>
  <si>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</si>
  <si>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</si>
  <si>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</si>
  <si>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</si>
  <si>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</si>
  <si>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</si>
  <si>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</si>
  <si>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</si>
  <si>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</si>
  <si>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</si>
  <si>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</si>
  <si>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</si>
  <si>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</si>
  <si>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</si>
  <si>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</si>
  <si>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</si>
  <si>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</si>
  <si>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</si>
  <si>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</si>
  <si>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</si>
  <si>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</si>
  <si>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</si>
  <si>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</si>
  <si>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</si>
  <si>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</si>
  <si>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</si>
  <si>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</si>
  <si>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</si>
  <si>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</si>
  <si>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</si>
  <si>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</si>
  <si>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</si>
  <si>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</si>
  <si>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</si>
  <si>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</si>
  <si>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</si>
  <si>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</si>
  <si>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</si>
  <si>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</si>
  <si>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</si>
  <si>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</si>
  <si>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</si>
  <si>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</si>
  <si>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</si>
  <si>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</si>
  <si>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</si>
  <si>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</si>
  <si>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</si>
  <si>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</si>
  <si>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</si>
  <si>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</si>
  <si>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</si>
  <si>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</si>
  <si>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</si>
  <si>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</si>
  <si>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</si>
  <si>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</si>
  <si>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</si>
  <si>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</si>
  <si>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</si>
  <si>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</si>
  <si>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</si>
  <si>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</si>
  <si>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</si>
  <si>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</si>
  <si>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</si>
  <si>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</si>
  <si>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</si>
  <si>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</si>
  <si>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</si>
  <si>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</si>
  <si>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</si>
  <si>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</si>
  <si>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</si>
  <si>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</si>
  <si>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</si>
  <si>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</si>
  <si>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</si>
  <si>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</si>
  <si>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</si>
  <si>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</si>
  <si>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</si>
  <si>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</si>
  <si>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</si>
  <si>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</si>
  <si>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</si>
  <si>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</si>
  <si>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</si>
  <si>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</si>
  <si>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</si>
  <si>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</si>
  <si>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</si>
  <si>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</si>
  <si>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</si>
  <si>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</si>
  <si>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</si>
  <si>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</si>
  <si>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</si>
  <si>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</si>
  <si>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</si>
  <si>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</si>
  <si>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</si>
  <si>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</si>
  <si>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</si>
  <si>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</si>
  <si>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</si>
  <si>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</si>
  <si>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</si>
  <si>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</si>
  <si>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</si>
  <si>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</si>
  <si>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</si>
  <si>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</si>
  <si>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</si>
  <si>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</si>
  <si>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</si>
  <si>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</si>
  <si>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</si>
  <si>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</si>
  <si>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</si>
  <si>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</si>
  <si>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</si>
  <si>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</si>
  <si>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</si>
  <si>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</si>
  <si>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</si>
  <si>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</si>
  <si>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</si>
  <si>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</si>
  <si>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</si>
  <si>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</si>
  <si>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</si>
  <si>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</si>
  <si>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</si>
  <si>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</si>
  <si>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</si>
  <si>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</si>
  <si>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</si>
  <si>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</si>
  <si>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</si>
  <si>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</si>
  <si>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</si>
  <si>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</si>
  <si>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</si>
  <si>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</si>
  <si>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</si>
  <si>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</si>
  <si>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</si>
  <si>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</si>
  <si>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</si>
  <si>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</si>
  <si>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</si>
  <si>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</si>
  <si>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</si>
  <si>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</si>
  <si>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</si>
  <si>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</si>
  <si>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</si>
  <si>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</si>
  <si>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</si>
  <si>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</si>
  <si>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</si>
  <si>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</si>
  <si>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</si>
  <si>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</si>
  <si>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</si>
  <si>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</si>
  <si>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</si>
  <si>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</si>
  <si>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</si>
  <si>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</si>
  <si>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</si>
  <si>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</si>
  <si>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</si>
  <si>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</si>
  <si>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</si>
  <si>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</si>
  <si>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</si>
  <si>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</si>
  <si>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</si>
  <si>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</si>
  <si>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</si>
  <si>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</si>
  <si>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</si>
  <si>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</si>
  <si>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</si>
  <si>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</si>
  <si>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</si>
  <si>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</si>
  <si>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</si>
  <si>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</si>
  <si>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</si>
  <si>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</si>
  <si>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</si>
  <si>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</si>
  <si>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</si>
  <si>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</si>
  <si>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</si>
  <si>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</si>
  <si>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</si>
  <si>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</si>
  <si>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</si>
  <si>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</si>
  <si>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</si>
  <si>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</si>
  <si>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</si>
  <si>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</si>
  <si>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</si>
  <si>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</si>
  <si>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</si>
  <si>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</si>
  <si>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</si>
  <si>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</si>
  <si>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</si>
  <si>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</si>
  <si>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</si>
  <si>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</si>
  <si>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</si>
  <si>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</si>
  <si>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</si>
  <si>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</si>
  <si>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</si>
  <si>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</si>
  <si>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</si>
  <si>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</si>
  <si>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</si>
  <si>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</si>
  <si>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</si>
  <si>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</si>
  <si>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</si>
  <si>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</si>
  <si>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</si>
  <si>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</si>
  <si>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</si>
  <si>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</si>
  <si>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</si>
  <si>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</si>
  <si>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</si>
  <si>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</si>
  <si>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</si>
  <si>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</si>
  <si>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</si>
  <si>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</si>
  <si>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</si>
  <si>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</si>
  <si>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</si>
  <si>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</si>
  <si>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</si>
  <si>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</si>
  <si>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</si>
  <si>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</si>
  <si>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</si>
  <si>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</si>
  <si>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</si>
  <si>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</si>
  <si>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</si>
  <si>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</si>
  <si>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</si>
  <si>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</si>
  <si>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</si>
  <si>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</si>
  <si>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</si>
  <si>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</si>
  <si>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</si>
  <si>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</si>
  <si>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</si>
  <si>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</si>
  <si>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</si>
  <si>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</si>
  <si>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</si>
  <si>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</si>
  <si>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</si>
  <si>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</si>
  <si>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</si>
  <si>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</si>
  <si>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</si>
  <si>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</si>
  <si>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</si>
  <si>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</si>
  <si>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</si>
  <si>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</si>
  <si>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</si>
  <si>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</si>
  <si>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</si>
  <si>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</si>
  <si>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</si>
  <si>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</si>
  <si>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</si>
  <si>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</si>
  <si>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</si>
  <si>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</si>
  <si>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</si>
  <si>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</si>
  <si>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</si>
  <si>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</si>
  <si>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</si>
  <si>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</si>
  <si>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</si>
  <si>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</si>
  <si>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</si>
  <si>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</si>
  <si>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</si>
  <si>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</si>
  <si>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</si>
  <si>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</si>
  <si>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</si>
  <si>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</si>
  <si>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</si>
  <si>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</si>
  <si>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</si>
  <si>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</si>
  <si>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</si>
  <si>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</si>
  <si>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</si>
  <si>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</si>
  <si>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</si>
  <si>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</si>
  <si>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</si>
  <si>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</si>
  <si>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</si>
  <si>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</si>
  <si>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</si>
  <si>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</si>
  <si>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</si>
  <si>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</si>
  <si>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</si>
  <si>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</si>
  <si>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</si>
  <si>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</si>
  <si>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</si>
  <si>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</si>
  <si>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</si>
  <si>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</si>
  <si>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</si>
  <si>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</si>
  <si>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</si>
  <si>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</si>
  <si>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</si>
  <si>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</si>
  <si>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</si>
  <si>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</si>
  <si>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</si>
  <si>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</si>
  <si>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</si>
  <si>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</si>
  <si>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</si>
  <si>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</si>
  <si>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</si>
  <si>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</si>
  <si>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</si>
  <si>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</si>
  <si>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</si>
  <si>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</si>
  <si>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</si>
  <si>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</si>
  <si>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</si>
  <si>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</si>
  <si>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</si>
  <si>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</si>
  <si>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</si>
  <si>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</si>
  <si>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</si>
  <si>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</si>
  <si>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</si>
  <si>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</si>
  <si>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</si>
  <si>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</si>
  <si>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</si>
  <si>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</si>
  <si>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</si>
  <si>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</si>
  <si>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</si>
  <si>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</si>
  <si>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</si>
  <si>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</si>
  <si>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</si>
  <si>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</si>
  <si>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</si>
  <si>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</si>
  <si>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</si>
  <si>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</si>
  <si>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</si>
  <si>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</si>
  <si>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</si>
  <si>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</si>
  <si>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</si>
  <si>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</si>
  <si>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</si>
  <si>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</si>
  <si>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</si>
  <si>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</si>
  <si>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</si>
  <si>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</si>
  <si>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</si>
  <si>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</si>
  <si>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</si>
  <si>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</si>
  <si>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</si>
  <si>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</si>
  <si>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</si>
  <si>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</si>
  <si>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</si>
  <si>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</si>
  <si>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</si>
  <si>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</si>
  <si>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</si>
  <si>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</si>
  <si>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</si>
  <si>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</si>
  <si>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</si>
  <si>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</si>
  <si>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</si>
  <si>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</si>
  <si>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</si>
  <si>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</si>
  <si>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</si>
  <si>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</si>
  <si>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</si>
  <si>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</si>
  <si>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</si>
  <si>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</si>
  <si>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</si>
  <si>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</si>
  <si>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</si>
  <si>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</si>
  <si>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</si>
  <si>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</si>
  <si>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</si>
  <si>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</si>
  <si>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</si>
  <si>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</si>
  <si>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</si>
  <si>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</si>
  <si>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</si>
  <si>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</si>
  <si>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</si>
  <si>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</si>
  <si>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</si>
  <si>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</si>
  <si>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</si>
  <si>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</si>
  <si>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</si>
  <si>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</si>
  <si>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</si>
  <si>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</si>
  <si>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</si>
  <si>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</si>
  <si>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</si>
  <si>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</si>
  <si>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</si>
  <si>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</si>
  <si>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</si>
  <si>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</si>
  <si>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</si>
  <si>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</si>
  <si>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</si>
  <si>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</si>
  <si>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</si>
  <si>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</si>
  <si>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</si>
  <si>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</si>
  <si>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</si>
  <si>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</si>
  <si>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</si>
  <si>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</si>
  <si>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</si>
  <si>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</si>
  <si>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</si>
  <si>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</si>
  <si>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</si>
  <si>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</si>
  <si>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</si>
  <si>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</si>
  <si>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</si>
  <si>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</si>
  <si>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</si>
  <si>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</si>
  <si>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</si>
  <si>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</si>
  <si>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</si>
  <si>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</si>
  <si>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</si>
  <si>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</si>
  <si>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</si>
  <si>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</si>
  <si>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</si>
  <si>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</si>
  <si>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</si>
  <si>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</si>
  <si>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</si>
  <si>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</si>
  <si>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</si>
  <si>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</si>
  <si>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</si>
  <si>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</si>
  <si>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</si>
  <si>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</si>
  <si>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</si>
  <si>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</si>
  <si>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</si>
  <si>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</si>
  <si>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</si>
  <si>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</si>
  <si>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</si>
  <si>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</si>
  <si>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</si>
  <si>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</si>
  <si>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</si>
  <si>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</si>
  <si>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</si>
  <si>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</si>
  <si>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</si>
  <si>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</si>
  <si>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</si>
  <si>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</si>
  <si>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</si>
  <si>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</si>
  <si>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</si>
  <si>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</si>
  <si>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</si>
  <si>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</si>
  <si>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</si>
  <si>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</si>
  <si>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</si>
  <si>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</si>
  <si>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</si>
  <si>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</si>
  <si>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</si>
  <si>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</si>
  <si>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</si>
  <si>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</si>
  <si>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</si>
  <si>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</si>
  <si>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</si>
  <si>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</si>
  <si>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</si>
  <si>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</si>
  <si>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</si>
  <si>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</si>
  <si>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</si>
  <si>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</si>
  <si>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</si>
  <si>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</si>
  <si>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</si>
  <si>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</si>
  <si>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</si>
  <si>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</si>
  <si>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</si>
  <si>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</si>
  <si>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</si>
  <si>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</si>
  <si>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</si>
  <si>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</si>
  <si>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</si>
  <si>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</si>
  <si>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</si>
  <si>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</si>
  <si>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</si>
  <si>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</si>
  <si>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</si>
  <si>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</si>
  <si>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</si>
  <si>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</si>
  <si>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</si>
  <si>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</si>
  <si>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</si>
  <si>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</si>
  <si>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</si>
  <si>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</si>
  <si>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</si>
  <si>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</si>
  <si>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</si>
  <si>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</si>
  <si>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</si>
  <si>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</si>
  <si>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</si>
  <si>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</si>
  <si>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</si>
  <si>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</si>
  <si>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</si>
  <si>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</si>
  <si>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</si>
  <si>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</si>
  <si>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</si>
  <si>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</si>
  <si>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</si>
  <si>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</si>
  <si>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</si>
  <si>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</si>
  <si>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</si>
  <si>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</si>
  <si>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</si>
  <si>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</si>
  <si>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</si>
  <si>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</si>
  <si>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</si>
  <si>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</si>
  <si>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</si>
  <si>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</si>
  <si>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</si>
  <si>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</si>
  <si>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</si>
  <si>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</si>
  <si>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</si>
  <si>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</si>
  <si>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</si>
  <si>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</si>
  <si>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</si>
  <si>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</si>
  <si>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</si>
  <si>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</si>
  <si>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</si>
  <si>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</si>
  <si>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</si>
  <si>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</si>
  <si>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</si>
  <si>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</si>
  <si>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</si>
  <si>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</si>
  <si>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</si>
  <si>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</si>
  <si>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</si>
  <si>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</si>
  <si>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</si>
  <si>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</si>
  <si>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</si>
  <si>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</si>
  <si>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</si>
  <si>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</si>
  <si>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</si>
  <si>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</si>
  <si>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</si>
  <si>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</si>
  <si>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</si>
  <si>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</si>
  <si>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</si>
  <si>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</si>
  <si>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</si>
  <si>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</si>
  <si>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</si>
  <si>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</si>
  <si>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</si>
  <si>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</si>
  <si>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</si>
  <si>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</si>
  <si>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</si>
  <si>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</si>
  <si>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</si>
  <si>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</si>
  <si>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</si>
  <si>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</si>
  <si>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</si>
  <si>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</si>
  <si>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</si>
  <si>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</si>
  <si>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</si>
  <si>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</si>
  <si>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</si>
  <si>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</si>
  <si>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</si>
  <si>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</si>
  <si>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</si>
  <si>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</si>
  <si>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</si>
  <si>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</si>
  <si>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</si>
  <si>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</si>
  <si>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</si>
  <si>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</si>
  <si>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</si>
  <si>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</si>
  <si>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</si>
  <si>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</si>
  <si>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</si>
  <si>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</si>
  <si>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</si>
  <si>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</si>
  <si>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</si>
  <si>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</si>
  <si>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</si>
  <si>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</si>
  <si>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</si>
  <si>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</si>
  <si>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</si>
  <si>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</si>
  <si>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</si>
  <si>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</si>
  <si>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</si>
  <si>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</si>
  <si>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</si>
  <si>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</si>
  <si>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</si>
  <si>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</si>
  <si>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</si>
  <si>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</si>
  <si>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</si>
  <si>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</si>
  <si>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</si>
  <si>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</si>
  <si>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</si>
  <si>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</si>
  <si>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</si>
  <si>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</si>
  <si>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</si>
  <si>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</si>
  <si>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</si>
  <si>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</si>
  <si>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</si>
  <si>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</si>
  <si>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</si>
  <si>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</si>
  <si>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</si>
  <si>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</si>
  <si>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</si>
  <si>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</si>
  <si>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</si>
  <si>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</si>
  <si>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</si>
  <si>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</si>
  <si>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</si>
  <si>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</si>
  <si>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</si>
  <si>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</si>
  <si>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</si>
  <si>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</si>
  <si>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</si>
  <si>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</si>
  <si>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</si>
  <si>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</si>
  <si>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</si>
  <si>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</si>
  <si>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</si>
  <si>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</si>
  <si>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</si>
  <si>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</si>
  <si>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</si>
  <si>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</si>
  <si>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</si>
  <si>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</si>
  <si>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</si>
  <si>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</si>
  <si>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</si>
  <si>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</si>
  <si>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</si>
  <si>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</si>
  <si>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</si>
  <si>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</si>
  <si>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</si>
  <si>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</si>
  <si>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</si>
  <si>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</si>
  <si>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</si>
  <si>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</si>
  <si>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</si>
  <si>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</si>
  <si>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</si>
  <si>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</si>
  <si>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</si>
  <si>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</si>
  <si>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</si>
  <si>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</si>
  <si>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</si>
  <si>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</si>
  <si>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</si>
  <si>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</si>
  <si>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</si>
  <si>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</si>
  <si>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</si>
  <si>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</si>
  <si>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</si>
  <si>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</si>
  <si>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</si>
  <si>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</si>
  <si>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</si>
  <si>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</si>
  <si>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</si>
  <si>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</si>
  <si>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</si>
  <si>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</si>
  <si>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</si>
  <si>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</si>
  <si>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</si>
  <si>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</si>
  <si>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</si>
  <si>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</si>
  <si>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</si>
  <si>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</si>
  <si>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</si>
  <si>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</si>
  <si>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</si>
  <si>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</si>
  <si>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</si>
  <si>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</si>
  <si>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</si>
  <si>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</si>
  <si>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</si>
  <si>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</si>
  <si>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</si>
  <si>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</si>
  <si>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</si>
  <si>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</si>
  <si>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</si>
  <si>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</si>
  <si>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</si>
  <si>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</si>
  <si>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</si>
  <si>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</si>
  <si>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</si>
  <si>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</si>
  <si>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</si>
  <si>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</si>
  <si>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</si>
  <si>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</si>
  <si>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</si>
  <si>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</si>
  <si>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</si>
  <si>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</si>
  <si>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</si>
  <si>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</si>
  <si>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</si>
  <si>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</si>
  <si>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</si>
  <si>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</si>
  <si>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</si>
  <si>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</si>
  <si>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</si>
  <si>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</si>
  <si>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</si>
  <si>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</si>
  <si>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</si>
  <si>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</si>
  <si>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</si>
  <si>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</si>
  <si>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</si>
  <si>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</si>
  <si>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</si>
  <si>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</si>
  <si>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</si>
  <si>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</si>
  <si>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</si>
  <si>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</si>
  <si>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</si>
  <si>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</si>
  <si>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</si>
  <si>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</si>
  <si>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</si>
  <si>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</si>
  <si>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</si>
  <si>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</si>
  <si>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</si>
  <si>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</si>
  <si>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</si>
  <si>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</si>
  <si>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</si>
  <si>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</si>
  <si>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</si>
  <si>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</si>
  <si>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</si>
  <si>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</si>
  <si>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</si>
  <si>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</si>
  <si>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</si>
  <si>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</si>
  <si>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</si>
  <si>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</si>
  <si>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</si>
  <si>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</si>
  <si>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</si>
  <si>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</si>
  <si>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</si>
  <si>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</si>
  <si>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</si>
  <si>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</si>
  <si>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</si>
  <si>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</si>
  <si>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</si>
  <si>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</si>
  <si>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</si>
  <si>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</si>
  <si>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</si>
  <si>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</si>
  <si>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</si>
  <si>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</si>
  <si>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</si>
  <si>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</si>
  <si>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</si>
  <si>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</si>
  <si>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</si>
  <si>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</si>
  <si>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</si>
  <si>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</si>
  <si>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</si>
  <si>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</si>
  <si>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</si>
  <si>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</si>
  <si>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</si>
  <si>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</si>
  <si>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</si>
  <si>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</si>
  <si>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</si>
  <si>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</si>
  <si>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</si>
  <si>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</si>
  <si>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</si>
  <si>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</si>
  <si>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</si>
  <si>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</si>
  <si>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</si>
  <si>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</si>
  <si>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</si>
  <si>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</si>
  <si>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</si>
  <si>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</si>
  <si>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</si>
  <si>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</si>
  <si>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</si>
  <si>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</si>
  <si>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</si>
  <si>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</si>
  <si>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</si>
  <si>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</si>
  <si>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</si>
  <si>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</si>
  <si>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</si>
  <si>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</si>
  <si>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</si>
  <si>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</si>
  <si>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</si>
  <si>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</si>
  <si>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</si>
  <si>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</si>
  <si>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</si>
  <si>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</si>
  <si>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</si>
  <si>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</si>
  <si>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</si>
  <si>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</si>
  <si>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</si>
  <si>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</si>
  <si>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</si>
  <si>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</si>
  <si>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</si>
  <si>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</si>
  <si>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</si>
  <si>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</si>
  <si>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</si>
  <si>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</si>
  <si>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</si>
  <si>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</si>
  <si>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</si>
  <si>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</si>
  <si>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</si>
  <si>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</si>
  <si>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</si>
  <si>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</si>
  <si>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</si>
  <si>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</si>
  <si>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</si>
  <si>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</si>
  <si>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</si>
  <si>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</si>
  <si>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</si>
  <si>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</si>
  <si>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</si>
  <si>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</si>
  <si>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</si>
  <si>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</si>
  <si>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</si>
  <si>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</si>
  <si>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</si>
  <si>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</si>
  <si>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</si>
  <si>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</si>
  <si>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</si>
  <si>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</si>
  <si>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</si>
  <si>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</si>
  <si>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</si>
  <si>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</si>
  <si>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</si>
  <si>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</si>
  <si>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</si>
  <si>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</si>
  <si>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</si>
  <si>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</si>
  <si>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</si>
  <si>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</si>
  <si>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</si>
  <si>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</si>
  <si>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</si>
  <si>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</si>
  <si>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</si>
  <si>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</si>
  <si>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</si>
  <si>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</si>
  <si>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</si>
  <si>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</si>
  <si>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</si>
  <si>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</si>
  <si>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</si>
  <si>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</si>
  <si>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</si>
  <si>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</si>
  <si>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</si>
  <si>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</si>
  <si>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</si>
  <si>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</si>
  <si>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</si>
  <si>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</si>
  <si>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</si>
  <si>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</si>
  <si>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</si>
  <si>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</si>
  <si>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</si>
  <si>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</si>
  <si>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</si>
  <si>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</si>
  <si>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</si>
  <si>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</si>
  <si>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</si>
  <si>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</si>
  <si>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</si>
  <si>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</si>
  <si>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</si>
  <si>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</si>
  <si>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</si>
  <si>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</si>
  <si>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</si>
  <si>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</si>
  <si>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</si>
  <si>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</si>
  <si>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</si>
  <si>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</si>
  <si>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</si>
  <si>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</si>
  <si>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</si>
  <si>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</si>
  <si>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</si>
  <si>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</si>
  <si>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</si>
  <si>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</si>
  <si>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</si>
  <si>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</si>
  <si>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</si>
  <si>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</si>
  <si>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</si>
  <si>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</si>
  <si>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</si>
  <si>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</si>
  <si>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</si>
  <si>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</si>
  <si>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</si>
  <si>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</si>
  <si>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</si>
  <si>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</si>
  <si>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</si>
  <si>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</si>
  <si>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</si>
  <si>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</si>
  <si>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</si>
  <si>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</si>
  <si>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</si>
  <si>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</si>
  <si>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</si>
  <si>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</si>
  <si>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</si>
  <si>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</si>
  <si>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</si>
  <si>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</si>
  <si>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</si>
  <si>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</si>
  <si>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</si>
  <si>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</si>
  <si>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</si>
  <si>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</si>
  <si>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</si>
  <si>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</si>
  <si>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</si>
  <si>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</si>
  <si>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</si>
  <si>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</si>
  <si>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</si>
  <si>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</si>
  <si>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</si>
  <si>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</si>
  <si>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</si>
  <si>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</si>
  <si>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</si>
  <si>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</si>
  <si>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</si>
  <si>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</si>
  <si>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</si>
  <si>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</si>
  <si>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</si>
  <si>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</si>
  <si>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</si>
  <si>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</si>
  <si>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</si>
  <si>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</si>
  <si>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</si>
  <si>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</si>
  <si>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</si>
  <si>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</si>
  <si>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</si>
  <si>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</si>
  <si>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</si>
  <si>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</si>
  <si>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</si>
  <si>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</si>
  <si>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</si>
  <si>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</si>
  <si>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</si>
  <si>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</si>
  <si>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</si>
  <si>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</si>
  <si>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</si>
  <si>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</si>
  <si>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</si>
  <si>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</si>
  <si>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</si>
  <si>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</si>
  <si>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</si>
  <si>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</si>
  <si>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</si>
  <si>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</si>
  <si>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</si>
  <si>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</si>
  <si>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</si>
  <si>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</si>
  <si>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</si>
  <si>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</si>
  <si>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</si>
  <si>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</si>
  <si>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</si>
  <si>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</si>
  <si>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</si>
  <si>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</si>
  <si>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</si>
  <si>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</si>
  <si>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</si>
  <si>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</si>
  <si>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</si>
  <si>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</si>
  <si>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</si>
  <si>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</si>
  <si>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</si>
  <si>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</si>
  <si>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</si>
  <si>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</si>
  <si>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</si>
  <si>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</si>
  <si>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</si>
  <si>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</si>
  <si>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</si>
  <si>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</si>
  <si>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</si>
  <si>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</si>
  <si>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</si>
  <si>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</si>
  <si>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</si>
  <si>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</si>
  <si>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</si>
  <si>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</si>
  <si>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</si>
  <si>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</si>
  <si>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</si>
  <si>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</si>
  <si>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</si>
  <si>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</si>
  <si>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</si>
  <si>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</si>
  <si>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</si>
  <si>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</si>
  <si>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</si>
  <si>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</si>
  <si>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</si>
  <si>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</si>
  <si>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</si>
  <si>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</si>
  <si>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</si>
  <si>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</si>
  <si>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</si>
  <si>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</si>
  <si>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</si>
  <si>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</si>
  <si>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</si>
  <si>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</si>
  <si>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</si>
  <si>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</si>
  <si>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</si>
  <si>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</si>
  <si>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</si>
  <si>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</si>
  <si>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</si>
  <si>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</si>
  <si>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</si>
  <si>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</si>
  <si>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</si>
  <si>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</si>
  <si>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</si>
  <si>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</si>
  <si>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</si>
  <si>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</si>
  <si>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</si>
  <si>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</si>
  <si>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</si>
  <si>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</si>
  <si>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</si>
  <si>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</si>
  <si>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</si>
  <si>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</si>
  <si>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</si>
  <si>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</si>
  <si>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</si>
  <si>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</si>
  <si>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</si>
  <si>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</si>
  <si>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</si>
  <si>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</si>
  <si>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</si>
  <si>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</si>
  <si>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</si>
  <si>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</si>
  <si>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</si>
  <si>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</si>
  <si>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</si>
  <si>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</si>
  <si>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</si>
  <si>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</si>
  <si>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</si>
  <si>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</si>
  <si>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</si>
  <si>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</si>
  <si>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</si>
  <si>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</si>
  <si>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</si>
  <si>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</si>
  <si>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</si>
  <si>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</si>
  <si>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</si>
  <si>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</si>
  <si>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</si>
  <si>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</si>
  <si>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</si>
  <si>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</si>
  <si>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</si>
  <si>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</si>
  <si>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</si>
  <si>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</si>
  <si>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</si>
  <si>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</si>
  <si>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</si>
  <si>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</si>
  <si>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</si>
  <si>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</si>
  <si>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</si>
  <si>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</si>
  <si>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</si>
  <si>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</si>
  <si>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</si>
  <si>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</si>
  <si>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</si>
  <si>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</si>
  <si>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</si>
  <si>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</si>
  <si>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</si>
  <si>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</si>
  <si>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</si>
  <si>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</si>
  <si>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</si>
  <si>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</si>
  <si>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</si>
  <si>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</si>
  <si>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</si>
  <si>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</si>
  <si>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</si>
  <si>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</si>
  <si>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</si>
  <si>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</si>
  <si>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</si>
  <si>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</si>
  <si>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</si>
  <si>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</si>
  <si>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</si>
  <si>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</si>
  <si>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</si>
  <si>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</si>
  <si>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</si>
  <si>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</si>
  <si>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</si>
  <si>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</si>
  <si>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</si>
  <si>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</si>
  <si>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</si>
  <si>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</si>
  <si>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</si>
  <si>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</si>
  <si>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</si>
  <si>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</si>
  <si>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</si>
  <si>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</si>
  <si>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</si>
  <si>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</si>
  <si>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</si>
  <si>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</si>
  <si>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</si>
  <si>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</si>
  <si>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</si>
  <si>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</si>
  <si>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</si>
  <si>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</si>
  <si>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</si>
  <si>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</si>
  <si>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</si>
  <si>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</si>
  <si>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</si>
  <si>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</si>
  <si>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</si>
  <si>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</si>
  <si>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</si>
  <si>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</si>
  <si>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</si>
  <si>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</si>
  <si>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</si>
  <si>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</si>
  <si>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</si>
  <si>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</si>
  <si>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</si>
  <si>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</si>
  <si>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</si>
  <si>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</si>
  <si>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</si>
  <si>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</si>
  <si>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</si>
  <si>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</si>
  <si>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</si>
  <si>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</si>
  <si>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</si>
  <si>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</si>
  <si>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</si>
  <si>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</si>
  <si>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</si>
  <si>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</si>
  <si>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</si>
  <si>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</si>
  <si>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</si>
  <si>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</si>
  <si>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</si>
  <si>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</si>
  <si>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</si>
  <si>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</si>
  <si>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</si>
  <si>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</si>
  <si>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</si>
  <si>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</si>
  <si>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</si>
  <si>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</si>
  <si>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</si>
  <si>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</si>
  <si>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</si>
  <si>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</si>
  <si>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</si>
  <si>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</si>
  <si>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</si>
  <si>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</si>
  <si>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</si>
  <si>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</si>
  <si>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</si>
  <si>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</si>
  <si>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</si>
  <si>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</si>
  <si>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</si>
  <si>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</si>
  <si>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</si>
  <si>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</si>
  <si>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</si>
  <si>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</si>
  <si>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</si>
  <si>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</si>
  <si>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</si>
  <si>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</si>
  <si>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</si>
  <si>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</si>
  <si>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</si>
  <si>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</si>
  <si>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</si>
  <si>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</si>
  <si>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</si>
  <si>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</si>
  <si>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</si>
  <si>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</si>
  <si>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</si>
  <si>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</si>
  <si>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</si>
  <si>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</si>
  <si>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</si>
  <si>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</si>
  <si>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</si>
  <si>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</si>
  <si>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</si>
  <si>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</si>
  <si>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</si>
  <si>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</si>
  <si>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</si>
  <si>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</si>
  <si>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</si>
  <si>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</si>
  <si>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</si>
  <si>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</si>
  <si>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</si>
  <si>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</si>
  <si>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</si>
  <si>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</si>
  <si>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</si>
  <si>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</si>
  <si>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</si>
  <si>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</si>
  <si>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</si>
  <si>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</si>
  <si>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</si>
  <si>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</si>
  <si>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</si>
  <si>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</si>
  <si>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</si>
  <si>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</si>
  <si>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</si>
  <si>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</si>
  <si>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</si>
  <si>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</si>
  <si>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</si>
  <si>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</si>
  <si>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</si>
  <si>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</si>
  <si>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</si>
  <si>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</si>
  <si>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</si>
  <si>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</si>
  <si>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</si>
  <si>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</si>
  <si>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</si>
  <si>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</si>
  <si>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</si>
  <si>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</si>
  <si>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</si>
  <si>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</si>
  <si>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</si>
  <si>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</si>
  <si>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</si>
  <si>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</si>
  <si>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</si>
  <si>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</si>
  <si>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</si>
  <si>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</si>
  <si>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</si>
  <si>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</si>
  <si>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</si>
  <si>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</si>
  <si>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</si>
  <si>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</si>
  <si>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</si>
  <si>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</si>
  <si>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</si>
  <si>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</si>
  <si>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</si>
  <si>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</si>
  <si>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</si>
  <si>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</si>
  <si>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</si>
  <si>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</si>
  <si>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</si>
  <si>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</si>
  <si>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</si>
  <si>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</si>
  <si>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</si>
  <si>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</si>
  <si>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</si>
  <si>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</si>
  <si>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</si>
  <si>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</si>
  <si>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</si>
  <si>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</si>
  <si>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</si>
  <si>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</si>
  <si>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</si>
  <si>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</si>
  <si>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</si>
  <si>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</si>
  <si>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</si>
  <si>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</si>
  <si>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</si>
  <si>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</si>
  <si>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</si>
  <si>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</si>
  <si>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</si>
  <si>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</si>
  <si>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</si>
  <si>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</si>
  <si>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</si>
  <si>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</si>
  <si>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</si>
  <si>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</si>
  <si>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</si>
  <si>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</si>
  <si>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</si>
  <si>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</si>
  <si>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</si>
  <si>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</si>
  <si>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</si>
  <si>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</si>
  <si>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</si>
  <si>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</si>
  <si>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</si>
  <si>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</si>
  <si>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</si>
  <si>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</si>
  <si>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</si>
  <si>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</si>
  <si>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</si>
  <si>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</si>
  <si>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</si>
  <si>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</si>
  <si>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</si>
  <si>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</si>
  <si>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</si>
  <si>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</si>
  <si>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</si>
  <si>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</si>
  <si>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</si>
  <si>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</si>
  <si>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</si>
  <si>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</si>
  <si>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</si>
  <si>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</si>
  <si>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</si>
  <si>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</si>
  <si>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</si>
  <si>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</si>
  <si>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</si>
  <si>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</si>
  <si>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</si>
  <si>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</si>
  <si>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</si>
  <si>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</si>
  <si>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</si>
  <si>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</si>
  <si>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</si>
  <si>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</si>
  <si>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</si>
  <si>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</si>
  <si>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</si>
  <si>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</si>
  <si>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</si>
  <si>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</si>
  <si>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</si>
  <si>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</si>
  <si>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</si>
  <si>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</si>
  <si>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</si>
  <si>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</si>
  <si>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</si>
  <si>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</si>
  <si>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</si>
  <si>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</si>
  <si>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</si>
  <si>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</si>
  <si>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</si>
  <si>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</si>
  <si>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</si>
  <si>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</si>
  <si>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</si>
  <si>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</si>
  <si>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</si>
  <si>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</si>
  <si>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</si>
  <si>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</si>
  <si>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</si>
  <si>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</si>
  <si>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</si>
  <si>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</si>
  <si>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</si>
  <si>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</si>
  <si>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</si>
  <si>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</si>
  <si>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</si>
  <si>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</si>
  <si>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</si>
  <si>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</si>
  <si>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</si>
  <si>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</si>
  <si>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</si>
  <si>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</si>
  <si>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</si>
  <si>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</si>
  <si>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</si>
  <si>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</si>
  <si>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</si>
  <si>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</si>
  <si>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</si>
  <si>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</si>
  <si>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</si>
  <si>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</si>
  <si>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</si>
  <si>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</si>
  <si>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</si>
  <si>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</si>
  <si>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</si>
  <si>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</si>
  <si>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</si>
  <si>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</si>
  <si>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</si>
  <si>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</si>
  <si>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</si>
  <si>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</si>
  <si>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</si>
  <si>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</si>
  <si>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</si>
  <si>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</si>
  <si>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</si>
  <si>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</si>
  <si>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</si>
  <si>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</si>
  <si>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</si>
  <si>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</si>
  <si>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</si>
  <si>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</si>
  <si>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</si>
  <si>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</si>
  <si>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</si>
  <si>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</si>
  <si>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</si>
  <si>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</si>
  <si>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</si>
  <si>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</si>
  <si>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</si>
  <si>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</si>
  <si>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</si>
  <si>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</si>
  <si>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</si>
  <si>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</si>
  <si>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</si>
  <si>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</si>
  <si>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</si>
  <si>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</si>
  <si>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</si>
  <si>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</si>
  <si>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</si>
  <si>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</si>
  <si>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</si>
  <si>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</si>
  <si>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</si>
  <si>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</si>
  <si>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</si>
  <si>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</si>
  <si>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</si>
  <si>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</si>
  <si>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</si>
  <si>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</si>
  <si>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</si>
  <si>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</si>
  <si>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</si>
  <si>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</si>
  <si>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</si>
  <si>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</si>
  <si>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</si>
  <si>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</si>
  <si>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</si>
  <si>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</si>
  <si>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</si>
  <si>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</si>
  <si>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</si>
  <si>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</si>
  <si>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</si>
  <si>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</si>
  <si>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</si>
  <si>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</si>
  <si>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</si>
  <si>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</si>
  <si>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</si>
  <si>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</si>
  <si>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</si>
  <si>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</si>
  <si>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</si>
  <si>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</si>
  <si>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</si>
  <si>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</si>
  <si>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</si>
  <si>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</si>
  <si>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</si>
  <si>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</si>
  <si>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</si>
  <si>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</si>
  <si>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</si>
  <si>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</si>
  <si>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</si>
  <si>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</si>
  <si>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</si>
  <si>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</si>
  <si>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</si>
  <si>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</si>
  <si>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</si>
  <si>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</si>
  <si>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</si>
  <si>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</si>
  <si>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</si>
  <si>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</si>
  <si>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</si>
  <si>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</si>
  <si>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</si>
  <si>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</si>
  <si>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</si>
  <si>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</si>
  <si>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</si>
  <si>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</si>
  <si>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</si>
  <si>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</si>
  <si>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</si>
  <si>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</si>
  <si>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</si>
  <si>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</si>
  <si>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</si>
  <si>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</si>
  <si>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</si>
  <si>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</si>
  <si>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</si>
  <si>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</si>
  <si>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</si>
  <si>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</si>
  <si>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</si>
  <si>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</si>
  <si>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</si>
  <si>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</si>
  <si>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</si>
  <si>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</si>
  <si>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</si>
  <si>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</si>
  <si>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</si>
  <si>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</si>
  <si>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</si>
  <si>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</si>
  <si>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</si>
  <si>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</si>
  <si>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</si>
  <si>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</si>
  <si>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</si>
  <si>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</si>
  <si>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</si>
  <si>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</si>
  <si>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</si>
  <si>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</si>
  <si>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</si>
  <si>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</si>
  <si>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</si>
  <si>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</si>
  <si>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</si>
  <si>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</si>
  <si>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</si>
  <si>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</si>
  <si>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</si>
  <si>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</si>
  <si>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</si>
  <si>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</si>
  <si>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</si>
  <si>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</si>
  <si>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</si>
  <si>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</si>
  <si>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</si>
  <si>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</si>
  <si>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</si>
  <si>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</si>
  <si>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</si>
  <si>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</si>
  <si>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</si>
  <si>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</si>
  <si>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</si>
  <si>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</si>
  <si>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</si>
  <si>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</si>
  <si>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</si>
  <si>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</si>
  <si>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</si>
  <si>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</si>
  <si>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</si>
  <si>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</si>
  <si>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</si>
  <si>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</si>
  <si>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</si>
  <si>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</si>
  <si>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</si>
  <si>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</si>
  <si>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</si>
  <si>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</si>
  <si>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</si>
  <si>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</si>
  <si>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</si>
  <si>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</si>
  <si>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</si>
  <si>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</si>
  <si>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</si>
  <si>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</si>
  <si>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</si>
  <si>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</si>
  <si>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</si>
  <si>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</si>
  <si>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</si>
  <si>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</si>
  <si>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</si>
  <si>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</si>
  <si>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</si>
  <si>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</si>
  <si>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</si>
  <si>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</si>
  <si>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</si>
  <si>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</si>
  <si>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</si>
  <si>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</si>
  <si>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</si>
  <si>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</si>
  <si>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</si>
  <si>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</si>
  <si>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</si>
  <si>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</si>
  <si>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</si>
  <si>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</si>
  <si>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</si>
  <si>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</si>
  <si>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</si>
  <si>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</si>
  <si>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</si>
  <si>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</si>
  <si>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</si>
  <si>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</si>
  <si>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</si>
  <si>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</si>
  <si>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</si>
  <si>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</si>
  <si>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</si>
  <si>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</si>
  <si>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</si>
  <si>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</si>
  <si>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</si>
  <si>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</si>
  <si>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</si>
  <si>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</si>
  <si>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</si>
  <si>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</si>
  <si>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</si>
  <si>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</si>
  <si>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</si>
  <si>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</si>
  <si>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</si>
  <si>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</si>
  <si>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</si>
  <si>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</si>
  <si>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</si>
  <si>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</si>
  <si>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</si>
  <si>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</si>
  <si>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</si>
  <si>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</si>
  <si>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</si>
  <si>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</si>
  <si>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</si>
  <si>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</si>
  <si>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</si>
  <si>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</si>
  <si>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</si>
  <si>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</si>
  <si>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</si>
  <si>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</si>
  <si>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</si>
  <si>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</si>
  <si>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</si>
  <si>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</si>
  <si>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</si>
  <si>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</si>
  <si>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</si>
  <si>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</si>
  <si>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</si>
  <si>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</si>
  <si>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</si>
  <si>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</si>
  <si>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</si>
  <si>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</si>
  <si>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</si>
  <si>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</si>
  <si>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</si>
  <si>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</si>
  <si>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</si>
  <si>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</si>
  <si>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</si>
  <si>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</si>
  <si>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</si>
  <si>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</si>
  <si>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</si>
  <si>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</si>
  <si>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</si>
  <si>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</si>
  <si>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</si>
  <si>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</si>
  <si>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</si>
  <si>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</si>
  <si>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</si>
  <si>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</si>
  <si>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</si>
  <si>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</si>
  <si>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</si>
  <si>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</si>
  <si>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</si>
  <si>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</si>
  <si>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</si>
  <si>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</si>
  <si>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</si>
  <si>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</si>
  <si>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</si>
  <si>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</si>
  <si>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</si>
  <si>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</si>
  <si>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</si>
  <si>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</si>
  <si>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</si>
  <si>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</si>
  <si>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</si>
  <si>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</si>
  <si>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</si>
  <si>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</si>
  <si>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</si>
  <si>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</si>
  <si>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</si>
  <si>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</si>
  <si>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</si>
  <si>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</si>
  <si>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</si>
  <si>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</si>
  <si>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</si>
  <si>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</si>
  <si>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</si>
  <si>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</si>
  <si>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</si>
  <si>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</si>
  <si>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</si>
  <si>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</si>
  <si>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</si>
  <si>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</si>
  <si>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</si>
  <si>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</si>
  <si>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</si>
  <si>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</si>
  <si>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</si>
  <si>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</si>
  <si>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</si>
  <si>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</si>
  <si>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</si>
  <si>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</si>
  <si>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</si>
  <si>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</si>
  <si>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</si>
  <si>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</si>
  <si>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</si>
  <si>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</si>
  <si>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</si>
  <si>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</si>
  <si>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</si>
  <si>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</si>
  <si>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</si>
  <si>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</si>
  <si>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</si>
  <si>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</si>
  <si>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</si>
  <si>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</si>
  <si>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</si>
  <si>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</si>
  <si>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</si>
  <si>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</si>
  <si>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</si>
  <si>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</si>
  <si>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</si>
  <si>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</si>
  <si>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</si>
  <si>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</si>
  <si>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</si>
  <si>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</si>
  <si>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</si>
  <si>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</si>
  <si>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</si>
  <si>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</si>
  <si>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</si>
  <si>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</si>
  <si>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</si>
  <si>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</si>
  <si>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</si>
  <si>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</si>
  <si>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</si>
  <si>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</si>
  <si>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</si>
  <si>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</si>
  <si>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</si>
  <si>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</si>
  <si>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</si>
  <si>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</si>
  <si>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</si>
  <si>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</si>
  <si>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</si>
  <si>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</si>
  <si>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</si>
  <si>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</si>
  <si>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</si>
  <si>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</si>
  <si>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</si>
  <si>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</si>
  <si>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</si>
  <si>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</si>
  <si>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</si>
  <si>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</si>
  <si>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</si>
  <si>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</si>
  <si>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</si>
  <si>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</si>
  <si>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</si>
  <si>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</si>
  <si>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</si>
  <si>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</si>
  <si>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</si>
  <si>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</si>
  <si>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</si>
  <si>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</si>
  <si>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</si>
  <si>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</si>
  <si>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</si>
  <si>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</si>
  <si>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</si>
  <si>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</si>
  <si>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</si>
  <si>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</si>
  <si>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</si>
  <si>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</si>
  <si>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</si>
  <si>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</si>
  <si>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</si>
  <si>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</si>
  <si>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</si>
  <si>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</si>
  <si>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</si>
  <si>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</si>
  <si>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</si>
  <si>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</si>
  <si>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</si>
  <si>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</si>
  <si>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</si>
  <si>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</si>
  <si>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</si>
  <si>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</si>
  <si>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</si>
  <si>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</si>
  <si>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</si>
  <si>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</si>
  <si>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</si>
  <si>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</si>
  <si>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</si>
  <si>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</si>
  <si>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</si>
  <si>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</si>
  <si>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</si>
  <si>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</si>
  <si>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</si>
  <si>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</si>
  <si>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</si>
  <si>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</si>
  <si>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</si>
  <si>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</si>
  <si>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</si>
  <si>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</si>
  <si>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</si>
  <si>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</si>
  <si>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</si>
  <si>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</si>
  <si>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</si>
  <si>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</si>
  <si>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</si>
  <si>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</si>
  <si>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</si>
  <si>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</si>
  <si>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</si>
  <si>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</si>
  <si>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</si>
  <si>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</si>
  <si>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</si>
  <si>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</si>
  <si>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</si>
  <si>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</si>
  <si>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</si>
  <si>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</si>
  <si>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</si>
  <si>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</si>
  <si>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</si>
  <si>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</si>
  <si>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</si>
  <si>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</si>
  <si>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</si>
  <si>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</si>
  <si>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</si>
  <si>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</si>
  <si>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</si>
  <si>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</si>
  <si>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</si>
  <si>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</si>
  <si>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</si>
  <si>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</si>
  <si>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</si>
  <si>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</si>
  <si>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</si>
  <si>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</si>
  <si>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</si>
  <si>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</si>
  <si>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</si>
  <si>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</si>
  <si>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</si>
  <si>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</si>
  <si>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</si>
  <si>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</si>
  <si>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</si>
  <si>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</si>
  <si>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</si>
  <si>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</si>
  <si>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</si>
  <si>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</si>
  <si>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</si>
  <si>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</si>
  <si>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</si>
  <si>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</si>
  <si>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</si>
  <si>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</si>
  <si>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</si>
  <si>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</si>
  <si>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</si>
  <si>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</si>
  <si>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</si>
  <si>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</si>
  <si>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</si>
  <si>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</si>
  <si>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</si>
  <si>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</si>
  <si>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</si>
  <si>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</si>
  <si>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</si>
  <si>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</si>
  <si>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</si>
  <si>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</si>
  <si>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</si>
  <si>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</si>
  <si>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</si>
  <si>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</si>
  <si>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</si>
  <si>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</si>
  <si>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</si>
  <si>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</si>
  <si>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</si>
  <si>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</si>
  <si>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</si>
  <si>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</si>
  <si>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</si>
  <si>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</si>
  <si>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</si>
  <si>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</si>
  <si>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</si>
  <si>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</si>
  <si>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</si>
  <si>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</si>
  <si>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</si>
  <si>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</si>
  <si>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</si>
  <si>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</si>
  <si>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</si>
  <si>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</si>
  <si>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</si>
  <si>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</si>
  <si>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</si>
  <si>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</si>
  <si>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</si>
  <si>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</si>
  <si>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</si>
  <si>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</si>
  <si>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</si>
  <si>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</si>
  <si>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</si>
  <si>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</si>
  <si>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</si>
  <si>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</si>
  <si>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</si>
  <si>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</si>
  <si>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</si>
  <si>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</si>
  <si>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</si>
  <si>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</si>
  <si>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</si>
  <si>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</si>
  <si>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</si>
  <si>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</si>
  <si>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</si>
  <si>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</si>
  <si>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</si>
  <si>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</si>
  <si>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</si>
  <si>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</si>
  <si>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</si>
  <si>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</si>
  <si>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</si>
  <si>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</si>
  <si>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</si>
  <si>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</si>
  <si>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</si>
  <si>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</si>
  <si>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</si>
  <si>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</si>
  <si>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</si>
  <si>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</si>
  <si>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</si>
  <si>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</si>
  <si>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</si>
  <si>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</si>
  <si>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</si>
  <si>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</si>
  <si>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</si>
  <si>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</si>
  <si>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</si>
  <si>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</si>
  <si>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</si>
  <si>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</si>
  <si>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</si>
  <si>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</si>
  <si>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</si>
  <si>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</si>
  <si>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</si>
  <si>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</si>
  <si>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</si>
  <si>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</si>
  <si>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</si>
  <si>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</si>
  <si>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</si>
  <si>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</si>
  <si>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</si>
  <si>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</si>
  <si>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</si>
  <si>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</si>
  <si>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</si>
  <si>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</si>
  <si>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</si>
  <si>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</si>
  <si>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</si>
  <si>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</si>
  <si>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</si>
  <si>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</si>
  <si>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</si>
  <si>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</si>
  <si>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</si>
  <si>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</si>
  <si>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</si>
  <si>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</si>
  <si>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</si>
  <si>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</si>
  <si>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</si>
  <si>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</si>
  <si>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</si>
  <si>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</si>
  <si>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</si>
  <si>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</si>
  <si>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</si>
  <si>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</si>
  <si>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</si>
  <si>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</si>
  <si>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</si>
  <si>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</si>
  <si>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</si>
  <si>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</si>
  <si>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</si>
  <si>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</si>
  <si>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</si>
  <si>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</si>
  <si>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</si>
  <si>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</si>
  <si>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</si>
  <si>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</si>
  <si>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</si>
  <si>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</si>
  <si>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</si>
  <si>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</si>
  <si>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</si>
  <si>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</si>
  <si>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</si>
  <si>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</si>
  <si>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</si>
  <si>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</si>
  <si>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</si>
  <si>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</si>
  <si>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</si>
  <si>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</si>
  <si>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</si>
  <si>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</si>
  <si>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</si>
  <si>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</si>
  <si>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</si>
  <si>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</si>
  <si>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</si>
  <si>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</si>
  <si>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</si>
  <si>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</si>
  <si>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</si>
  <si>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</si>
  <si>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</si>
  <si>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</si>
  <si>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</si>
  <si>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</si>
  <si>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</si>
  <si>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</si>
  <si>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</si>
  <si>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</si>
  <si>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</si>
  <si>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</si>
  <si>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</si>
  <si>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</si>
  <si>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</si>
  <si>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</si>
  <si>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</si>
  <si>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</si>
  <si>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</si>
  <si>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</si>
  <si>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</si>
  <si>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</si>
  <si>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</si>
  <si>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</si>
  <si>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</si>
  <si>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</si>
  <si>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</si>
  <si>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</si>
  <si>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</si>
  <si>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</si>
  <si>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</si>
  <si>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</si>
  <si>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</si>
  <si>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</si>
  <si>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</si>
  <si>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</si>
  <si>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</si>
  <si>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</si>
  <si>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</si>
  <si>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</si>
  <si>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</si>
  <si>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</si>
  <si>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</si>
  <si>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</si>
  <si>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</si>
  <si>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</si>
  <si>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</si>
  <si>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</si>
  <si>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</si>
  <si>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</si>
  <si>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</si>
  <si>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</si>
  <si>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</si>
  <si>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</si>
  <si>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</si>
  <si>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</si>
  <si>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</si>
  <si>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</si>
  <si>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</si>
  <si>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</si>
  <si>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</si>
  <si>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</si>
  <si>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</si>
  <si>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</si>
  <si>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</si>
  <si>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</si>
  <si>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</si>
  <si>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</si>
  <si>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</si>
  <si>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</si>
  <si>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</si>
  <si>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</si>
  <si>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</si>
  <si>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</si>
  <si>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</si>
  <si>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</si>
  <si>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</si>
  <si>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</si>
  <si>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</si>
  <si>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</si>
  <si>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</si>
  <si>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</si>
  <si>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</si>
  <si>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</si>
  <si>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</si>
  <si>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</si>
  <si>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</si>
  <si>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</si>
  <si>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</si>
  <si>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</si>
  <si>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</si>
  <si>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</si>
  <si>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</si>
  <si>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</si>
  <si>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</si>
  <si>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</si>
  <si>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</si>
  <si>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</si>
  <si>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</si>
  <si>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</si>
  <si>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</si>
  <si>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</si>
  <si>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</si>
  <si>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</si>
  <si>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</si>
  <si>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</si>
  <si>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</si>
  <si>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</si>
  <si>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</si>
  <si>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</si>
  <si>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</si>
  <si>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</si>
  <si>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</si>
  <si>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</si>
  <si>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</si>
  <si>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</si>
  <si>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</si>
  <si>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</si>
  <si>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</si>
  <si>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</si>
  <si>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</si>
  <si>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</si>
  <si>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</si>
  <si>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</si>
  <si>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</si>
  <si>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</si>
  <si>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</si>
  <si>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</si>
  <si>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</si>
  <si>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</si>
  <si>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</si>
  <si>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</si>
  <si>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</si>
  <si>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</si>
  <si>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</si>
  <si>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</si>
  <si>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</si>
  <si>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</si>
  <si>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</si>
  <si>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</si>
  <si>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</si>
  <si>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</si>
  <si>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</si>
  <si>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</si>
  <si>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</si>
  <si>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</si>
  <si>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</si>
  <si>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</si>
  <si>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</si>
  <si>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</si>
  <si>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</si>
  <si>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</si>
  <si>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</si>
  <si>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</si>
  <si>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</si>
  <si>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</si>
  <si>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</si>
  <si>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</si>
  <si>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</si>
  <si>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</si>
  <si>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</si>
  <si>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</si>
  <si>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</si>
  <si>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</si>
  <si>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</si>
  <si>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</si>
  <si>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</si>
  <si>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</si>
  <si>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</si>
  <si>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</si>
  <si>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</si>
  <si>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</si>
  <si>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</si>
  <si>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</si>
  <si>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</si>
  <si>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</si>
  <si>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</si>
  <si>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</si>
  <si>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</si>
  <si>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</si>
  <si>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</si>
  <si>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</si>
  <si>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</si>
  <si>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</si>
  <si>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</si>
  <si>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</si>
  <si>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</si>
  <si>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</si>
  <si>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</si>
  <si>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</si>
  <si>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</si>
  <si>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</si>
  <si>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</si>
  <si>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</si>
  <si>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</si>
  <si>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</si>
  <si>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</si>
  <si>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</si>
  <si>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</si>
  <si>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</si>
  <si>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</si>
  <si>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</si>
  <si>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</si>
  <si>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</si>
  <si>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</si>
  <si>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</si>
  <si>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</si>
  <si>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</si>
  <si>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</si>
  <si>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</si>
  <si>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</si>
  <si>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</si>
  <si>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</si>
  <si>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</si>
  <si>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</si>
  <si>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</si>
  <si>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</si>
  <si>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</si>
  <si>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</si>
  <si>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</si>
  <si>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</si>
  <si>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</si>
  <si>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</si>
  <si>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</si>
  <si>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</si>
  <si>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</si>
  <si>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</si>
  <si>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</si>
  <si>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</si>
  <si>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</si>
  <si>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</si>
  <si>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</si>
  <si>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</si>
  <si>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</si>
  <si>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</si>
  <si>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</si>
  <si>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</si>
  <si>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</si>
  <si>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</si>
  <si>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</si>
  <si>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</si>
  <si>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</si>
  <si>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</si>
  <si>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</si>
  <si>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</si>
  <si>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</si>
  <si>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</si>
  <si>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</si>
  <si>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</si>
  <si>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</si>
  <si>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</si>
  <si>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</si>
  <si>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</si>
  <si>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</si>
  <si>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</si>
  <si>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</si>
  <si>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</si>
  <si>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</si>
  <si>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</si>
  <si>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</si>
  <si>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</si>
  <si>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</si>
  <si>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</si>
  <si>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</si>
  <si>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</si>
  <si>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</si>
  <si>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</si>
  <si>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</si>
  <si>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</si>
  <si>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</si>
  <si>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</si>
  <si>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</si>
  <si>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</si>
  <si>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</si>
  <si>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</si>
  <si>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</si>
  <si>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</si>
  <si>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</si>
  <si>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</si>
  <si>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</si>
  <si>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</si>
  <si>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</si>
  <si>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</si>
  <si>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</si>
  <si>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</si>
  <si>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</si>
  <si>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</si>
  <si>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</si>
  <si>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</si>
  <si>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</si>
  <si>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</si>
  <si>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</si>
  <si>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</si>
  <si>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</si>
  <si>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</si>
  <si>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</si>
  <si>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</si>
  <si>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</si>
  <si>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</si>
  <si>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</si>
  <si>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</si>
  <si>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</si>
  <si>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</si>
  <si>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</si>
  <si>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</si>
  <si>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</si>
  <si>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</si>
  <si>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</si>
  <si>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</si>
  <si>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</si>
  <si>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</si>
  <si>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</si>
  <si>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</si>
  <si>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</si>
  <si>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</si>
  <si>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</si>
  <si>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</si>
  <si>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</si>
  <si>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</si>
  <si>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</si>
  <si>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</si>
  <si>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</si>
  <si>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</si>
  <si>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</si>
  <si>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</si>
  <si>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</si>
  <si>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</si>
  <si>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</si>
  <si>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</si>
  <si>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</si>
  <si>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</si>
  <si>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</si>
  <si>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</si>
  <si>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</si>
  <si>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</si>
  <si>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</si>
  <si>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</si>
  <si>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</si>
  <si>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</si>
  <si>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</si>
  <si>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</si>
  <si>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</si>
  <si>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</si>
  <si>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</si>
  <si>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</si>
  <si>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</si>
  <si>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</si>
  <si>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</si>
  <si>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</si>
  <si>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</si>
  <si>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</si>
  <si>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</si>
  <si>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</si>
  <si>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</si>
  <si>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</si>
  <si>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</si>
  <si>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</si>
  <si>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</si>
  <si>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</si>
  <si>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</si>
  <si>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</si>
  <si>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</si>
  <si>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</si>
  <si>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</si>
  <si>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</si>
  <si>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</si>
  <si>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</si>
  <si>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</si>
  <si>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</si>
  <si>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</si>
  <si>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</si>
  <si>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</si>
  <si>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</si>
  <si>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</si>
  <si>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</si>
  <si>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</si>
  <si>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</si>
  <si>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</si>
  <si>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</si>
  <si>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</si>
  <si>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</si>
  <si>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</si>
  <si>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</si>
  <si>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</si>
  <si>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</si>
  <si>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</si>
  <si>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</si>
  <si>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</si>
  <si>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</si>
  <si>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</si>
  <si>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</si>
  <si>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</si>
  <si>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</si>
  <si>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</si>
  <si>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</si>
  <si>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</si>
  <si>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</si>
  <si>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</si>
  <si>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</si>
  <si>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</si>
  <si>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</si>
  <si>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</si>
  <si>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</si>
  <si>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</si>
  <si>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</si>
  <si>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</si>
  <si>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</si>
  <si>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</si>
  <si>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</si>
  <si>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</si>
  <si>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</si>
  <si>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</si>
  <si>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</si>
  <si>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</si>
  <si>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</si>
  <si>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</si>
  <si>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</si>
  <si>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</si>
  <si>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</si>
  <si>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</si>
  <si>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</si>
  <si>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</si>
  <si>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</si>
  <si>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</si>
  <si>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</si>
  <si>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</si>
  <si>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</si>
  <si>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</si>
  <si>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</si>
  <si>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</si>
  <si>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</si>
  <si>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</si>
  <si>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</si>
  <si>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</si>
  <si>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</si>
  <si>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</si>
  <si>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</si>
  <si>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</si>
  <si>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</si>
  <si>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</si>
  <si>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</si>
  <si>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</si>
  <si>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</si>
  <si>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</si>
  <si>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</si>
  <si>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</si>
  <si>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</si>
  <si>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</si>
  <si>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</si>
  <si>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</si>
  <si>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</si>
  <si>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</si>
  <si>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</si>
  <si>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</si>
  <si>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</si>
  <si>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</si>
  <si>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</si>
  <si>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</si>
  <si>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</si>
  <si>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</si>
  <si>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</si>
  <si>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</si>
  <si>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</si>
  <si>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</si>
  <si>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</si>
  <si>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</si>
  <si>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</si>
  <si>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</si>
  <si>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</si>
  <si>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</si>
  <si>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</si>
  <si>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</si>
  <si>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</si>
  <si>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</si>
  <si>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</si>
  <si>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</si>
  <si>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</si>
  <si>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</si>
  <si>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</si>
  <si>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</si>
  <si>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</si>
  <si>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</si>
  <si>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</si>
  <si>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</si>
  <si>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</si>
  <si>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</si>
  <si>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</si>
  <si>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</si>
  <si>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</si>
  <si>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</si>
  <si>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</si>
  <si>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</si>
  <si>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</si>
  <si>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</si>
  <si>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</si>
  <si>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</si>
  <si>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</si>
  <si>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</si>
  <si>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</si>
  <si>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</si>
  <si>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</si>
  <si>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</si>
  <si>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</si>
  <si>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</si>
  <si>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</si>
  <si>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</si>
  <si>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</si>
  <si>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</si>
  <si>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</si>
  <si>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</si>
  <si>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</si>
  <si>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</si>
  <si>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</si>
  <si>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</si>
  <si>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</si>
  <si>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</si>
  <si>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</si>
  <si>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</si>
  <si>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</si>
  <si>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</si>
  <si>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</si>
  <si>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</si>
  <si>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</si>
  <si>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</si>
  <si>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</si>
  <si>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</si>
  <si>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</si>
  <si>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</si>
  <si>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</si>
  <si>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</si>
  <si>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</si>
  <si>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</si>
  <si>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</si>
  <si>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</si>
  <si>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</si>
  <si>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</si>
  <si>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</si>
  <si>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</si>
  <si>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</si>
  <si>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</si>
  <si>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</si>
  <si>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</si>
  <si>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</si>
  <si>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</si>
  <si>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</si>
  <si>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</si>
  <si>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</si>
  <si>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</si>
  <si>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</si>
  <si>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</si>
  <si>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</si>
  <si>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</si>
  <si>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</si>
  <si>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</si>
  <si>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</si>
  <si>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</si>
  <si>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</si>
  <si>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</si>
  <si>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</si>
  <si>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</si>
  <si>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</si>
  <si>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</si>
  <si>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</si>
  <si>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</si>
  <si>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</si>
  <si>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</si>
  <si>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</si>
  <si>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</si>
  <si>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</si>
  <si>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</si>
  <si>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</si>
  <si>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</si>
  <si>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</si>
  <si>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</si>
  <si>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</si>
  <si>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</si>
  <si>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</si>
  <si>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</si>
  <si>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</si>
  <si>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</si>
  <si>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</si>
  <si>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</si>
  <si>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</si>
  <si>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</si>
  <si>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</si>
  <si>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</si>
  <si>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</si>
  <si>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</si>
  <si>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</si>
  <si>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</si>
  <si>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</si>
  <si>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</si>
  <si>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</si>
  <si>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</si>
  <si>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</si>
  <si>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</si>
  <si>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</si>
  <si>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</si>
  <si>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</si>
  <si>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</si>
  <si>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</si>
  <si>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</si>
  <si>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</si>
  <si>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</si>
  <si>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</si>
  <si>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</si>
  <si>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</si>
  <si>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</si>
  <si>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</si>
  <si>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</si>
  <si>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</si>
  <si>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</si>
  <si>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</si>
  <si>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</si>
  <si>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</si>
  <si>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</si>
  <si>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</si>
  <si>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</si>
  <si>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</si>
  <si>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</si>
  <si>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</si>
  <si>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</si>
  <si>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</si>
  <si>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</si>
  <si>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</si>
  <si>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</si>
  <si>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</si>
  <si>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</si>
  <si>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</si>
  <si>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</si>
  <si>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</si>
  <si>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</si>
  <si>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</si>
  <si>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</si>
  <si>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</si>
  <si>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</si>
  <si>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</si>
  <si>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</si>
  <si>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</si>
  <si>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</si>
  <si>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</si>
  <si>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</si>
  <si>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</si>
  <si>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</si>
  <si>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</si>
  <si>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</si>
  <si>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</si>
  <si>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</si>
  <si>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</si>
  <si>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</si>
  <si>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</si>
  <si>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</si>
  <si>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</si>
  <si>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</si>
  <si>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</si>
  <si>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</si>
  <si>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</si>
  <si>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</si>
  <si>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</si>
  <si>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</si>
  <si>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</si>
  <si>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</si>
  <si>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</si>
  <si>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</si>
  <si>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</si>
  <si>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</si>
  <si>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</si>
  <si>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</si>
  <si>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</si>
  <si>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</si>
  <si>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</si>
  <si>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</si>
  <si>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</si>
  <si>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</si>
  <si>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</si>
  <si>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</si>
  <si>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</si>
  <si>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</si>
  <si>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</si>
  <si>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</si>
  <si>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</si>
  <si>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</si>
  <si>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</si>
  <si>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</si>
  <si>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</si>
  <si>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</si>
  <si>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</si>
  <si>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</si>
  <si>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</si>
  <si>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</si>
  <si>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</si>
  <si>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</si>
  <si>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</si>
  <si>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</si>
  <si>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</si>
  <si>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</si>
  <si>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</si>
  <si>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</si>
  <si>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</si>
  <si>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</si>
  <si>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</si>
  <si>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</si>
  <si>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</si>
  <si>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</si>
  <si>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</si>
  <si>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</si>
  <si>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</si>
  <si>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</si>
  <si>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</si>
  <si>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</si>
  <si>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</si>
  <si>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</si>
  <si>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</si>
  <si>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</si>
  <si>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</si>
  <si>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</si>
  <si>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</si>
  <si>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</si>
  <si>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</si>
  <si>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</si>
  <si>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</si>
  <si>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</si>
  <si>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</si>
  <si>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</si>
  <si>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</si>
  <si>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</si>
  <si>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</si>
  <si>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</si>
  <si>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</si>
  <si>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</si>
  <si>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</si>
  <si>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</si>
  <si>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</si>
  <si>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</si>
  <si>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</si>
  <si>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</si>
  <si>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</si>
  <si>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</si>
  <si>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</si>
  <si>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</si>
  <si>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</si>
  <si>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</si>
  <si>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</si>
  <si>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</si>
  <si>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</si>
  <si>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</si>
  <si>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</si>
  <si>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</si>
  <si>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</si>
  <si>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</si>
  <si>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</si>
  <si>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</si>
  <si>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</si>
  <si>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</si>
  <si>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</si>
  <si>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</si>
  <si>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</si>
  <si>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</si>
  <si>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</si>
  <si>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</si>
  <si>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</si>
  <si>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</si>
  <si>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</si>
  <si>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</si>
  <si>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</si>
  <si>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</si>
  <si>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</si>
  <si>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</si>
  <si>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</si>
  <si>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</si>
  <si>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</si>
  <si>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</si>
  <si>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</si>
  <si>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</si>
  <si>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</si>
  <si>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</si>
  <si>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</si>
  <si>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</si>
  <si>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</si>
  <si>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</si>
  <si>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</si>
  <si>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</si>
  <si>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</si>
  <si>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</si>
  <si>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</si>
  <si>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</si>
  <si>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</si>
  <si>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</si>
  <si>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</si>
  <si>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</si>
  <si>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</si>
  <si>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</si>
  <si>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</si>
  <si>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</si>
  <si>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</si>
  <si>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</si>
  <si>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</si>
  <si>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</si>
  <si>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</si>
  <si>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</si>
  <si>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</si>
  <si>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</si>
  <si>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</si>
  <si>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</si>
  <si>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</si>
  <si>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</si>
  <si>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</si>
  <si>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</si>
  <si>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</si>
  <si>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</si>
  <si>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</si>
  <si>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</si>
  <si>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</si>
  <si>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</si>
  <si>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</si>
  <si>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</si>
  <si>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</si>
  <si>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</si>
  <si>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</si>
  <si>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</si>
  <si>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</si>
  <si>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</si>
  <si>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</si>
  <si>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</si>
  <si>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</si>
  <si>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</si>
  <si>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</si>
  <si>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</si>
  <si>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</si>
  <si>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</si>
  <si>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</si>
  <si>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</si>
  <si>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</si>
  <si>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</si>
  <si>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</si>
  <si>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</si>
  <si>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</si>
  <si>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</si>
  <si>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</si>
  <si>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</si>
  <si>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</si>
  <si>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</si>
  <si>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</si>
  <si>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</si>
  <si>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</si>
  <si>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</si>
  <si>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</si>
  <si>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</si>
  <si>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</si>
  <si>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</si>
  <si>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</si>
  <si>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</si>
  <si>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</si>
  <si>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</si>
  <si>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</si>
  <si>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</si>
  <si>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</si>
  <si>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</si>
  <si>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</si>
  <si>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</si>
  <si>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</si>
  <si>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</si>
  <si>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</si>
  <si>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</si>
  <si>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</si>
  <si>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</si>
  <si>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</si>
  <si>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</si>
  <si>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</si>
  <si>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</si>
  <si>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</si>
  <si>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</si>
  <si>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</si>
  <si>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</si>
  <si>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</si>
  <si>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</si>
  <si>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</si>
  <si>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</si>
  <si>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</si>
  <si>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</si>
  <si>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</si>
  <si>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</si>
  <si>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</si>
  <si>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</si>
  <si>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</si>
  <si>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</si>
  <si>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</si>
  <si>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</si>
  <si>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</si>
  <si>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</si>
  <si>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</si>
  <si>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</si>
  <si>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</si>
  <si>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</si>
  <si>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</si>
  <si>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</si>
  <si>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</si>
  <si>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</si>
  <si>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</si>
  <si>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</si>
  <si>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</si>
  <si>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</si>
  <si>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</si>
  <si>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</si>
  <si>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</si>
  <si>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</si>
  <si>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</si>
  <si>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</si>
  <si>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</si>
  <si>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</si>
  <si>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</si>
  <si>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</si>
  <si>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</si>
  <si>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</si>
  <si>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</si>
  <si>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</si>
  <si>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</si>
  <si>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</si>
  <si>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</si>
  <si>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</si>
  <si>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</si>
  <si>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</si>
  <si>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</si>
  <si>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</si>
  <si>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</si>
  <si>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</si>
  <si>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</si>
  <si>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</si>
  <si>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</si>
  <si>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</si>
  <si>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</si>
  <si>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</si>
  <si>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</si>
  <si>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</si>
  <si>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</si>
  <si>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</si>
  <si>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</si>
  <si>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</si>
  <si>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</si>
  <si>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</si>
  <si>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</si>
  <si>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</si>
  <si>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</si>
  <si>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</si>
  <si>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</si>
  <si>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</si>
  <si>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</si>
  <si>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</si>
  <si>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</si>
  <si>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</si>
  <si>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</si>
  <si>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</si>
  <si>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</si>
  <si>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</si>
  <si>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</si>
  <si>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</si>
  <si>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</si>
  <si>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</si>
  <si>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</si>
  <si>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</si>
  <si>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</si>
  <si>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</si>
  <si>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</si>
  <si>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</si>
  <si>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</si>
  <si>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</si>
  <si>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</si>
  <si>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</si>
  <si>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</si>
  <si>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</si>
  <si>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</si>
  <si>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</si>
  <si>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</si>
  <si>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</si>
  <si>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</si>
  <si>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</si>
  <si>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</si>
  <si>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</si>
  <si>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</si>
  <si>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</si>
  <si>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</si>
  <si>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</si>
  <si>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</si>
  <si>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</si>
  <si>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</si>
  <si>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</si>
  <si>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</si>
  <si>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</si>
  <si>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</si>
  <si>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</si>
  <si>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</si>
  <si>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</si>
  <si>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</si>
  <si>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</si>
  <si>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</si>
  <si>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</si>
  <si>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</si>
  <si>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</si>
  <si>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</si>
  <si>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</si>
  <si>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</si>
  <si>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</si>
  <si>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</si>
  <si>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</si>
  <si>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</si>
  <si>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</si>
  <si>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</si>
  <si>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</si>
  <si>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</si>
  <si>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</si>
  <si>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</si>
  <si>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</si>
  <si>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</si>
  <si>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</si>
  <si>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</si>
  <si>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</si>
  <si>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</si>
  <si>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</si>
  <si>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</si>
  <si>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</si>
  <si>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</si>
  <si>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</si>
  <si>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</si>
  <si>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</si>
  <si>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</si>
  <si>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</si>
  <si>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</si>
  <si>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</si>
  <si>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</si>
  <si>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</si>
  <si>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</si>
  <si>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</si>
  <si>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</si>
  <si>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</si>
  <si>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</si>
  <si>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</si>
  <si>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</si>
  <si>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</si>
  <si>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</si>
  <si>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</si>
  <si>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</si>
  <si>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</si>
  <si>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</si>
  <si>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</si>
  <si>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</si>
  <si>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</si>
  <si>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</si>
  <si>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</si>
  <si>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</si>
  <si>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</si>
  <si>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</si>
  <si>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</si>
  <si>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</si>
  <si>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</si>
  <si>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</si>
  <si>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</si>
  <si>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</si>
  <si>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</si>
  <si>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</si>
  <si>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</si>
  <si>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</si>
  <si>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</si>
  <si>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</si>
  <si>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</si>
  <si>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</si>
  <si>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</si>
  <si>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</si>
  <si>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</si>
  <si>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</si>
  <si>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</si>
  <si>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</si>
  <si>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</si>
  <si>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</si>
  <si>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</si>
  <si>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</si>
  <si>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</si>
  <si>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</si>
  <si>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</si>
  <si>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</si>
  <si>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</si>
  <si>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</si>
  <si>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</si>
  <si>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</si>
  <si>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</si>
  <si>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</si>
  <si>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</si>
  <si>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</si>
  <si>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</si>
  <si>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</si>
  <si>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</si>
  <si>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</si>
  <si>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</si>
  <si>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</si>
  <si>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</si>
  <si>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</si>
  <si>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</si>
  <si>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</si>
  <si>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</si>
  <si>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</si>
  <si>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</si>
  <si>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</si>
  <si>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</si>
  <si>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</si>
  <si>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</si>
  <si>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</si>
  <si>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</si>
  <si>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</si>
  <si>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</si>
  <si>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</si>
  <si>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</si>
  <si>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</si>
  <si>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</si>
  <si>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</si>
  <si>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</si>
  <si>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</si>
  <si>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</si>
  <si>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</si>
  <si>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</si>
  <si>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</si>
  <si>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</si>
  <si>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</si>
  <si>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</si>
  <si>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</si>
  <si>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</si>
  <si>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</si>
  <si>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</si>
  <si>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</si>
  <si>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</si>
  <si>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</si>
  <si>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</si>
  <si>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</si>
  <si>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</si>
  <si>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</si>
  <si>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</si>
  <si>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</si>
  <si>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</si>
  <si>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</si>
  <si>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</si>
  <si>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</si>
  <si>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</si>
  <si>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</si>
  <si>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</si>
  <si>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</si>
  <si>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</si>
  <si>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</si>
  <si>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</si>
  <si>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</si>
  <si>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</si>
  <si>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</si>
  <si>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</si>
  <si>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</si>
  <si>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</si>
  <si>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</si>
  <si>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</si>
  <si>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</si>
  <si>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</si>
  <si>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</si>
  <si>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</si>
  <si>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</si>
  <si>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</si>
  <si>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</si>
  <si>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</si>
  <si>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</si>
  <si>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</si>
  <si>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</si>
  <si>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</si>
  <si>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</si>
  <si>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</si>
  <si>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</si>
  <si>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</si>
  <si>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</si>
  <si>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</si>
  <si>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</si>
  <si>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</si>
  <si>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</si>
  <si>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</si>
  <si>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</si>
  <si>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</si>
  <si>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</si>
  <si>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</si>
  <si>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</si>
  <si>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</si>
  <si>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</si>
  <si>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</si>
  <si>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</si>
  <si>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</si>
  <si>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</si>
  <si>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</si>
  <si>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</si>
  <si>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</si>
  <si>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</si>
  <si>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</si>
  <si>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</si>
  <si>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</si>
  <si>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</si>
  <si>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</si>
  <si>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</si>
  <si>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</si>
  <si>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</si>
  <si>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</si>
  <si>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</si>
  <si>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</si>
  <si>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</si>
  <si>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</si>
  <si>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</si>
  <si>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</si>
  <si>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</si>
  <si>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</si>
  <si>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</si>
  <si>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</si>
  <si>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</si>
  <si>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</si>
  <si>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</si>
  <si>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</si>
  <si>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</si>
  <si>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</si>
  <si>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</si>
  <si>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</si>
  <si>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</si>
  <si>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</si>
  <si>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</si>
  <si>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</si>
  <si>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</si>
  <si>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</si>
  <si>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</si>
  <si>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</si>
  <si>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</si>
  <si>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</si>
  <si>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</si>
  <si>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</si>
  <si>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</si>
  <si>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</si>
  <si>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</si>
  <si>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</si>
  <si>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</si>
  <si>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</si>
  <si>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</si>
  <si>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</si>
  <si>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</si>
  <si>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</si>
  <si>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</si>
  <si>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</si>
  <si>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</si>
  <si>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</si>
  <si>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</si>
  <si>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</si>
  <si>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</si>
  <si>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</si>
  <si>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</si>
  <si>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</si>
  <si>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</si>
  <si>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</si>
  <si>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</si>
  <si>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</si>
  <si>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</si>
  <si>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</si>
  <si>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</si>
  <si>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</si>
  <si>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</si>
  <si>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</si>
  <si>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</si>
  <si>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</si>
  <si>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</si>
  <si>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</si>
  <si>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</si>
  <si>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</si>
  <si>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</si>
  <si>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</si>
  <si>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</si>
  <si>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</si>
  <si>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</si>
  <si>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</si>
  <si>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</si>
  <si>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</si>
  <si>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</si>
  <si>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</si>
  <si>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</si>
  <si>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</si>
  <si>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</si>
  <si>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</si>
  <si>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</si>
  <si>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</si>
  <si>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</si>
  <si>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</si>
  <si>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</si>
  <si>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</si>
  <si>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</si>
  <si>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</si>
  <si>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</si>
  <si>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</si>
  <si>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</si>
  <si>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</si>
  <si>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</si>
  <si>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</si>
  <si>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</si>
  <si>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</si>
  <si>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</si>
  <si>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</si>
  <si>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</si>
  <si>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</si>
  <si>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</si>
  <si>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</si>
  <si>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</si>
  <si>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</si>
  <si>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</si>
  <si>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</si>
  <si>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</si>
  <si>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</si>
  <si>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</si>
  <si>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</si>
  <si>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</si>
  <si>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</si>
  <si>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</si>
  <si>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</si>
  <si>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</si>
  <si>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</si>
  <si>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</si>
  <si>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</si>
  <si>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</si>
  <si>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</si>
  <si>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</si>
  <si>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</si>
  <si>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</si>
  <si>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</si>
  <si>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</si>
  <si>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</si>
  <si>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</si>
  <si>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</si>
  <si>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</si>
  <si>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</si>
  <si>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</si>
  <si>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</si>
  <si>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</si>
  <si>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</si>
  <si>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</si>
  <si>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</si>
  <si>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</si>
  <si>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</si>
  <si>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</si>
  <si>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</si>
  <si>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</si>
  <si>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</si>
  <si>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</si>
  <si>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</si>
  <si>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</si>
  <si>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</si>
  <si>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</si>
  <si>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</si>
  <si>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</si>
  <si>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</si>
  <si>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</si>
  <si>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</si>
  <si>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</si>
  <si>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</si>
  <si>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</si>
  <si>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</si>
  <si>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</si>
  <si>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</si>
  <si>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</si>
  <si>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</si>
  <si>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</si>
  <si>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</si>
  <si>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</si>
  <si>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</si>
  <si>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</si>
  <si>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</si>
  <si>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</si>
  <si>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</si>
  <si>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</si>
  <si>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</si>
  <si>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</si>
  <si>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</si>
  <si>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</si>
  <si>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</si>
  <si>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</si>
  <si>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</si>
  <si>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</si>
  <si>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</si>
  <si>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</si>
  <si>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</si>
  <si>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</si>
  <si>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</si>
  <si>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</si>
  <si>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</si>
  <si>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</si>
  <si>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</si>
  <si>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</si>
  <si>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</si>
  <si>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</si>
  <si>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</si>
  <si>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</si>
  <si>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</si>
  <si>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</si>
  <si>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</si>
  <si>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</si>
  <si>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</si>
  <si>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</si>
  <si>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</si>
  <si>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</si>
  <si>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</si>
  <si>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</si>
  <si>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</si>
  <si>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</si>
  <si>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</si>
  <si>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</si>
  <si>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</si>
  <si>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</si>
  <si>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</si>
  <si>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</si>
  <si>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</si>
  <si>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</si>
  <si>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</si>
  <si>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</si>
  <si>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</si>
  <si>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</si>
  <si>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</si>
  <si>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</si>
  <si>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</si>
  <si>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</si>
  <si>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</si>
  <si>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</si>
  <si>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</si>
  <si>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</si>
  <si>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</si>
  <si>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</si>
  <si>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</si>
  <si>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</si>
  <si>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</si>
  <si>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</si>
  <si>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</si>
  <si>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</si>
  <si>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</si>
  <si>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</si>
  <si>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</si>
  <si>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</si>
  <si>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</si>
  <si>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</si>
  <si>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</si>
  <si>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</si>
  <si>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</si>
  <si>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</si>
  <si>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</si>
  <si>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</si>
  <si>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</si>
  <si>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</si>
  <si>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</si>
  <si>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</si>
  <si>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</si>
  <si>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</si>
  <si>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</si>
  <si>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</si>
  <si>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</si>
  <si>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</si>
  <si>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</si>
  <si>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</si>
  <si>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</si>
  <si>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</si>
  <si>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</si>
  <si>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</si>
  <si>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</si>
  <si>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</si>
  <si>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</si>
  <si>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</si>
  <si>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</si>
  <si>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</si>
  <si>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</si>
  <si>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</si>
  <si>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</si>
  <si>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</si>
  <si>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</si>
  <si>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</si>
  <si>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</si>
  <si>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</si>
  <si>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</si>
  <si>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</si>
  <si>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</si>
  <si>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</si>
  <si>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</si>
  <si>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</si>
  <si>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</si>
  <si>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</si>
  <si>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</si>
  <si>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</si>
  <si>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</si>
  <si>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</si>
  <si>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</si>
  <si>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</si>
  <si>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</si>
  <si>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</si>
  <si>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</si>
  <si>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</si>
  <si>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</si>
  <si>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</si>
  <si>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</si>
  <si>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</si>
  <si>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</si>
  <si>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</si>
  <si>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</si>
  <si>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</si>
  <si>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</si>
  <si>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</si>
  <si>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</si>
  <si>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</si>
  <si>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</si>
  <si>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</si>
  <si>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</si>
  <si>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</si>
  <si>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</si>
  <si>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</si>
  <si>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</si>
  <si>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</si>
  <si>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</si>
  <si>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</si>
  <si>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</si>
  <si>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</si>
  <si>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</si>
  <si>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</si>
  <si>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</si>
  <si>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</si>
  <si>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</si>
  <si>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</si>
  <si>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</si>
  <si>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</si>
  <si>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</si>
  <si>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</si>
  <si>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</si>
  <si>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</si>
  <si>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</si>
  <si>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</si>
  <si>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</si>
  <si>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</si>
  <si>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</si>
  <si>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</si>
  <si>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</si>
  <si>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</si>
  <si>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</si>
  <si>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</si>
  <si>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</si>
  <si>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</si>
  <si>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</si>
  <si>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</si>
  <si>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</si>
  <si>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</si>
  <si>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</si>
  <si>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</si>
  <si>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</si>
  <si>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</si>
  <si>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</si>
  <si>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</si>
  <si>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</si>
  <si>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</si>
  <si>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</si>
  <si>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</si>
  <si>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</si>
  <si>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</si>
  <si>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</si>
  <si>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</si>
  <si>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</si>
  <si>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</si>
  <si>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</si>
  <si>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</si>
  <si>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</si>
  <si>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</si>
  <si>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</si>
  <si>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</si>
  <si>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</si>
  <si>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</si>
  <si>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</si>
  <si>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</si>
  <si>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</si>
  <si>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</si>
  <si>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</si>
  <si>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</si>
  <si>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</si>
  <si>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</si>
  <si>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</si>
  <si>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</si>
  <si>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</si>
  <si>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</si>
  <si>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</si>
  <si>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</si>
  <si>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</si>
  <si>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</si>
  <si>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</si>
  <si>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</si>
  <si>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</si>
  <si>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</si>
  <si>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</si>
  <si>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</si>
  <si>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</si>
  <si>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</si>
  <si>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</si>
  <si>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</si>
  <si>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</si>
  <si>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</si>
  <si>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</si>
  <si>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</si>
  <si>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</si>
  <si>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</si>
  <si>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</si>
  <si>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</si>
  <si>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</si>
  <si>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</si>
  <si>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</si>
  <si>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</si>
  <si>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</si>
  <si>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</si>
  <si>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</si>
  <si>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</si>
  <si>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</si>
  <si>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</si>
  <si>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</si>
  <si>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</si>
  <si>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</si>
  <si>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</si>
  <si>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</si>
  <si>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</si>
  <si>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</si>
  <si>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</si>
  <si>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</si>
  <si>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</si>
  <si>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</si>
  <si>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</si>
  <si>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</si>
  <si>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</si>
  <si>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</si>
  <si>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</si>
  <si>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</si>
  <si>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</si>
  <si>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</si>
  <si>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</si>
  <si>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</si>
  <si>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</si>
  <si>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</si>
  <si>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</si>
  <si>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</si>
  <si>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</si>
  <si>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</si>
  <si>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</si>
  <si>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</si>
  <si>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</si>
  <si>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</si>
  <si>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</si>
  <si>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</si>
  <si>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</si>
  <si>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</si>
  <si>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</si>
  <si>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</si>
  <si>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</si>
  <si>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</si>
  <si>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</si>
  <si>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</si>
  <si>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</si>
  <si>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</si>
  <si>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</si>
  <si>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</si>
  <si>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</si>
  <si>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</si>
  <si>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</si>
  <si>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</si>
  <si>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</si>
  <si>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</si>
  <si>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</si>
  <si>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</si>
  <si>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</si>
  <si>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</si>
  <si>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</si>
  <si>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</si>
  <si>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</si>
  <si>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</si>
  <si>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</si>
  <si>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</si>
  <si>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</si>
  <si>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</si>
  <si>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</si>
  <si>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</si>
  <si>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</si>
  <si>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</si>
  <si>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</si>
  <si>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</si>
  <si>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</si>
  <si>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</si>
  <si>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</si>
  <si>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</si>
  <si>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</si>
  <si>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</si>
  <si>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</si>
  <si>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</si>
  <si>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</si>
  <si>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</si>
  <si>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</si>
  <si>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</si>
  <si>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</si>
  <si>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</si>
  <si>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</si>
  <si>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</si>
  <si>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</si>
  <si>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</si>
  <si>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</si>
  <si>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</si>
  <si>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</si>
  <si>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</si>
  <si>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</si>
  <si>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</si>
  <si>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</si>
  <si>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</si>
  <si>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</si>
  <si>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</si>
  <si>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</si>
  <si>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</si>
  <si>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</si>
  <si>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</si>
  <si>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</si>
  <si>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</si>
  <si>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</si>
  <si>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</si>
  <si>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</si>
  <si>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</si>
  <si>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</si>
  <si>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</si>
  <si>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</si>
  <si>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</si>
  <si>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</si>
  <si>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</si>
  <si>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</si>
  <si>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</si>
  <si>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</si>
  <si>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</si>
  <si>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</si>
  <si>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</si>
  <si>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</si>
  <si>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</si>
  <si>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</si>
  <si>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</si>
  <si>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</si>
  <si>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</si>
  <si>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</si>
  <si>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</si>
  <si>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</si>
  <si>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</si>
  <si>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</si>
  <si>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</si>
  <si>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</si>
  <si>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</si>
  <si>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</si>
  <si>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</si>
  <si>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</si>
  <si>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</si>
  <si>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</si>
  <si>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</si>
  <si>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</si>
  <si>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</si>
  <si>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</si>
  <si>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</si>
  <si>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</si>
  <si>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</si>
  <si>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</si>
  <si>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</si>
  <si>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</si>
  <si>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</si>
  <si>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</si>
  <si>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</si>
  <si>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</si>
  <si>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</si>
  <si>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</si>
  <si>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</si>
  <si>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</si>
  <si>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</si>
  <si>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</si>
  <si>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</si>
  <si>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</si>
  <si>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</si>
  <si>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</si>
  <si>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</si>
  <si>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</si>
  <si>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</si>
  <si>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</si>
  <si>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</si>
  <si>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</si>
  <si>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</si>
  <si>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</si>
  <si>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</si>
  <si>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</si>
  <si>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</si>
  <si>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</si>
  <si>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</si>
  <si>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</si>
  <si>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</si>
  <si>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</si>
  <si>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</si>
  <si>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</si>
  <si>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</si>
  <si>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</si>
  <si>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</si>
  <si>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</si>
  <si>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</si>
  <si>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</si>
  <si>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</si>
  <si>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</si>
  <si>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</si>
  <si>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</si>
  <si>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</si>
  <si>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</si>
  <si>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</si>
  <si>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</si>
  <si>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</si>
  <si>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</si>
  <si>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</si>
  <si>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</si>
  <si>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</si>
  <si>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</si>
  <si>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</si>
  <si>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</si>
  <si>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</si>
  <si>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</si>
  <si>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</si>
  <si>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</si>
  <si>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</si>
  <si>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</si>
  <si>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Indie Rock</t>
  </si>
  <si>
    <t>US musical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</si>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</sst>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22" fontId="0" fillId="0" borderId="0" xfId="0" applyNumberFormat="1"/>
    <xf numFmtId="165" fontId="0" fillId="0" borderId="0" xfId="0" applyNumberFormat="1"/>
    <xf numFmtId="0" fontId="0" fillId="0" borderId="0" xfId="0" applyAlignment="1"/>
    <xf numFmtId="9" fontId="0" fillId="0" borderId="0" xfId="1" applyFont="1"/>
    <xf numFmtId="9" fontId="1" fillId="0" borderId="0" xfId="1" applyFont="1"/>
    <xf numFmtId="0" fontId="0" fillId="0" borderId="0" xfId="0" applyAlignment="1"/>
  </cellXfs>
  <cellStyles count="2">
    <cellStyle name="Normal" xfId="0" builtinId="0"/>
    <cellStyle name="Percent" xfId="1" builtinId="5"/>
  </cellStyles>
  <dxfs count="8"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5-3140-96F4-494A983DAE7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5-3140-96F4-494A983DAE7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5-3140-96F4-494A983DA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776703"/>
        <c:axId val="1046778351"/>
      </c:lineChart>
      <c:catAx>
        <c:axId val="10467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8351"/>
        <c:crosses val="autoZero"/>
        <c:auto val="1"/>
        <c:lblAlgn val="ctr"/>
        <c:lblOffset val="100"/>
        <c:noMultiLvlLbl val="0"/>
      </c:catAx>
      <c:valAx>
        <c:axId val="1046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Date'!$B$9:$B$21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2-1342-A28A-DA4F0BC1E6BC}"/>
            </c:ext>
          </c:extLst>
        </c:ser>
        <c:ser>
          <c:idx val="1"/>
          <c:order val="1"/>
          <c:tx>
            <c:strRef>
              <c:f>'Theater Outcomes By Launch Date'!$C$7:$C$8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Date'!$C$9:$C$21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D-5C41-B390-2C8450D19D89}"/>
            </c:ext>
          </c:extLst>
        </c:ser>
        <c:ser>
          <c:idx val="2"/>
          <c:order val="2"/>
          <c:tx>
            <c:strRef>
              <c:f>'Theater Outcomes By Launch Date'!$D$7:$D$8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Date'!$D$9:$D$21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D-5C41-B390-2C8450D19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426943"/>
        <c:axId val="1022420783"/>
      </c:lineChart>
      <c:catAx>
        <c:axId val="10224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20783"/>
        <c:crosses val="autoZero"/>
        <c:auto val="1"/>
        <c:lblAlgn val="ctr"/>
        <c:lblOffset val="100"/>
        <c:noMultiLvlLbl val="0"/>
      </c:catAx>
      <c:valAx>
        <c:axId val="10224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E-F34B-BA95-D256338EED3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F-CB45-818D-256B790A637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F-CB45-818D-256B790A637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F-CB45-818D-256B790A6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1563119"/>
        <c:axId val="1311564767"/>
      </c:barChart>
      <c:catAx>
        <c:axId val="131156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564767"/>
        <c:crosses val="autoZero"/>
        <c:auto val="1"/>
        <c:lblAlgn val="ctr"/>
        <c:lblOffset val="100"/>
        <c:noMultiLvlLbl val="0"/>
      </c:catAx>
      <c:valAx>
        <c:axId val="13115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56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A-A440-9428-D4AC9A152D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BA-A440-9428-D4AC9A152D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BA-A440-9428-D4AC9A152D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BA-A440-9428-D4AC9A15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554095"/>
        <c:axId val="1336511247"/>
      </c:barChart>
      <c:catAx>
        <c:axId val="1336554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511247"/>
        <c:crosses val="autoZero"/>
        <c:auto val="1"/>
        <c:lblAlgn val="ctr"/>
        <c:lblOffset val="100"/>
        <c:noMultiLvlLbl val="0"/>
      </c:catAx>
      <c:valAx>
        <c:axId val="133651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55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Data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3-2941-9962-73A928BB2089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3-2941-9962-73A928BB2089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3-2941-9962-73A928BB2089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63-2941-9962-73A928BB2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871807"/>
        <c:axId val="1291652383"/>
      </c:lineChart>
      <c:catAx>
        <c:axId val="12548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52383"/>
        <c:crosses val="autoZero"/>
        <c:auto val="1"/>
        <c:lblAlgn val="ctr"/>
        <c:lblOffset val="100"/>
        <c:noMultiLvlLbl val="0"/>
      </c:catAx>
      <c:valAx>
        <c:axId val="12916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14</xdr:row>
      <xdr:rowOff>127000</xdr:rowOff>
    </xdr:from>
    <xdr:to>
      <xdr:col>8</xdr:col>
      <xdr:colOff>355600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DCA7D-36CB-B64E-A7E0-5DE6EC5C2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</xdr:row>
      <xdr:rowOff>152400</xdr:rowOff>
    </xdr:from>
    <xdr:to>
      <xdr:col>15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4D982-275E-D34C-A366-E203F0E02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5</xdr:row>
      <xdr:rowOff>152400</xdr:rowOff>
    </xdr:from>
    <xdr:to>
      <xdr:col>14</xdr:col>
      <xdr:colOff>165100</xdr:colOff>
      <xdr:row>23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622A2D-D743-1A4A-9696-0ED9AC7A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50800</xdr:rowOff>
    </xdr:from>
    <xdr:to>
      <xdr:col>15</xdr:col>
      <xdr:colOff>165100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6B299-8DB0-BE42-91D8-99EACF146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5</xdr:row>
      <xdr:rowOff>139700</xdr:rowOff>
    </xdr:from>
    <xdr:to>
      <xdr:col>14</xdr:col>
      <xdr:colOff>546100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F37EB-F23A-2043-8419-D013A05C8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ley Li" refreshedDate="44409.982009490741" createdVersion="7" refreshedVersion="7" minRefreshableVersion="3" recordCount="4114" xr:uid="{1A725448-832E-E141-BD20-C5FCBACC46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ley Li" refreshedDate="44410.797847337963" createdVersion="7" refreshedVersion="7" minRefreshableVersion="3" recordCount="4114" xr:uid="{9B9E9C3D-B0B2-A449-BC0B-E87EC00C70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60822-BC6A-1B49-823D-0369F8B11E8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7:E2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ADE33-C4AC-114A-961D-14C21320C0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27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2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B504F-9721-1648-AA3D-8FF3B59F98C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DEBB1-1CC9-5E46-A207-37214BD0A60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99C006-EF54-884C-A62F-2FA26C2E13F1}" name="Table7" displayName="Table7" ref="A1:T46" totalsRowShown="0">
  <autoFilter ref="A1:T46" xr:uid="{F699C006-EF54-884C-A62F-2FA26C2E13F1}"/>
  <tableColumns count="20">
    <tableColumn id="1" xr3:uid="{AF37CBD1-B3FE-0540-864E-2650F108C267}" name="id"/>
    <tableColumn id="2" xr3:uid="{3D213C0B-0B63-8242-BEF3-5A4E3DAF72CF}" name="name"/>
    <tableColumn id="3" xr3:uid="{E641E76A-3974-4549-8279-7B440D026562}" name="blurb"/>
    <tableColumn id="4" xr3:uid="{731E5072-7772-5E48-BB79-D0E63A92DB6F}" name="goal"/>
    <tableColumn id="5" xr3:uid="{FFE322E5-ED4A-0548-AEA5-FB18F84BE44B}" name="pledged"/>
    <tableColumn id="6" xr3:uid="{77BE8549-54FB-7744-9532-28B2C5C9229E}" name="outcomes"/>
    <tableColumn id="7" xr3:uid="{80B52BFD-2EC4-5049-A983-18418098F0D9}" name="country"/>
    <tableColumn id="8" xr3:uid="{B153D6A2-678C-9446-AF4C-BED884EDDD7B}" name="currency"/>
    <tableColumn id="9" xr3:uid="{09320098-E130-4240-B373-14FE962CB0A2}" name="deadline"/>
    <tableColumn id="10" xr3:uid="{2248CE9C-58FD-364F-AD4D-87610C49C46B}" name="launched_at"/>
    <tableColumn id="11" xr3:uid="{F5E3A6B5-647A-F840-B954-AA43F8EE9DE2}" name="staff_pick"/>
    <tableColumn id="12" xr3:uid="{46D79642-68EF-B84F-8A04-E510433D8F30}" name="backers_count"/>
    <tableColumn id="13" xr3:uid="{B71007C5-994E-D54E-AA90-38FCB9BB3164}" name="spotlight"/>
    <tableColumn id="14" xr3:uid="{E6ECF3AB-166F-154B-94B7-002F9475CF05}" name="Category and Subcategory"/>
    <tableColumn id="15" xr3:uid="{B395D751-AD50-5E43-949F-F46A3BD19206}" name="Percentage Funded"/>
    <tableColumn id="16" xr3:uid="{E52E6B45-CF96-FD4C-97C2-7BC76C3A3F10}" name="Average Donation"/>
    <tableColumn id="17" xr3:uid="{3E26EE57-CEC2-D444-BE24-9807FB30276A}" name="Parent category"/>
    <tableColumn id="18" xr3:uid="{3BDE1603-F5C7-B745-B2E0-507142A1669D}" name="Subcategory"/>
    <tableColumn id="19" xr3:uid="{19C672B6-7738-9B4B-8182-2BB1ACF574B6}" name="Date Created Conversion" dataDxfId="7"/>
    <tableColumn id="20" xr3:uid="{FBB21C78-5ABE-A24F-AC79-A3C8655CE1F7}" name="Date Ended Conversion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E7948F-DD0A-844D-B23D-42EFF907F18C}" name="Table8" displayName="Table8" ref="A1:T41" totalsRowShown="0">
  <autoFilter ref="A1:T41" xr:uid="{34E7948F-DD0A-844D-B23D-42EFF907F18C}"/>
  <tableColumns count="20">
    <tableColumn id="1" xr3:uid="{D8D7C10F-77FE-E74A-A7AA-8FE9446FE6EC}" name="id"/>
    <tableColumn id="2" xr3:uid="{1EC589AC-7CD9-684B-A304-69538F7651DD}" name="name"/>
    <tableColumn id="3" xr3:uid="{1368CBD0-5797-084B-B577-B6B367741817}" name="blurb"/>
    <tableColumn id="4" xr3:uid="{5B2A79DD-B7FF-6D46-8237-0A31099EE3EC}" name="goal"/>
    <tableColumn id="5" xr3:uid="{8B796B36-3F25-D245-B28D-F49A8E918630}" name="pledged"/>
    <tableColumn id="6" xr3:uid="{0FA6056E-BEC3-1F43-9CE8-B8AAC33AE422}" name="outcomes"/>
    <tableColumn id="7" xr3:uid="{FA52FAE7-2032-1C46-B7A6-88F566CCE8BC}" name="country"/>
    <tableColumn id="8" xr3:uid="{DABC2BF8-518B-1947-AB6F-49E30D2776C9}" name="currency"/>
    <tableColumn id="9" xr3:uid="{FA471286-8AB6-F44A-9471-693DA90E1959}" name="deadline"/>
    <tableColumn id="10" xr3:uid="{AC5243D1-3B03-B44F-AF01-D0D223EA4534}" name="launched_at"/>
    <tableColumn id="11" xr3:uid="{2780550B-1268-184D-A568-58E84EFAAD9D}" name="staff_pick"/>
    <tableColumn id="12" xr3:uid="{E2878406-5245-F74B-93B8-60349D36B600}" name="backers_count"/>
    <tableColumn id="13" xr3:uid="{3A8EC35E-687E-114F-AEFD-53BBC5824D6E}" name="spotlight"/>
    <tableColumn id="14" xr3:uid="{097A7F20-FCD7-254D-B86B-D4B1C3DEF974}" name="Category and Subcategory"/>
    <tableColumn id="15" xr3:uid="{B6515635-45FF-5440-9F4F-3B531A859BD8}" name="Percentage Funded"/>
    <tableColumn id="16" xr3:uid="{37EB4F5A-16BA-D849-A6AB-A1EF84C3DD3C}" name="Average Donation"/>
    <tableColumn id="17" xr3:uid="{1A0F892E-CE59-A44F-B345-5EE6169E3E17}" name="Parent category"/>
    <tableColumn id="18" xr3:uid="{A44A59AF-3713-C448-8D81-09202EA505AB}" name="Subcategory"/>
    <tableColumn id="19" xr3:uid="{AC2AA2E9-9C47-9A4A-B711-745BEDA133C7}" name="Date Created Conversion" dataDxfId="5"/>
    <tableColumn id="20" xr3:uid="{A4149F6F-3E6D-5242-A187-B2F57D7CBDF9}" name="Date Ended Convers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A80077-2F2A-1A4D-94D5-080617C72DF3}" name="Table6" displayName="Table6" ref="A1:T139" totalsRowShown="0">
  <autoFilter ref="A1:T139" xr:uid="{CCA80077-2F2A-1A4D-94D5-080617C72DF3}"/>
  <tableColumns count="20">
    <tableColumn id="1" xr3:uid="{10CA703D-8AB4-9E4A-9EAC-5B39F18C423B}" name="id"/>
    <tableColumn id="2" xr3:uid="{FACA908F-76EC-CD48-9387-5E7835ABEB65}" name="name"/>
    <tableColumn id="3" xr3:uid="{EE0C4C9C-E997-5740-8BF1-689306B11904}" name="blurb"/>
    <tableColumn id="4" xr3:uid="{49372A80-357E-CF4A-92EB-86ED3C361ADF}" name="goal"/>
    <tableColumn id="5" xr3:uid="{D30C66D1-35E7-AE4C-9734-2FEA3D08CB7C}" name="pledged"/>
    <tableColumn id="6" xr3:uid="{C907D7E7-D328-F44C-81C4-A14447F7578C}" name="outcomes"/>
    <tableColumn id="7" xr3:uid="{233C6C04-A2A4-584E-B4A8-20D09DDED388}" name="country"/>
    <tableColumn id="8" xr3:uid="{4C0EA09D-5A1B-8C4D-92F9-BB7276161C50}" name="currency"/>
    <tableColumn id="9" xr3:uid="{CB67FD99-0CC3-E544-9BB1-B90E000C7A1C}" name="deadline"/>
    <tableColumn id="10" xr3:uid="{A9270A37-5CCF-9948-9AF9-DE1D5F00519C}" name="launched_at"/>
    <tableColumn id="11" xr3:uid="{058E927B-B5F8-2349-8A2A-620F7CA8E457}" name="staff_pick"/>
    <tableColumn id="12" xr3:uid="{CB2BC914-6647-3B4F-9F6F-A89A4D25FB81}" name="backers_count"/>
    <tableColumn id="13" xr3:uid="{212DA28F-8079-3A41-8DAF-6A491555B039}" name="spotlight"/>
    <tableColumn id="14" xr3:uid="{5CD4ADCD-D42E-7E4F-A12F-C95EC8A588D5}" name="Category and Subcategory"/>
    <tableColumn id="15" xr3:uid="{03E68B81-0056-C64A-90DA-F3DD7CE55EAC}" name="Percentage Funded"/>
    <tableColumn id="16" xr3:uid="{4F23C014-5F36-244B-A033-7EEB74AFB997}" name="Average Donation"/>
    <tableColumn id="17" xr3:uid="{A60CFDD0-5108-B140-BDB3-E3DF22793331}" name="Parent category"/>
    <tableColumn id="18" xr3:uid="{1E61066A-336C-5F45-878B-FABD2974F32B}" name="Subcategory"/>
    <tableColumn id="19" xr3:uid="{9EC12E54-7276-0846-98FA-14B58690AE8C}" name="Date Created Conversion" dataDxfId="3"/>
    <tableColumn id="20" xr3:uid="{F62B91A8-6103-F346-8631-53CC5232676F}" name="Date Ended Conversion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E59DC-CE36-0C40-A4AB-D737AD9D69C8}" name="Table5" displayName="Table5" ref="A1:T21" totalsRowShown="0">
  <autoFilter ref="A1:T21" xr:uid="{A20E59DC-CE36-0C40-A4AB-D737AD9D69C8}"/>
  <tableColumns count="20">
    <tableColumn id="1" xr3:uid="{F5587E83-B338-A645-9D3B-D30A51F83DE8}" name="id"/>
    <tableColumn id="2" xr3:uid="{EF137E97-C0E1-6C49-A982-036144806F16}" name="name"/>
    <tableColumn id="3" xr3:uid="{BC519964-0BA1-CF42-AA97-02B54B39FCD6}" name="blurb"/>
    <tableColumn id="4" xr3:uid="{E6C1D573-2506-784E-AA4B-60E332B16A6C}" name="goal"/>
    <tableColumn id="5" xr3:uid="{5D9A3DF3-15C1-7545-A64C-0A54FBF38781}" name="pledged"/>
    <tableColumn id="6" xr3:uid="{572785A2-2CAB-1A46-8156-0E0AFA89070A}" name="outcomes"/>
    <tableColumn id="7" xr3:uid="{97398571-AE08-204F-8923-8159AD76EFA6}" name="country"/>
    <tableColumn id="8" xr3:uid="{2749ABA6-96FB-5944-82AC-6F37D6DBF4C9}" name="currency"/>
    <tableColumn id="9" xr3:uid="{66236A9D-0A3A-AF46-B4B3-D7B475162BC9}" name="deadline"/>
    <tableColumn id="10" xr3:uid="{97369D3D-EC8E-A143-B247-CF27A9CFB5AA}" name="launched_at"/>
    <tableColumn id="11" xr3:uid="{8E6F0A78-9C01-AA42-8D4E-35A207ED8157}" name="staff_pick"/>
    <tableColumn id="12" xr3:uid="{CA9A0348-ED24-014D-88EA-A3D805EB343E}" name="backers_count"/>
    <tableColumn id="13" xr3:uid="{4FEDB1AD-6132-1548-8584-FA3AD546125F}" name="spotlight"/>
    <tableColumn id="14" xr3:uid="{3A0B3440-C689-1C44-94F7-70DC208275EA}" name="Category and Subcategory"/>
    <tableColumn id="15" xr3:uid="{ABB35401-B8F3-AE41-AC80-50E8ACBB00F8}" name="Percentage Funded"/>
    <tableColumn id="16" xr3:uid="{3275693B-3E31-824C-9DB5-97689DD03641}" name="Average Donation"/>
    <tableColumn id="17" xr3:uid="{A54C6167-2F6B-AA4B-89AD-9E67BF89471A}" name="Parent category"/>
    <tableColumn id="18" xr3:uid="{AC8D1E7A-F4E0-5B4C-8D63-D18929C8CFEB}" name="Subcategory"/>
    <tableColumn id="19" xr3:uid="{A904043B-C30D-5A41-B56B-3B619260760B}" name="Date Created Conversion" dataDxfId="1"/>
    <tableColumn id="20" xr3:uid="{D3F2A180-8254-2A4E-BFB3-9364852A1279}" name="Date Ended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68" zoomScaleNormal="80" workbookViewId="0">
      <selection activeCell="F160" sqref="F16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1" customWidth="1"/>
    <col min="16" max="16" width="16.1640625" customWidth="1"/>
    <col min="17" max="17" width="41.1640625" customWidth="1"/>
    <col min="18" max="18" width="14.5" customWidth="1"/>
    <col min="19" max="19" width="24.33203125" style="17" customWidth="1"/>
    <col min="20" max="20" width="19.66406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8402</v>
      </c>
      <c r="R1" s="9" t="s">
        <v>8358</v>
      </c>
      <c r="S1" s="18" t="s">
        <v>8365</v>
      </c>
      <c r="T1" s="18" t="s">
        <v>8366</v>
      </c>
      <c r="U1" s="19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>(((I3/60)/60)/24)+DATE(1970,1,1)</f>
        <v>42796.600497685184</v>
      </c>
      <c r="U3">
        <f t="shared" ref="U3:U66" si="3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ref="T4:T66" si="4">(((I4/60)/60)/24)+DATE(1970,1,1)</f>
        <v>42415.702349537038</v>
      </c>
      <c r="U4">
        <f t="shared" si="3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4"/>
        <v>41858.515127314815</v>
      </c>
      <c r="U5">
        <f t="shared" si="3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4"/>
        <v>42357.834247685183</v>
      </c>
      <c r="U6">
        <f t="shared" si="3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4"/>
        <v>42580.232638888891</v>
      </c>
      <c r="U7">
        <f t="shared" si="3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4"/>
        <v>41804.072337962964</v>
      </c>
      <c r="U8">
        <f t="shared" si="3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4"/>
        <v>42556.047071759262</v>
      </c>
      <c r="U9">
        <f t="shared" si="3"/>
        <v>2016</v>
      </c>
    </row>
    <row r="10" spans="1:21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4"/>
        <v>42475.875</v>
      </c>
      <c r="U10">
        <f t="shared" si="3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4"/>
        <v>42477.103518518517</v>
      </c>
      <c r="U11">
        <f t="shared" si="3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4"/>
        <v>41815.068043981482</v>
      </c>
      <c r="U12">
        <f t="shared" si="3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4"/>
        <v>42604.125</v>
      </c>
      <c r="U13">
        <f t="shared" si="3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4"/>
        <v>41836.125</v>
      </c>
      <c r="U14">
        <f t="shared" si="3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4"/>
        <v>42544.852083333331</v>
      </c>
      <c r="U15">
        <f t="shared" si="3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4"/>
        <v>41833.582638888889</v>
      </c>
      <c r="U16">
        <f t="shared" si="3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4"/>
        <v>42274.843055555553</v>
      </c>
      <c r="U17">
        <f t="shared" si="3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4"/>
        <v>41806.229166666664</v>
      </c>
      <c r="U18">
        <f t="shared" si="3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4"/>
        <v>41947.773402777777</v>
      </c>
      <c r="U19">
        <f t="shared" si="3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4"/>
        <v>41899.542314814818</v>
      </c>
      <c r="U20">
        <f t="shared" si="3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4"/>
        <v>42205.816365740742</v>
      </c>
      <c r="U21">
        <f t="shared" si="3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4"/>
        <v>42260.758240740746</v>
      </c>
      <c r="U22">
        <f t="shared" si="3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4"/>
        <v>41908.627187500002</v>
      </c>
      <c r="U23">
        <f t="shared" si="3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4"/>
        <v>42005.332638888889</v>
      </c>
      <c r="U24">
        <f t="shared" si="3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4"/>
        <v>42124.638888888891</v>
      </c>
      <c r="U25">
        <f t="shared" si="3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4"/>
        <v>42262.818750000006</v>
      </c>
      <c r="U26">
        <f t="shared" si="3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4"/>
        <v>42378.025011574078</v>
      </c>
      <c r="U27">
        <f t="shared" si="3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4"/>
        <v>41868.515555555554</v>
      </c>
      <c r="U28">
        <f t="shared" si="3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4"/>
        <v>41959.206400462965</v>
      </c>
      <c r="U29">
        <f t="shared" si="3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4"/>
        <v>42354.96393518518</v>
      </c>
      <c r="U30">
        <f t="shared" si="3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4"/>
        <v>41842.67324074074</v>
      </c>
      <c r="U31">
        <f t="shared" si="3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4"/>
        <v>41872.292997685188</v>
      </c>
      <c r="U32">
        <f t="shared" si="3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4"/>
        <v>42394.79206018518</v>
      </c>
      <c r="U33">
        <f t="shared" si="3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4"/>
        <v>42503.165972222225</v>
      </c>
      <c r="U34">
        <f t="shared" si="3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4"/>
        <v>42316.702557870376</v>
      </c>
      <c r="U35">
        <f t="shared" si="3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4"/>
        <v>41856.321770833332</v>
      </c>
      <c r="U36">
        <f t="shared" si="3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4"/>
        <v>42122</v>
      </c>
      <c r="U37">
        <f t="shared" si="3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4"/>
        <v>42098.265335648146</v>
      </c>
      <c r="U38">
        <f t="shared" si="3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4"/>
        <v>42062.693043981482</v>
      </c>
      <c r="U39">
        <f t="shared" si="3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4"/>
        <v>41405.057222222218</v>
      </c>
      <c r="U40">
        <f t="shared" si="3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4"/>
        <v>41784.957638888889</v>
      </c>
      <c r="U41">
        <f t="shared" si="3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4"/>
        <v>41809.166666666664</v>
      </c>
      <c r="U42">
        <f t="shared" si="3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4"/>
        <v>41917.568912037037</v>
      </c>
      <c r="U43">
        <f t="shared" si="3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4"/>
        <v>42001.639189814814</v>
      </c>
      <c r="U44">
        <f t="shared" si="3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4"/>
        <v>41833</v>
      </c>
      <c r="U45">
        <f t="shared" si="3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4"/>
        <v>41919.098807870374</v>
      </c>
      <c r="U46">
        <f t="shared" si="3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4"/>
        <v>42487.623923611114</v>
      </c>
      <c r="U47">
        <f t="shared" si="3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4"/>
        <v>42353.964976851858</v>
      </c>
      <c r="U48">
        <f t="shared" si="3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4"/>
        <v>41992.861192129625</v>
      </c>
      <c r="U49">
        <f t="shared" si="3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4"/>
        <v>42064.5</v>
      </c>
      <c r="U50">
        <f t="shared" si="3"/>
        <v>2015</v>
      </c>
    </row>
    <row r="51" spans="1:21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4"/>
        <v>42301.176446759258</v>
      </c>
      <c r="U51">
        <f t="shared" si="3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4"/>
        <v>42034.708333333328</v>
      </c>
      <c r="U52">
        <f t="shared" si="3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4"/>
        <v>42226.928668981483</v>
      </c>
      <c r="U53">
        <f t="shared" si="3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4"/>
        <v>41837.701921296299</v>
      </c>
      <c r="U54">
        <f t="shared" si="3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4"/>
        <v>41733.916666666664</v>
      </c>
      <c r="U55">
        <f t="shared" si="3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4"/>
        <v>42363.713206018518</v>
      </c>
      <c r="U56">
        <f t="shared" si="3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4"/>
        <v>42517.968935185185</v>
      </c>
      <c r="U57">
        <f t="shared" si="3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4"/>
        <v>42163.666666666672</v>
      </c>
      <c r="U58">
        <f t="shared" si="3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4"/>
        <v>42119.83289351852</v>
      </c>
      <c r="U59">
        <f t="shared" si="3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4"/>
        <v>41962.786712962959</v>
      </c>
      <c r="U60">
        <f t="shared" si="3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4"/>
        <v>42261.875</v>
      </c>
      <c r="U61">
        <f t="shared" si="3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4"/>
        <v>41721</v>
      </c>
      <c r="U62">
        <f t="shared" si="3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4"/>
        <v>41431.814317129632</v>
      </c>
      <c r="U63">
        <f t="shared" si="3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4"/>
        <v>41336.799513888887</v>
      </c>
      <c r="U64">
        <f t="shared" si="3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4"/>
        <v>41636.207638888889</v>
      </c>
      <c r="U65">
        <f t="shared" si="3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4"/>
        <v>41463.01829861111</v>
      </c>
      <c r="U66">
        <f t="shared" si="3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2:A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7E2C-1253-CD4B-8DC5-CBE72E1CC9DA}">
  <dimension ref="A1:H13"/>
  <sheetViews>
    <sheetView workbookViewId="0">
      <selection activeCell="O33" sqref="O33"/>
    </sheetView>
  </sheetViews>
  <sheetFormatPr baseColWidth="10" defaultRowHeight="15" x14ac:dyDescent="0.2"/>
  <cols>
    <col min="1" max="1" width="18.6640625" customWidth="1"/>
    <col min="2" max="2" width="15.6640625" customWidth="1"/>
    <col min="3" max="3" width="12" customWidth="1"/>
    <col min="4" max="4" width="14.83203125" customWidth="1"/>
    <col min="5" max="5" width="11.33203125" customWidth="1"/>
    <col min="6" max="6" width="17.33203125" style="23" customWidth="1"/>
    <col min="7" max="7" width="14.83203125" customWidth="1"/>
    <col min="8" max="8" width="17.1640625" customWidth="1"/>
  </cols>
  <sheetData>
    <row r="1" spans="1:8" x14ac:dyDescent="0.2">
      <c r="A1" s="19" t="s">
        <v>8382</v>
      </c>
      <c r="B1" s="19" t="s">
        <v>8403</v>
      </c>
      <c r="C1" s="19" t="s">
        <v>8404</v>
      </c>
      <c r="D1" s="19" t="s">
        <v>8405</v>
      </c>
      <c r="E1" s="19" t="s">
        <v>8406</v>
      </c>
      <c r="F1" s="24" t="s">
        <v>8407</v>
      </c>
      <c r="G1" s="19" t="s">
        <v>8408</v>
      </c>
      <c r="H1" s="19" t="s">
        <v>8409</v>
      </c>
    </row>
    <row r="2" spans="1:8" x14ac:dyDescent="0.2">
      <c r="A2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8411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8412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8413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8414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8415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8416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8417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8418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8419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8420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8421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A2EB-768E-AD4C-AFAC-EE0A5754D7B7}">
  <dimension ref="A4:G21"/>
  <sheetViews>
    <sheetView workbookViewId="0">
      <selection activeCell="H18" sqref="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4" spans="1:7" x14ac:dyDescent="0.2">
      <c r="A4" s="14" t="s">
        <v>8359</v>
      </c>
      <c r="B4" t="s">
        <v>8315</v>
      </c>
    </row>
    <row r="5" spans="1:7" x14ac:dyDescent="0.2">
      <c r="A5" s="14" t="s">
        <v>8379</v>
      </c>
      <c r="B5" t="s">
        <v>8363</v>
      </c>
    </row>
    <row r="7" spans="1:7" x14ac:dyDescent="0.2">
      <c r="A7" s="14" t="s">
        <v>8364</v>
      </c>
      <c r="B7" s="14" t="s">
        <v>8362</v>
      </c>
    </row>
    <row r="8" spans="1:7" x14ac:dyDescent="0.2">
      <c r="A8" s="14" t="s">
        <v>8360</v>
      </c>
      <c r="B8" t="s">
        <v>8218</v>
      </c>
      <c r="C8" t="s">
        <v>8220</v>
      </c>
      <c r="D8" t="s">
        <v>8219</v>
      </c>
      <c r="E8" t="s">
        <v>8361</v>
      </c>
      <c r="G8" t="s">
        <v>8422</v>
      </c>
    </row>
    <row r="9" spans="1:7" x14ac:dyDescent="0.2">
      <c r="A9" s="16" t="s">
        <v>8373</v>
      </c>
      <c r="B9" s="11">
        <v>56</v>
      </c>
      <c r="C9" s="11">
        <v>33</v>
      </c>
      <c r="D9" s="11">
        <v>7</v>
      </c>
      <c r="E9" s="11">
        <v>96</v>
      </c>
      <c r="G9">
        <f>GETPIVOTDATA("outcomes",$A7,"outcomes","successful","Date Created Conversion",1)/GETPIVOTDATA("outcomes",$A7,"Date Created Conversion",1)</f>
        <v>0.58333333333333337</v>
      </c>
    </row>
    <row r="10" spans="1:7" x14ac:dyDescent="0.2">
      <c r="A10" s="16" t="s">
        <v>8374</v>
      </c>
      <c r="B10" s="11">
        <v>71</v>
      </c>
      <c r="C10" s="11">
        <v>39</v>
      </c>
      <c r="D10" s="11">
        <v>3</v>
      </c>
      <c r="E10" s="11">
        <v>113</v>
      </c>
      <c r="G10">
        <f>GETPIVOTDATA("outcomes",$A$7,"outcomes","successful","Date Created Conversion",2)/GETPIVOTDATA("outcomes",$A$7,"Date Created Conversion",2)</f>
        <v>0.62831858407079644</v>
      </c>
    </row>
    <row r="11" spans="1:7" x14ac:dyDescent="0.2">
      <c r="A11" s="16" t="s">
        <v>8375</v>
      </c>
      <c r="B11" s="11">
        <v>56</v>
      </c>
      <c r="C11" s="11">
        <v>33</v>
      </c>
      <c r="D11" s="11">
        <v>3</v>
      </c>
      <c r="E11" s="11">
        <v>92</v>
      </c>
      <c r="G11">
        <f>GETPIVOTDATA("outcomes",$A$7,"outcomes","successful","Date Created Conversion",3)/GETPIVOTDATA("outcomes",$A$7,"Date Created Conversion",3)</f>
        <v>0.60869565217391308</v>
      </c>
    </row>
    <row r="12" spans="1:7" x14ac:dyDescent="0.2">
      <c r="A12" s="16" t="s">
        <v>8376</v>
      </c>
      <c r="B12" s="11">
        <v>71</v>
      </c>
      <c r="C12" s="11">
        <v>40</v>
      </c>
      <c r="D12" s="11">
        <v>2</v>
      </c>
      <c r="E12" s="11">
        <v>113</v>
      </c>
      <c r="G12">
        <f>GETPIVOTDATA("outcomes",$A$7,"outcomes","successful","Date Created Conversion",4)/GETPIVOTDATA("outcomes",$A$7,"Date Created Conversion",4)</f>
        <v>0.62831858407079644</v>
      </c>
    </row>
    <row r="13" spans="1:7" x14ac:dyDescent="0.2">
      <c r="A13" s="16" t="s">
        <v>8367</v>
      </c>
      <c r="B13" s="11">
        <v>111</v>
      </c>
      <c r="C13" s="11">
        <v>52</v>
      </c>
      <c r="D13" s="11">
        <v>3</v>
      </c>
      <c r="E13" s="11">
        <v>166</v>
      </c>
      <c r="G13">
        <f>GETPIVOTDATA("outcomes",$A$7,"outcomes","successful","Date Created Conversion",5)/GETPIVOTDATA("outcomes",$A$7,"Date Created Conversion",5)</f>
        <v>0.66867469879518071</v>
      </c>
    </row>
    <row r="14" spans="1:7" x14ac:dyDescent="0.2">
      <c r="A14" s="16" t="s">
        <v>8377</v>
      </c>
      <c r="B14" s="11">
        <v>100</v>
      </c>
      <c r="C14" s="11">
        <v>49</v>
      </c>
      <c r="D14" s="11">
        <v>4</v>
      </c>
      <c r="E14" s="11">
        <v>153</v>
      </c>
      <c r="G14">
        <f>GETPIVOTDATA("outcomes",$A$7,"outcomes","successful","Date Created Conversion",6)/GETPIVOTDATA("outcomes",$A$7,"Date Created Conversion",6)</f>
        <v>0.65359477124183007</v>
      </c>
    </row>
    <row r="15" spans="1:7" x14ac:dyDescent="0.2">
      <c r="A15" s="16" t="s">
        <v>8368</v>
      </c>
      <c r="B15" s="11">
        <v>87</v>
      </c>
      <c r="C15" s="11">
        <v>50</v>
      </c>
      <c r="D15" s="11">
        <v>1</v>
      </c>
      <c r="E15" s="11">
        <v>138</v>
      </c>
      <c r="G15">
        <f>GETPIVOTDATA("outcomes",$A$7,"outcomes","successful","Date Created Conversion",7)/GETPIVOTDATA("outcomes",$A$7,"Date Created Conversion",7)</f>
        <v>0.63043478260869568</v>
      </c>
    </row>
    <row r="16" spans="1:7" x14ac:dyDescent="0.2">
      <c r="A16" s="16" t="s">
        <v>8369</v>
      </c>
      <c r="B16" s="11">
        <v>72</v>
      </c>
      <c r="C16" s="11">
        <v>47</v>
      </c>
      <c r="D16" s="11">
        <v>4</v>
      </c>
      <c r="E16" s="11">
        <v>123</v>
      </c>
      <c r="G16">
        <f>GETPIVOTDATA("outcomes",$A$7,"outcomes","successful","Date Created Conversion",8)/GETPIVOTDATA("outcomes",$A$7,"Date Created Conversion",8)</f>
        <v>0.58536585365853655</v>
      </c>
    </row>
    <row r="17" spans="1:7" x14ac:dyDescent="0.2">
      <c r="A17" s="16" t="s">
        <v>8370</v>
      </c>
      <c r="B17" s="11">
        <v>59</v>
      </c>
      <c r="C17" s="11">
        <v>34</v>
      </c>
      <c r="D17" s="11">
        <v>4</v>
      </c>
      <c r="E17" s="11">
        <v>97</v>
      </c>
      <c r="G17">
        <f>GETPIVOTDATA("outcomes",$A$7,"outcomes","successful","Date Created Conversion",9)/GETPIVOTDATA("outcomes",$A$7,"Date Created Conversion",9)</f>
        <v>0.60824742268041232</v>
      </c>
    </row>
    <row r="18" spans="1:7" x14ac:dyDescent="0.2">
      <c r="A18" s="16" t="s">
        <v>8371</v>
      </c>
      <c r="B18" s="11">
        <v>65</v>
      </c>
      <c r="C18" s="11">
        <v>50</v>
      </c>
      <c r="D18" s="11"/>
      <c r="E18" s="11">
        <v>115</v>
      </c>
      <c r="G18">
        <f>GETPIVOTDATA("outcomes",$A$7,"outcomes","successful","Date Created Conversion",10)/GETPIVOTDATA("outcomes",$A$7,"Date Created Conversion",10)</f>
        <v>0.56521739130434778</v>
      </c>
    </row>
    <row r="19" spans="1:7" x14ac:dyDescent="0.2">
      <c r="A19" s="16" t="s">
        <v>8372</v>
      </c>
      <c r="B19" s="11">
        <v>54</v>
      </c>
      <c r="C19" s="11">
        <v>31</v>
      </c>
      <c r="D19" s="11">
        <v>3</v>
      </c>
      <c r="E19" s="11">
        <v>88</v>
      </c>
      <c r="G19">
        <f>GETPIVOTDATA("outcomes",$A$7,"outcomes","successful","Date Created Conversion",11)/GETPIVOTDATA("outcomes",$A$7,"Date Created Conversion",11)</f>
        <v>0.61363636363636365</v>
      </c>
    </row>
    <row r="20" spans="1:7" x14ac:dyDescent="0.2">
      <c r="A20" s="16" t="s">
        <v>8378</v>
      </c>
      <c r="B20" s="11">
        <v>37</v>
      </c>
      <c r="C20" s="11">
        <v>35</v>
      </c>
      <c r="D20" s="11">
        <v>3</v>
      </c>
      <c r="E20" s="11">
        <v>75</v>
      </c>
      <c r="G20">
        <f>GETPIVOTDATA("outcomes",$A$7,"outcomes","successful","Date Created Conversion",12)/GETPIVOTDATA("outcomes",$A$7,"Date Created Conversion",12)</f>
        <v>0.49333333333333335</v>
      </c>
    </row>
    <row r="21" spans="1:7" x14ac:dyDescent="0.2">
      <c r="A21" s="16" t="s">
        <v>8361</v>
      </c>
      <c r="B21" s="11">
        <v>839</v>
      </c>
      <c r="C21" s="11">
        <v>493</v>
      </c>
      <c r="D21" s="11">
        <v>37</v>
      </c>
      <c r="E21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64CF-E976-D844-AE67-08651E8E90E3}">
  <dimension ref="A1:K15"/>
  <sheetViews>
    <sheetView workbookViewId="0">
      <selection activeCell="B6" sqref="B6"/>
    </sheetView>
  </sheetViews>
  <sheetFormatPr baseColWidth="10" defaultRowHeight="15" x14ac:dyDescent="0.2"/>
  <cols>
    <col min="1" max="1" width="24.6640625" customWidth="1"/>
  </cols>
  <sheetData>
    <row r="1" spans="1:11" x14ac:dyDescent="0.2">
      <c r="A1" s="25" t="s">
        <v>8391</v>
      </c>
      <c r="B1" s="25"/>
      <c r="C1" s="25"/>
      <c r="E1" s="25" t="s">
        <v>8392</v>
      </c>
      <c r="F1" s="25"/>
      <c r="G1" s="25"/>
      <c r="I1" s="25" t="s">
        <v>8393</v>
      </c>
      <c r="J1" s="25"/>
      <c r="K1" s="25"/>
    </row>
    <row r="2" spans="1:11" x14ac:dyDescent="0.2">
      <c r="B2" t="s">
        <v>8385</v>
      </c>
      <c r="C2" t="s">
        <v>8386</v>
      </c>
      <c r="F2" t="s">
        <v>8385</v>
      </c>
      <c r="G2" t="s">
        <v>8386</v>
      </c>
      <c r="J2" t="s">
        <v>8385</v>
      </c>
      <c r="K2" t="s">
        <v>8386</v>
      </c>
    </row>
    <row r="3" spans="1:11" x14ac:dyDescent="0.2">
      <c r="A3" t="s">
        <v>8387</v>
      </c>
      <c r="B3" s="21" t="e">
        <f>AVERAGE(#REF!)</f>
        <v>#REF!</v>
      </c>
      <c r="C3" s="21" t="e">
        <f>AVERAGE(#REF!)</f>
        <v>#REF!</v>
      </c>
      <c r="E3" t="s">
        <v>8387</v>
      </c>
      <c r="F3" s="8">
        <f>AVERAGE('Successful US indie rock'!D:D)</f>
        <v>4414.2280434782606</v>
      </c>
      <c r="G3" s="8">
        <f>AVERAGE('Failed US indie rock'!D:D)</f>
        <v>5289</v>
      </c>
      <c r="I3" t="s">
        <v>8387</v>
      </c>
      <c r="J3" s="8">
        <f>AVERAGE('Successful US musical'!D:D)</f>
        <v>5105.5555555555557</v>
      </c>
      <c r="K3" s="8">
        <f>AVERAGE('Failed US musical'!E:E)</f>
        <v>1046.175</v>
      </c>
    </row>
    <row r="4" spans="1:11" x14ac:dyDescent="0.2">
      <c r="A4" t="s">
        <v>8388</v>
      </c>
      <c r="B4" s="21" t="e">
        <f>MEDIAN(#REF!)</f>
        <v>#REF!</v>
      </c>
      <c r="C4" s="21" t="e">
        <f>MEDIAN(#REF!)</f>
        <v>#REF!</v>
      </c>
      <c r="E4" t="s">
        <v>8388</v>
      </c>
      <c r="F4" s="8">
        <f>MEDIAN('Successful US indie rock'!D:D)</f>
        <v>2500</v>
      </c>
      <c r="G4" s="8">
        <f>MEDIAN('Failed US indie rock'!D:D)</f>
        <v>3000</v>
      </c>
      <c r="I4" t="s">
        <v>8388</v>
      </c>
      <c r="J4" s="8">
        <f>MEDIAN('Successful US musical'!D:D)</f>
        <v>3500</v>
      </c>
      <c r="K4" s="8">
        <f>MEDIAN('Failed US musical'!E:E)</f>
        <v>326</v>
      </c>
    </row>
    <row r="5" spans="1:11" x14ac:dyDescent="0.2">
      <c r="A5" t="s">
        <v>8394</v>
      </c>
      <c r="B5" s="21" t="e">
        <f>_xlfn.STDEV.P(#REF!)</f>
        <v>#REF!</v>
      </c>
      <c r="C5" s="21" t="e">
        <f>_xlfn.STDEV.P(#REF!)</f>
        <v>#REF!</v>
      </c>
      <c r="F5" s="8"/>
      <c r="G5" s="8"/>
      <c r="J5" s="8"/>
      <c r="K5" s="8"/>
    </row>
    <row r="6" spans="1:11" x14ac:dyDescent="0.2">
      <c r="A6" t="s">
        <v>8395</v>
      </c>
      <c r="B6" s="21" t="e">
        <f>_xlfn.QUARTILE.EXC(#REF!,3)</f>
        <v>#REF!</v>
      </c>
      <c r="C6" s="21" t="e">
        <f>_xlfn.QUARTILE.EXC(#REF!,3)</f>
        <v>#REF!</v>
      </c>
    </row>
    <row r="7" spans="1:11" x14ac:dyDescent="0.2">
      <c r="A7" t="s">
        <v>8396</v>
      </c>
      <c r="B7" s="21" t="e">
        <f>_xlfn.QUARTILE.EXC(#REF!,1)</f>
        <v>#REF!</v>
      </c>
      <c r="C7" s="21" t="e">
        <f>_xlfn.QUARTILE.EXC(#REF!,1)</f>
        <v>#REF!</v>
      </c>
    </row>
    <row r="8" spans="1:11" x14ac:dyDescent="0.2">
      <c r="A8" t="s">
        <v>8397</v>
      </c>
      <c r="B8" s="21" t="e">
        <f>B6-B7</f>
        <v>#REF!</v>
      </c>
      <c r="C8" s="21" t="e">
        <f>C6-C7</f>
        <v>#REF!</v>
      </c>
    </row>
    <row r="9" spans="1:11" x14ac:dyDescent="0.2">
      <c r="B9" s="21"/>
      <c r="C9" s="21"/>
    </row>
    <row r="10" spans="1:11" x14ac:dyDescent="0.2">
      <c r="A10" t="s">
        <v>8389</v>
      </c>
      <c r="B10" s="21" t="e">
        <f>AVERAGE(#REF!)</f>
        <v>#REF!</v>
      </c>
      <c r="C10" s="21" t="e">
        <f>AVERAGE(#REF!)</f>
        <v>#REF!</v>
      </c>
      <c r="E10" t="s">
        <v>8389</v>
      </c>
      <c r="F10" s="8">
        <f>AVERAGE('Successful US indie rock'!E:E)</f>
        <v>5485.8914492753602</v>
      </c>
      <c r="G10" s="8">
        <f>AVERAGE('Failed US indie rock'!E:E)</f>
        <v>1023.116</v>
      </c>
      <c r="I10" t="s">
        <v>8389</v>
      </c>
      <c r="J10" s="8">
        <f>AVERAGE('Successful US musical'!E:E)</f>
        <v>5407.8644444444444</v>
      </c>
      <c r="K10" s="8">
        <f>AVERAGE('Failed US musical'!E:E)</f>
        <v>1046.175</v>
      </c>
    </row>
    <row r="11" spans="1:11" x14ac:dyDescent="0.2">
      <c r="A11" t="s">
        <v>8390</v>
      </c>
      <c r="B11" s="21" t="e">
        <f>MEDIAN(#REF!)</f>
        <v>#REF!</v>
      </c>
      <c r="C11" s="21" t="e">
        <f>MEDIAN(#REF!)</f>
        <v>#REF!</v>
      </c>
      <c r="E11" t="s">
        <v>8390</v>
      </c>
      <c r="F11" s="8">
        <f>MEDIAN('Successful US indie rock'!E:E)</f>
        <v>2832.4</v>
      </c>
      <c r="G11" s="8">
        <f>MEDIAN('Failed US indie rock'!E:E)</f>
        <v>202.5</v>
      </c>
      <c r="I11" t="s">
        <v>8390</v>
      </c>
      <c r="J11" s="8">
        <f>MEDIAN('Successful US musical'!E:E)</f>
        <v>3750</v>
      </c>
      <c r="K11" s="8">
        <f>MEDIAN('Failed US musical'!E:E)</f>
        <v>326</v>
      </c>
    </row>
    <row r="12" spans="1:11" x14ac:dyDescent="0.2">
      <c r="A12" t="s">
        <v>8398</v>
      </c>
      <c r="B12" s="21" t="e">
        <f>_xlfn.STDEV.P(#REF!)</f>
        <v>#REF!</v>
      </c>
      <c r="C12" s="21" t="e">
        <f>_xlfn.STDEV.P(#REF!)</f>
        <v>#REF!</v>
      </c>
    </row>
    <row r="13" spans="1:11" x14ac:dyDescent="0.2">
      <c r="A13" t="s">
        <v>8399</v>
      </c>
      <c r="B13" s="21" t="e">
        <f>_xlfn.QUARTILE.EXC(#REF!,3)</f>
        <v>#REF!</v>
      </c>
      <c r="C13" s="21" t="e">
        <f>_xlfn.QUARTILE.EXC(#REF!,3)</f>
        <v>#REF!</v>
      </c>
    </row>
    <row r="14" spans="1:11" x14ac:dyDescent="0.2">
      <c r="A14" t="s">
        <v>8400</v>
      </c>
      <c r="B14" s="21" t="e">
        <f>_xlfn.QUARTILE.EXC(#REF!,1)</f>
        <v>#REF!</v>
      </c>
      <c r="C14" s="21" t="e">
        <f>_xlfn.QUARTILE.EXC(#REF!,1)</f>
        <v>#REF!</v>
      </c>
    </row>
    <row r="15" spans="1:11" x14ac:dyDescent="0.2">
      <c r="A15" t="s">
        <v>8401</v>
      </c>
      <c r="B15" s="21" t="e">
        <f>B13-B14</f>
        <v>#REF!</v>
      </c>
      <c r="C15" s="21" t="e">
        <f>C13-C14</f>
        <v>#REF!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EC8D8-D7FE-1B44-9E33-A99F87A2BCEF}">
  <dimension ref="A1:T46"/>
  <sheetViews>
    <sheetView tabSelected="1" workbookViewId="0">
      <selection activeCell="C30" sqref="C30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3787</v>
      </c>
      <c r="B2" t="s">
        <v>3784</v>
      </c>
      <c r="C2" t="s">
        <v>7897</v>
      </c>
      <c r="D2">
        <v>350</v>
      </c>
      <c r="E2">
        <v>351</v>
      </c>
      <c r="F2" t="s">
        <v>8218</v>
      </c>
      <c r="G2" t="s">
        <v>8223</v>
      </c>
      <c r="H2" t="s">
        <v>8245</v>
      </c>
      <c r="I2">
        <v>1436587140</v>
      </c>
      <c r="J2">
        <v>1434113406</v>
      </c>
      <c r="K2" t="b">
        <v>0</v>
      </c>
      <c r="L2">
        <v>10</v>
      </c>
      <c r="M2" t="b">
        <v>1</v>
      </c>
      <c r="N2" t="s">
        <v>8303</v>
      </c>
      <c r="O2">
        <v>100</v>
      </c>
      <c r="P2">
        <v>35.1</v>
      </c>
      <c r="Q2" t="s">
        <v>8315</v>
      </c>
      <c r="R2" t="s">
        <v>8357</v>
      </c>
      <c r="S2" s="20">
        <v>42167.534791666665</v>
      </c>
      <c r="T2" s="20">
        <v>42196.165972222225</v>
      </c>
    </row>
    <row r="3" spans="1:20" x14ac:dyDescent="0.2">
      <c r="A3">
        <v>3786</v>
      </c>
      <c r="B3" t="s">
        <v>3783</v>
      </c>
      <c r="C3" t="s">
        <v>7896</v>
      </c>
      <c r="D3">
        <v>6000</v>
      </c>
      <c r="E3">
        <v>6658</v>
      </c>
      <c r="F3" t="s">
        <v>8218</v>
      </c>
      <c r="G3" t="s">
        <v>8223</v>
      </c>
      <c r="H3" t="s">
        <v>8245</v>
      </c>
      <c r="I3">
        <v>1464310475</v>
      </c>
      <c r="J3">
        <v>1461718475</v>
      </c>
      <c r="K3" t="b">
        <v>0</v>
      </c>
      <c r="L3">
        <v>71</v>
      </c>
      <c r="M3" t="b">
        <v>1</v>
      </c>
      <c r="N3" t="s">
        <v>8303</v>
      </c>
      <c r="O3">
        <v>111</v>
      </c>
      <c r="P3">
        <v>93.77</v>
      </c>
      <c r="Q3" t="s">
        <v>8315</v>
      </c>
      <c r="R3" t="s">
        <v>8357</v>
      </c>
      <c r="S3" s="20">
        <v>42487.037905092591</v>
      </c>
      <c r="T3" s="20">
        <v>42517.037905092591</v>
      </c>
    </row>
    <row r="4" spans="1:20" x14ac:dyDescent="0.2">
      <c r="A4">
        <v>3783</v>
      </c>
      <c r="B4" t="s">
        <v>3780</v>
      </c>
      <c r="C4" t="s">
        <v>7893</v>
      </c>
      <c r="D4">
        <v>1200</v>
      </c>
      <c r="E4">
        <v>1547</v>
      </c>
      <c r="F4" t="s">
        <v>8218</v>
      </c>
      <c r="G4" t="s">
        <v>8223</v>
      </c>
      <c r="H4" t="s">
        <v>8245</v>
      </c>
      <c r="I4">
        <v>1458057600</v>
      </c>
      <c r="J4">
        <v>1455938520</v>
      </c>
      <c r="K4" t="b">
        <v>0</v>
      </c>
      <c r="L4">
        <v>24</v>
      </c>
      <c r="M4" t="b">
        <v>1</v>
      </c>
      <c r="N4" t="s">
        <v>8303</v>
      </c>
      <c r="O4">
        <v>129</v>
      </c>
      <c r="P4">
        <v>64.459999999999994</v>
      </c>
      <c r="Q4" t="s">
        <v>8315</v>
      </c>
      <c r="R4" t="s">
        <v>8357</v>
      </c>
      <c r="S4" s="20">
        <v>42420.140277777777</v>
      </c>
      <c r="T4" s="20">
        <v>42444.666666666664</v>
      </c>
    </row>
    <row r="5" spans="1:20" x14ac:dyDescent="0.2">
      <c r="A5">
        <v>3781</v>
      </c>
      <c r="B5" t="s">
        <v>3778</v>
      </c>
      <c r="C5" t="s">
        <v>7891</v>
      </c>
      <c r="D5">
        <v>4500</v>
      </c>
      <c r="E5">
        <v>4935</v>
      </c>
      <c r="F5" t="s">
        <v>8218</v>
      </c>
      <c r="G5" t="s">
        <v>8223</v>
      </c>
      <c r="H5" t="s">
        <v>8245</v>
      </c>
      <c r="I5">
        <v>1410210685</v>
      </c>
      <c r="J5">
        <v>1408050685</v>
      </c>
      <c r="K5" t="b">
        <v>0</v>
      </c>
      <c r="L5">
        <v>52</v>
      </c>
      <c r="M5" t="b">
        <v>1</v>
      </c>
      <c r="N5" t="s">
        <v>8303</v>
      </c>
      <c r="O5">
        <v>110</v>
      </c>
      <c r="P5">
        <v>94.9</v>
      </c>
      <c r="Q5" t="s">
        <v>8315</v>
      </c>
      <c r="R5" t="s">
        <v>8357</v>
      </c>
      <c r="S5" s="20">
        <v>41865.882928240739</v>
      </c>
      <c r="T5" s="20">
        <v>41890.882928240739</v>
      </c>
    </row>
    <row r="6" spans="1:20" x14ac:dyDescent="0.2">
      <c r="A6">
        <v>3780</v>
      </c>
      <c r="B6" t="s">
        <v>3777</v>
      </c>
      <c r="C6" t="s">
        <v>7890</v>
      </c>
      <c r="D6">
        <v>2500</v>
      </c>
      <c r="E6">
        <v>3000</v>
      </c>
      <c r="F6" t="s">
        <v>8218</v>
      </c>
      <c r="G6" t="s">
        <v>8223</v>
      </c>
      <c r="H6" t="s">
        <v>8245</v>
      </c>
      <c r="I6">
        <v>1436817960</v>
      </c>
      <c r="J6">
        <v>1433999785</v>
      </c>
      <c r="K6" t="b">
        <v>0</v>
      </c>
      <c r="L6">
        <v>30</v>
      </c>
      <c r="M6" t="b">
        <v>1</v>
      </c>
      <c r="N6" t="s">
        <v>8303</v>
      </c>
      <c r="O6">
        <v>120</v>
      </c>
      <c r="P6">
        <v>100</v>
      </c>
      <c r="Q6" t="s">
        <v>8315</v>
      </c>
      <c r="R6" t="s">
        <v>8357</v>
      </c>
      <c r="S6" s="20">
        <v>42166.219733796293</v>
      </c>
      <c r="T6" s="20">
        <v>42198.837500000001</v>
      </c>
    </row>
    <row r="7" spans="1:20" x14ac:dyDescent="0.2">
      <c r="A7">
        <v>3779</v>
      </c>
      <c r="B7" t="s">
        <v>3776</v>
      </c>
      <c r="C7" t="s">
        <v>7889</v>
      </c>
      <c r="D7">
        <v>15000</v>
      </c>
      <c r="E7">
        <v>15597</v>
      </c>
      <c r="F7" t="s">
        <v>8218</v>
      </c>
      <c r="G7" t="s">
        <v>8223</v>
      </c>
      <c r="H7" t="s">
        <v>8245</v>
      </c>
      <c r="I7">
        <v>1459010340</v>
      </c>
      <c r="J7">
        <v>1456421940</v>
      </c>
      <c r="K7" t="b">
        <v>0</v>
      </c>
      <c r="L7">
        <v>115</v>
      </c>
      <c r="M7" t="b">
        <v>1</v>
      </c>
      <c r="N7" t="s">
        <v>8303</v>
      </c>
      <c r="O7">
        <v>104</v>
      </c>
      <c r="P7">
        <v>135.63</v>
      </c>
      <c r="Q7" t="s">
        <v>8315</v>
      </c>
      <c r="R7" t="s">
        <v>8357</v>
      </c>
      <c r="S7" s="20">
        <v>42425.73541666667</v>
      </c>
      <c r="T7" s="20">
        <v>42455.693749999999</v>
      </c>
    </row>
    <row r="8" spans="1:20" x14ac:dyDescent="0.2">
      <c r="A8">
        <v>3778</v>
      </c>
      <c r="B8" t="s">
        <v>3775</v>
      </c>
      <c r="C8" t="s">
        <v>7888</v>
      </c>
      <c r="D8">
        <v>2400</v>
      </c>
      <c r="E8">
        <v>2521</v>
      </c>
      <c r="F8" t="s">
        <v>8218</v>
      </c>
      <c r="G8" t="s">
        <v>8223</v>
      </c>
      <c r="H8" t="s">
        <v>8245</v>
      </c>
      <c r="I8">
        <v>1423942780</v>
      </c>
      <c r="J8">
        <v>1418758780</v>
      </c>
      <c r="K8" t="b">
        <v>0</v>
      </c>
      <c r="L8">
        <v>36</v>
      </c>
      <c r="M8" t="b">
        <v>1</v>
      </c>
      <c r="N8" t="s">
        <v>8303</v>
      </c>
      <c r="O8">
        <v>105</v>
      </c>
      <c r="P8">
        <v>70.03</v>
      </c>
      <c r="Q8" t="s">
        <v>8315</v>
      </c>
      <c r="R8" t="s">
        <v>8357</v>
      </c>
      <c r="S8" s="20">
        <v>41989.819212962961</v>
      </c>
      <c r="T8" s="20">
        <v>42049.819212962961</v>
      </c>
    </row>
    <row r="9" spans="1:20" x14ac:dyDescent="0.2">
      <c r="A9">
        <v>3777</v>
      </c>
      <c r="B9" t="s">
        <v>3774</v>
      </c>
      <c r="C9" t="s">
        <v>7887</v>
      </c>
      <c r="D9">
        <v>2000</v>
      </c>
      <c r="E9">
        <v>2864</v>
      </c>
      <c r="F9" t="s">
        <v>8218</v>
      </c>
      <c r="G9" t="s">
        <v>8223</v>
      </c>
      <c r="H9" t="s">
        <v>8245</v>
      </c>
      <c r="I9">
        <v>1411790400</v>
      </c>
      <c r="J9">
        <v>1409884821</v>
      </c>
      <c r="K9" t="b">
        <v>0</v>
      </c>
      <c r="L9">
        <v>59</v>
      </c>
      <c r="M9" t="b">
        <v>1</v>
      </c>
      <c r="N9" t="s">
        <v>8303</v>
      </c>
      <c r="O9">
        <v>143</v>
      </c>
      <c r="P9">
        <v>48.54</v>
      </c>
      <c r="Q9" t="s">
        <v>8315</v>
      </c>
      <c r="R9" t="s">
        <v>8357</v>
      </c>
      <c r="S9" s="20">
        <v>41887.111354166664</v>
      </c>
      <c r="T9" s="20">
        <v>41909.166666666664</v>
      </c>
    </row>
    <row r="10" spans="1:20" x14ac:dyDescent="0.2">
      <c r="A10">
        <v>3776</v>
      </c>
      <c r="B10" t="s">
        <v>3773</v>
      </c>
      <c r="C10" t="s">
        <v>7886</v>
      </c>
      <c r="D10">
        <v>8000</v>
      </c>
      <c r="E10">
        <v>8537</v>
      </c>
      <c r="F10" t="s">
        <v>8218</v>
      </c>
      <c r="G10" t="s">
        <v>8223</v>
      </c>
      <c r="H10" t="s">
        <v>8245</v>
      </c>
      <c r="I10">
        <v>1406854800</v>
      </c>
      <c r="J10">
        <v>1403599778</v>
      </c>
      <c r="K10" t="b">
        <v>0</v>
      </c>
      <c r="L10">
        <v>94</v>
      </c>
      <c r="M10" t="b">
        <v>1</v>
      </c>
      <c r="N10" t="s">
        <v>8303</v>
      </c>
      <c r="O10">
        <v>107</v>
      </c>
      <c r="P10">
        <v>90.82</v>
      </c>
      <c r="Q10" t="s">
        <v>8315</v>
      </c>
      <c r="R10" t="s">
        <v>8357</v>
      </c>
      <c r="S10" s="20">
        <v>41814.367800925924</v>
      </c>
      <c r="T10" s="20">
        <v>41852.041666666664</v>
      </c>
    </row>
    <row r="11" spans="1:20" x14ac:dyDescent="0.2">
      <c r="A11">
        <v>3775</v>
      </c>
      <c r="B11" t="s">
        <v>3772</v>
      </c>
      <c r="C11" t="s">
        <v>7885</v>
      </c>
      <c r="D11">
        <v>2000</v>
      </c>
      <c r="E11">
        <v>2005</v>
      </c>
      <c r="F11" t="s">
        <v>8218</v>
      </c>
      <c r="G11" t="s">
        <v>8223</v>
      </c>
      <c r="H11" t="s">
        <v>8245</v>
      </c>
      <c r="I11">
        <v>1428552000</v>
      </c>
      <c r="J11">
        <v>1426199843</v>
      </c>
      <c r="K11" t="b">
        <v>0</v>
      </c>
      <c r="L11">
        <v>14</v>
      </c>
      <c r="M11" t="b">
        <v>1</v>
      </c>
      <c r="N11" t="s">
        <v>8303</v>
      </c>
      <c r="O11">
        <v>100</v>
      </c>
      <c r="P11">
        <v>143.21</v>
      </c>
      <c r="Q11" t="s">
        <v>8315</v>
      </c>
      <c r="R11" t="s">
        <v>8357</v>
      </c>
      <c r="S11" s="20">
        <v>42075.942627314813</v>
      </c>
      <c r="T11" s="20">
        <v>42103.166666666664</v>
      </c>
    </row>
    <row r="12" spans="1:20" x14ac:dyDescent="0.2">
      <c r="A12">
        <v>3773</v>
      </c>
      <c r="B12" t="s">
        <v>3770</v>
      </c>
      <c r="C12" t="s">
        <v>7883</v>
      </c>
      <c r="D12">
        <v>5000</v>
      </c>
      <c r="E12">
        <v>5410</v>
      </c>
      <c r="F12" t="s">
        <v>8218</v>
      </c>
      <c r="G12" t="s">
        <v>8223</v>
      </c>
      <c r="H12" t="s">
        <v>8245</v>
      </c>
      <c r="I12">
        <v>1479175680</v>
      </c>
      <c r="J12">
        <v>1476317247</v>
      </c>
      <c r="K12" t="b">
        <v>0</v>
      </c>
      <c r="L12">
        <v>57</v>
      </c>
      <c r="M12" t="b">
        <v>1</v>
      </c>
      <c r="N12" t="s">
        <v>8303</v>
      </c>
      <c r="O12">
        <v>108</v>
      </c>
      <c r="P12">
        <v>94.91</v>
      </c>
      <c r="Q12" t="s">
        <v>8315</v>
      </c>
      <c r="R12" t="s">
        <v>8357</v>
      </c>
      <c r="S12" s="20">
        <v>42656.005173611113</v>
      </c>
      <c r="T12" s="20">
        <v>42689.088888888888</v>
      </c>
    </row>
    <row r="13" spans="1:20" x14ac:dyDescent="0.2">
      <c r="A13">
        <v>3772</v>
      </c>
      <c r="B13" t="s">
        <v>3769</v>
      </c>
      <c r="C13" t="s">
        <v>7882</v>
      </c>
      <c r="D13">
        <v>5000</v>
      </c>
      <c r="E13">
        <v>5510</v>
      </c>
      <c r="F13" t="s">
        <v>8218</v>
      </c>
      <c r="G13" t="s">
        <v>8223</v>
      </c>
      <c r="H13" t="s">
        <v>8245</v>
      </c>
      <c r="I13">
        <v>1480399200</v>
      </c>
      <c r="J13">
        <v>1478616506</v>
      </c>
      <c r="K13" t="b">
        <v>0</v>
      </c>
      <c r="L13">
        <v>33</v>
      </c>
      <c r="M13" t="b">
        <v>1</v>
      </c>
      <c r="N13" t="s">
        <v>8303</v>
      </c>
      <c r="O13">
        <v>110</v>
      </c>
      <c r="P13">
        <v>166.97</v>
      </c>
      <c r="Q13" t="s">
        <v>8315</v>
      </c>
      <c r="R13" t="s">
        <v>8357</v>
      </c>
      <c r="S13" s="20">
        <v>42682.616967592592</v>
      </c>
      <c r="T13" s="20">
        <v>42703.25</v>
      </c>
    </row>
    <row r="14" spans="1:20" x14ac:dyDescent="0.2">
      <c r="A14">
        <v>3771</v>
      </c>
      <c r="B14" t="s">
        <v>3768</v>
      </c>
      <c r="C14" t="s">
        <v>7881</v>
      </c>
      <c r="D14">
        <v>1000</v>
      </c>
      <c r="E14">
        <v>1460</v>
      </c>
      <c r="F14" t="s">
        <v>8218</v>
      </c>
      <c r="G14" t="s">
        <v>8223</v>
      </c>
      <c r="H14" t="s">
        <v>8245</v>
      </c>
      <c r="I14">
        <v>1463529600</v>
      </c>
      <c r="J14">
        <v>1462307652</v>
      </c>
      <c r="K14" t="b">
        <v>0</v>
      </c>
      <c r="L14">
        <v>38</v>
      </c>
      <c r="M14" t="b">
        <v>1</v>
      </c>
      <c r="N14" t="s">
        <v>8303</v>
      </c>
      <c r="O14">
        <v>146</v>
      </c>
      <c r="P14">
        <v>38.42</v>
      </c>
      <c r="Q14" t="s">
        <v>8315</v>
      </c>
      <c r="R14" t="s">
        <v>8357</v>
      </c>
      <c r="S14" s="20">
        <v>42493.857083333336</v>
      </c>
      <c r="T14" s="17">
        <v>42508</v>
      </c>
    </row>
    <row r="15" spans="1:20" x14ac:dyDescent="0.2">
      <c r="A15">
        <v>3769</v>
      </c>
      <c r="B15" t="s">
        <v>3766</v>
      </c>
      <c r="C15" t="s">
        <v>7879</v>
      </c>
      <c r="D15">
        <v>1100</v>
      </c>
      <c r="E15">
        <v>1100</v>
      </c>
      <c r="F15" t="s">
        <v>8218</v>
      </c>
      <c r="G15" t="s">
        <v>8223</v>
      </c>
      <c r="H15" t="s">
        <v>8245</v>
      </c>
      <c r="I15">
        <v>1460730079</v>
      </c>
      <c r="J15">
        <v>1458138079</v>
      </c>
      <c r="K15" t="b">
        <v>0</v>
      </c>
      <c r="L15">
        <v>15</v>
      </c>
      <c r="M15" t="b">
        <v>1</v>
      </c>
      <c r="N15" t="s">
        <v>8303</v>
      </c>
      <c r="O15">
        <v>100</v>
      </c>
      <c r="P15">
        <v>73.33</v>
      </c>
      <c r="Q15" t="s">
        <v>8315</v>
      </c>
      <c r="R15" t="s">
        <v>8357</v>
      </c>
      <c r="S15" s="20">
        <v>42445.598136574074</v>
      </c>
      <c r="T15" s="20">
        <v>42475.598136574074</v>
      </c>
    </row>
    <row r="16" spans="1:20" x14ac:dyDescent="0.2">
      <c r="A16">
        <v>3768</v>
      </c>
      <c r="B16" t="s">
        <v>3765</v>
      </c>
      <c r="C16" t="s">
        <v>7878</v>
      </c>
      <c r="D16">
        <v>4000</v>
      </c>
      <c r="E16">
        <v>4306.1099999999997</v>
      </c>
      <c r="F16" t="s">
        <v>8218</v>
      </c>
      <c r="G16" t="s">
        <v>8223</v>
      </c>
      <c r="H16" t="s">
        <v>8245</v>
      </c>
      <c r="I16">
        <v>1402594090</v>
      </c>
      <c r="J16">
        <v>1400002090</v>
      </c>
      <c r="K16" t="b">
        <v>0</v>
      </c>
      <c r="L16">
        <v>58</v>
      </c>
      <c r="M16" t="b">
        <v>1</v>
      </c>
      <c r="N16" t="s">
        <v>8303</v>
      </c>
      <c r="O16">
        <v>108</v>
      </c>
      <c r="P16">
        <v>74.239999999999995</v>
      </c>
      <c r="Q16" t="s">
        <v>8315</v>
      </c>
      <c r="R16" t="s">
        <v>8357</v>
      </c>
      <c r="S16" s="20">
        <v>41772.727893518517</v>
      </c>
      <c r="T16" s="20">
        <v>41802.727893518517</v>
      </c>
    </row>
    <row r="17" spans="1:20" x14ac:dyDescent="0.2">
      <c r="A17">
        <v>3767</v>
      </c>
      <c r="B17" t="s">
        <v>3764</v>
      </c>
      <c r="C17" t="s">
        <v>7877</v>
      </c>
      <c r="D17">
        <v>2000</v>
      </c>
      <c r="E17">
        <v>2335</v>
      </c>
      <c r="F17" t="s">
        <v>8218</v>
      </c>
      <c r="G17" t="s">
        <v>8223</v>
      </c>
      <c r="H17" t="s">
        <v>8245</v>
      </c>
      <c r="I17">
        <v>1425185940</v>
      </c>
      <c r="J17">
        <v>1423960097</v>
      </c>
      <c r="K17" t="b">
        <v>0</v>
      </c>
      <c r="L17">
        <v>56</v>
      </c>
      <c r="M17" t="b">
        <v>1</v>
      </c>
      <c r="N17" t="s">
        <v>8303</v>
      </c>
      <c r="O17">
        <v>117</v>
      </c>
      <c r="P17">
        <v>41.7</v>
      </c>
      <c r="Q17" t="s">
        <v>8315</v>
      </c>
      <c r="R17" t="s">
        <v>8357</v>
      </c>
      <c r="S17" s="20">
        <v>42050.019641203704</v>
      </c>
      <c r="T17" s="20">
        <v>42064.207638888889</v>
      </c>
    </row>
    <row r="18" spans="1:20" x14ac:dyDescent="0.2">
      <c r="A18">
        <v>3766</v>
      </c>
      <c r="B18" t="s">
        <v>3763</v>
      </c>
      <c r="C18" t="s">
        <v>7876</v>
      </c>
      <c r="D18">
        <v>10000</v>
      </c>
      <c r="E18">
        <v>10265.01</v>
      </c>
      <c r="F18" t="s">
        <v>8218</v>
      </c>
      <c r="G18" t="s">
        <v>8223</v>
      </c>
      <c r="H18" t="s">
        <v>8245</v>
      </c>
      <c r="I18">
        <v>1404360045</v>
      </c>
      <c r="J18">
        <v>1401336045</v>
      </c>
      <c r="K18" t="b">
        <v>0</v>
      </c>
      <c r="L18">
        <v>96</v>
      </c>
      <c r="M18" t="b">
        <v>1</v>
      </c>
      <c r="N18" t="s">
        <v>8303</v>
      </c>
      <c r="O18">
        <v>103</v>
      </c>
      <c r="P18">
        <v>106.93</v>
      </c>
      <c r="Q18" t="s">
        <v>8315</v>
      </c>
      <c r="R18" t="s">
        <v>8357</v>
      </c>
      <c r="S18" s="20">
        <v>41788.167187500003</v>
      </c>
      <c r="T18" s="20">
        <v>41823.167187500003</v>
      </c>
    </row>
    <row r="19" spans="1:20" x14ac:dyDescent="0.2">
      <c r="A19">
        <v>3765</v>
      </c>
      <c r="B19" t="s">
        <v>3762</v>
      </c>
      <c r="C19" t="s">
        <v>7875</v>
      </c>
      <c r="D19">
        <v>7000</v>
      </c>
      <c r="E19">
        <v>7942</v>
      </c>
      <c r="F19" t="s">
        <v>8218</v>
      </c>
      <c r="G19" t="s">
        <v>8223</v>
      </c>
      <c r="H19" t="s">
        <v>8245</v>
      </c>
      <c r="I19">
        <v>1406745482</v>
      </c>
      <c r="J19">
        <v>1404153482</v>
      </c>
      <c r="K19" t="b">
        <v>0</v>
      </c>
      <c r="L19">
        <v>107</v>
      </c>
      <c r="M19" t="b">
        <v>1</v>
      </c>
      <c r="N19" t="s">
        <v>8303</v>
      </c>
      <c r="O19">
        <v>113</v>
      </c>
      <c r="P19">
        <v>74.22</v>
      </c>
      <c r="Q19" t="s">
        <v>8315</v>
      </c>
      <c r="R19" t="s">
        <v>8357</v>
      </c>
      <c r="S19" s="20">
        <v>41820.776412037034</v>
      </c>
      <c r="T19" s="20">
        <v>41850.776412037034</v>
      </c>
    </row>
    <row r="20" spans="1:20" x14ac:dyDescent="0.2">
      <c r="A20">
        <v>3764</v>
      </c>
      <c r="B20" t="s">
        <v>3761</v>
      </c>
      <c r="C20" t="s">
        <v>7874</v>
      </c>
      <c r="D20">
        <v>1500</v>
      </c>
      <c r="E20">
        <v>1500</v>
      </c>
      <c r="F20" t="s">
        <v>8218</v>
      </c>
      <c r="G20" t="s">
        <v>8223</v>
      </c>
      <c r="H20" t="s">
        <v>8245</v>
      </c>
      <c r="I20">
        <v>1464482160</v>
      </c>
      <c r="J20">
        <v>1462824832</v>
      </c>
      <c r="K20" t="b">
        <v>0</v>
      </c>
      <c r="L20">
        <v>27</v>
      </c>
      <c r="M20" t="b">
        <v>1</v>
      </c>
      <c r="N20" t="s">
        <v>8303</v>
      </c>
      <c r="O20">
        <v>100</v>
      </c>
      <c r="P20">
        <v>55.56</v>
      </c>
      <c r="Q20" t="s">
        <v>8315</v>
      </c>
      <c r="R20" t="s">
        <v>8357</v>
      </c>
      <c r="S20" s="20">
        <v>42499.842962962961</v>
      </c>
      <c r="T20" s="20">
        <v>42519.025000000001</v>
      </c>
    </row>
    <row r="21" spans="1:20" x14ac:dyDescent="0.2">
      <c r="A21">
        <v>3763</v>
      </c>
      <c r="B21" t="s">
        <v>3760</v>
      </c>
      <c r="C21" t="s">
        <v>7873</v>
      </c>
      <c r="D21">
        <v>5000</v>
      </c>
      <c r="E21">
        <v>5000</v>
      </c>
      <c r="F21" t="s">
        <v>8218</v>
      </c>
      <c r="G21" t="s">
        <v>8223</v>
      </c>
      <c r="H21" t="s">
        <v>8245</v>
      </c>
      <c r="I21">
        <v>1427907626</v>
      </c>
      <c r="J21">
        <v>1425319226</v>
      </c>
      <c r="K21" t="b">
        <v>0</v>
      </c>
      <c r="L21">
        <v>77</v>
      </c>
      <c r="M21" t="b">
        <v>1</v>
      </c>
      <c r="N21" t="s">
        <v>8303</v>
      </c>
      <c r="O21">
        <v>100</v>
      </c>
      <c r="P21">
        <v>64.94</v>
      </c>
      <c r="Q21" t="s">
        <v>8315</v>
      </c>
      <c r="R21" t="s">
        <v>8357</v>
      </c>
      <c r="S21" s="20">
        <v>42065.750300925924</v>
      </c>
      <c r="T21" s="20">
        <v>42095.708634259259</v>
      </c>
    </row>
    <row r="22" spans="1:20" x14ac:dyDescent="0.2">
      <c r="A22">
        <v>3760</v>
      </c>
      <c r="B22" t="s">
        <v>3757</v>
      </c>
      <c r="C22" t="s">
        <v>7870</v>
      </c>
      <c r="D22">
        <v>5000</v>
      </c>
      <c r="E22">
        <v>5050.7700000000004</v>
      </c>
      <c r="F22" t="s">
        <v>8218</v>
      </c>
      <c r="G22" t="s">
        <v>8223</v>
      </c>
      <c r="H22" t="s">
        <v>8245</v>
      </c>
      <c r="I22">
        <v>1399293386</v>
      </c>
      <c r="J22">
        <v>1397133386</v>
      </c>
      <c r="K22" t="b">
        <v>0</v>
      </c>
      <c r="L22">
        <v>91</v>
      </c>
      <c r="M22" t="b">
        <v>1</v>
      </c>
      <c r="N22" t="s">
        <v>8303</v>
      </c>
      <c r="O22">
        <v>101</v>
      </c>
      <c r="P22">
        <v>55.5</v>
      </c>
      <c r="Q22" t="s">
        <v>8315</v>
      </c>
      <c r="R22" t="s">
        <v>8357</v>
      </c>
      <c r="S22" s="20">
        <v>41739.525300925925</v>
      </c>
      <c r="T22" s="20">
        <v>41764.525300925925</v>
      </c>
    </row>
    <row r="23" spans="1:20" x14ac:dyDescent="0.2">
      <c r="A23">
        <v>3759</v>
      </c>
      <c r="B23" t="s">
        <v>3756</v>
      </c>
      <c r="C23" t="s">
        <v>7869</v>
      </c>
      <c r="D23">
        <v>4000</v>
      </c>
      <c r="E23">
        <v>4409.7700000000004</v>
      </c>
      <c r="F23" t="s">
        <v>8218</v>
      </c>
      <c r="G23" t="s">
        <v>8223</v>
      </c>
      <c r="H23" t="s">
        <v>8245</v>
      </c>
      <c r="I23">
        <v>1440556553</v>
      </c>
      <c r="J23">
        <v>1435372553</v>
      </c>
      <c r="K23" t="b">
        <v>0</v>
      </c>
      <c r="L23">
        <v>88</v>
      </c>
      <c r="M23" t="b">
        <v>1</v>
      </c>
      <c r="N23" t="s">
        <v>8303</v>
      </c>
      <c r="O23">
        <v>110</v>
      </c>
      <c r="P23">
        <v>50.11</v>
      </c>
      <c r="Q23" t="s">
        <v>8315</v>
      </c>
      <c r="R23" t="s">
        <v>8357</v>
      </c>
      <c r="S23" s="20">
        <v>42182.108252314814</v>
      </c>
      <c r="T23" s="20">
        <v>42242.108252314814</v>
      </c>
    </row>
    <row r="24" spans="1:20" x14ac:dyDescent="0.2">
      <c r="A24">
        <v>3758</v>
      </c>
      <c r="B24" t="s">
        <v>3755</v>
      </c>
      <c r="C24" t="s">
        <v>7868</v>
      </c>
      <c r="D24">
        <v>1500</v>
      </c>
      <c r="E24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8315</v>
      </c>
      <c r="R24" t="s">
        <v>8357</v>
      </c>
      <c r="S24" s="20">
        <v>41747.471504629626</v>
      </c>
      <c r="T24" s="20">
        <v>41778.208333333336</v>
      </c>
    </row>
    <row r="25" spans="1:20" x14ac:dyDescent="0.2">
      <c r="A25">
        <v>3757</v>
      </c>
      <c r="B25" t="s">
        <v>3754</v>
      </c>
      <c r="C25" t="s">
        <v>7867</v>
      </c>
      <c r="D25">
        <v>3500</v>
      </c>
      <c r="E25">
        <v>3798</v>
      </c>
      <c r="F25" t="s">
        <v>8218</v>
      </c>
      <c r="G25" t="s">
        <v>8223</v>
      </c>
      <c r="H25" t="s">
        <v>8245</v>
      </c>
      <c r="I25">
        <v>1417465515</v>
      </c>
      <c r="J25">
        <v>1415737515</v>
      </c>
      <c r="K25" t="b">
        <v>0</v>
      </c>
      <c r="L25">
        <v>50</v>
      </c>
      <c r="M25" t="b">
        <v>1</v>
      </c>
      <c r="N25" t="s">
        <v>8303</v>
      </c>
      <c r="O25">
        <v>109</v>
      </c>
      <c r="P25">
        <v>75.959999999999994</v>
      </c>
      <c r="Q25" t="s">
        <v>8315</v>
      </c>
      <c r="R25" t="s">
        <v>8357</v>
      </c>
      <c r="S25" s="20">
        <v>41954.850868055553</v>
      </c>
      <c r="T25" s="20">
        <v>41974.850868055553</v>
      </c>
    </row>
    <row r="26" spans="1:20" x14ac:dyDescent="0.2">
      <c r="A26">
        <v>3756</v>
      </c>
      <c r="B26" t="s">
        <v>3753</v>
      </c>
      <c r="C26" t="s">
        <v>7866</v>
      </c>
      <c r="D26">
        <v>4500</v>
      </c>
      <c r="E26">
        <v>4550</v>
      </c>
      <c r="F26" t="s">
        <v>8218</v>
      </c>
      <c r="G26" t="s">
        <v>8223</v>
      </c>
      <c r="H26" t="s">
        <v>8245</v>
      </c>
      <c r="I26">
        <v>1402515198</v>
      </c>
      <c r="J26">
        <v>1399923198</v>
      </c>
      <c r="K26" t="b">
        <v>0</v>
      </c>
      <c r="L26">
        <v>17</v>
      </c>
      <c r="M26" t="b">
        <v>1</v>
      </c>
      <c r="N26" t="s">
        <v>8303</v>
      </c>
      <c r="O26">
        <v>101</v>
      </c>
      <c r="P26">
        <v>267.64999999999998</v>
      </c>
      <c r="Q26" t="s">
        <v>8315</v>
      </c>
      <c r="R26" t="s">
        <v>8357</v>
      </c>
      <c r="S26" s="20">
        <v>41771.814791666664</v>
      </c>
      <c r="T26" s="20">
        <v>41801.814791666664</v>
      </c>
    </row>
    <row r="27" spans="1:20" x14ac:dyDescent="0.2">
      <c r="A27">
        <v>3754</v>
      </c>
      <c r="B27" t="s">
        <v>3751</v>
      </c>
      <c r="C27" t="s">
        <v>7864</v>
      </c>
      <c r="D27">
        <v>2500</v>
      </c>
      <c r="E27">
        <v>3000</v>
      </c>
      <c r="F27" t="s">
        <v>8218</v>
      </c>
      <c r="G27" t="s">
        <v>8223</v>
      </c>
      <c r="H27" t="s">
        <v>8245</v>
      </c>
      <c r="I27">
        <v>1406350740</v>
      </c>
      <c r="J27">
        <v>1403125737</v>
      </c>
      <c r="K27" t="b">
        <v>0</v>
      </c>
      <c r="L27">
        <v>27</v>
      </c>
      <c r="M27" t="b">
        <v>1</v>
      </c>
      <c r="N27" t="s">
        <v>8303</v>
      </c>
      <c r="O27">
        <v>120</v>
      </c>
      <c r="P27">
        <v>111.11</v>
      </c>
      <c r="Q27" t="s">
        <v>8315</v>
      </c>
      <c r="R27" t="s">
        <v>8357</v>
      </c>
      <c r="S27" s="20">
        <v>41808.881215277775</v>
      </c>
      <c r="T27" s="20">
        <v>41846.207638888889</v>
      </c>
    </row>
    <row r="28" spans="1:20" x14ac:dyDescent="0.2">
      <c r="A28">
        <v>3753</v>
      </c>
      <c r="B28" t="s">
        <v>3750</v>
      </c>
      <c r="C28" t="s">
        <v>7863</v>
      </c>
      <c r="D28">
        <v>5000</v>
      </c>
      <c r="E28">
        <v>5167</v>
      </c>
      <c r="F28" t="s">
        <v>8218</v>
      </c>
      <c r="G28" t="s">
        <v>8223</v>
      </c>
      <c r="H28" t="s">
        <v>8245</v>
      </c>
      <c r="I28">
        <v>1433289600</v>
      </c>
      <c r="J28">
        <v>1430768800</v>
      </c>
      <c r="K28" t="b">
        <v>0</v>
      </c>
      <c r="L28">
        <v>30</v>
      </c>
      <c r="M28" t="b">
        <v>1</v>
      </c>
      <c r="N28" t="s">
        <v>8303</v>
      </c>
      <c r="O28">
        <v>103</v>
      </c>
      <c r="P28">
        <v>172.23</v>
      </c>
      <c r="Q28" t="s">
        <v>8315</v>
      </c>
      <c r="R28" t="s">
        <v>8357</v>
      </c>
      <c r="S28" s="20">
        <v>42128.824074074073</v>
      </c>
      <c r="T28" s="17">
        <v>42158</v>
      </c>
    </row>
    <row r="29" spans="1:20" x14ac:dyDescent="0.2">
      <c r="A29">
        <v>3751</v>
      </c>
      <c r="B29" t="s">
        <v>3748</v>
      </c>
      <c r="C29" t="s">
        <v>7861</v>
      </c>
      <c r="D29">
        <v>1000</v>
      </c>
      <c r="E29">
        <v>1326</v>
      </c>
      <c r="F29" t="s">
        <v>8218</v>
      </c>
      <c r="G29" t="s">
        <v>8223</v>
      </c>
      <c r="H29" t="s">
        <v>8245</v>
      </c>
      <c r="I29">
        <v>1459641073</v>
      </c>
      <c r="J29">
        <v>1454460673</v>
      </c>
      <c r="K29" t="b">
        <v>0</v>
      </c>
      <c r="L29">
        <v>11</v>
      </c>
      <c r="M29" t="b">
        <v>1</v>
      </c>
      <c r="N29" t="s">
        <v>8303</v>
      </c>
      <c r="O29">
        <v>133</v>
      </c>
      <c r="P29">
        <v>120.55</v>
      </c>
      <c r="Q29" t="s">
        <v>8315</v>
      </c>
      <c r="R29" t="s">
        <v>8357</v>
      </c>
      <c r="S29" s="20">
        <v>42403.035567129627</v>
      </c>
      <c r="T29" s="20">
        <v>42462.993900462963</v>
      </c>
    </row>
    <row r="30" spans="1:20" x14ac:dyDescent="0.2">
      <c r="A30">
        <v>3750</v>
      </c>
      <c r="B30" t="s">
        <v>3747</v>
      </c>
      <c r="C30" s="22" t="s">
        <v>7860</v>
      </c>
      <c r="D30">
        <v>6000</v>
      </c>
      <c r="E30">
        <v>6027</v>
      </c>
      <c r="F30" t="s">
        <v>8218</v>
      </c>
      <c r="G30" t="s">
        <v>8223</v>
      </c>
      <c r="H30" t="s">
        <v>8245</v>
      </c>
      <c r="I30">
        <v>1423555140</v>
      </c>
      <c r="J30">
        <v>1421105608</v>
      </c>
      <c r="K30" t="b">
        <v>0</v>
      </c>
      <c r="L30">
        <v>28</v>
      </c>
      <c r="M30" t="b">
        <v>1</v>
      </c>
      <c r="N30" t="s">
        <v>8303</v>
      </c>
      <c r="O30">
        <v>100</v>
      </c>
      <c r="P30">
        <v>215.25</v>
      </c>
      <c r="Q30" t="s">
        <v>8315</v>
      </c>
      <c r="R30" t="s">
        <v>8357</v>
      </c>
      <c r="S30" s="20">
        <v>42016.981574074074</v>
      </c>
      <c r="T30" s="20">
        <v>42045.332638888889</v>
      </c>
    </row>
    <row r="31" spans="1:20" x14ac:dyDescent="0.2">
      <c r="A31">
        <v>3749</v>
      </c>
      <c r="B31" t="s">
        <v>3746</v>
      </c>
      <c r="C31" t="s">
        <v>7859</v>
      </c>
      <c r="D31">
        <v>500</v>
      </c>
      <c r="E31">
        <v>525</v>
      </c>
      <c r="F31" t="s">
        <v>8218</v>
      </c>
      <c r="G31" t="s">
        <v>8223</v>
      </c>
      <c r="H31" t="s">
        <v>8245</v>
      </c>
      <c r="I31">
        <v>1461902340</v>
      </c>
      <c r="J31">
        <v>1459220588</v>
      </c>
      <c r="K31" t="b">
        <v>0</v>
      </c>
      <c r="L31">
        <v>7</v>
      </c>
      <c r="M31" t="b">
        <v>1</v>
      </c>
      <c r="N31" t="s">
        <v>8303</v>
      </c>
      <c r="O31">
        <v>105</v>
      </c>
      <c r="P31">
        <v>75</v>
      </c>
      <c r="Q31" t="s">
        <v>8315</v>
      </c>
      <c r="R31" t="s">
        <v>8357</v>
      </c>
      <c r="S31" s="20">
        <v>42458.127175925925</v>
      </c>
      <c r="T31" s="20">
        <v>42489.165972222225</v>
      </c>
    </row>
    <row r="32" spans="1:20" x14ac:dyDescent="0.2">
      <c r="A32">
        <v>3748</v>
      </c>
      <c r="B32" t="s">
        <v>3745</v>
      </c>
      <c r="C32" t="s">
        <v>7858</v>
      </c>
      <c r="D32">
        <v>5000</v>
      </c>
      <c r="E32">
        <v>5176</v>
      </c>
      <c r="F32" t="s">
        <v>8218</v>
      </c>
      <c r="G32" t="s">
        <v>8223</v>
      </c>
      <c r="H32" t="s">
        <v>8245</v>
      </c>
      <c r="I32">
        <v>1455602340</v>
      </c>
      <c r="J32">
        <v>1453827436</v>
      </c>
      <c r="K32" t="b">
        <v>0</v>
      </c>
      <c r="L32">
        <v>52</v>
      </c>
      <c r="M32" t="b">
        <v>1</v>
      </c>
      <c r="N32" t="s">
        <v>8303</v>
      </c>
      <c r="O32">
        <v>104</v>
      </c>
      <c r="P32">
        <v>99.54</v>
      </c>
      <c r="Q32" t="s">
        <v>8315</v>
      </c>
      <c r="R32" t="s">
        <v>8357</v>
      </c>
      <c r="S32" s="20">
        <v>42395.706435185188</v>
      </c>
      <c r="T32" s="20">
        <v>42416.249305555553</v>
      </c>
    </row>
    <row r="33" spans="1:20" x14ac:dyDescent="0.2">
      <c r="A33">
        <v>2940</v>
      </c>
      <c r="B33" t="s">
        <v>2940</v>
      </c>
      <c r="C33" t="s">
        <v>7050</v>
      </c>
      <c r="D33">
        <v>2500</v>
      </c>
      <c r="E33">
        <v>2681</v>
      </c>
      <c r="F33" t="s">
        <v>8218</v>
      </c>
      <c r="G33" t="s">
        <v>8223</v>
      </c>
      <c r="H33" t="s">
        <v>8245</v>
      </c>
      <c r="I33">
        <v>1421606018</v>
      </c>
      <c r="J33">
        <v>1418150018</v>
      </c>
      <c r="K33" t="b">
        <v>0</v>
      </c>
      <c r="L33">
        <v>33</v>
      </c>
      <c r="M33" t="b">
        <v>1</v>
      </c>
      <c r="N33" t="s">
        <v>8303</v>
      </c>
      <c r="O33">
        <v>107</v>
      </c>
      <c r="P33">
        <v>81.239999999999995</v>
      </c>
      <c r="Q33" t="s">
        <v>8315</v>
      </c>
      <c r="R33" t="s">
        <v>8357</v>
      </c>
      <c r="S33" s="20">
        <v>41982.773356481484</v>
      </c>
      <c r="T33" s="20">
        <v>42022.773356481484</v>
      </c>
    </row>
    <row r="34" spans="1:20" x14ac:dyDescent="0.2">
      <c r="A34">
        <v>2939</v>
      </c>
      <c r="B34" t="s">
        <v>2939</v>
      </c>
      <c r="C34" t="s">
        <v>7049</v>
      </c>
      <c r="D34">
        <v>8000</v>
      </c>
      <c r="E34">
        <v>8230</v>
      </c>
      <c r="F34" t="s">
        <v>8218</v>
      </c>
      <c r="G34" t="s">
        <v>8223</v>
      </c>
      <c r="H34" t="s">
        <v>8245</v>
      </c>
      <c r="I34">
        <v>1409187600</v>
      </c>
      <c r="J34">
        <v>1406316312</v>
      </c>
      <c r="K34" t="b">
        <v>0</v>
      </c>
      <c r="L34">
        <v>25</v>
      </c>
      <c r="M34" t="b">
        <v>1</v>
      </c>
      <c r="N34" t="s">
        <v>8303</v>
      </c>
      <c r="O34">
        <v>103</v>
      </c>
      <c r="P34">
        <v>329.2</v>
      </c>
      <c r="Q34" t="s">
        <v>8315</v>
      </c>
      <c r="R34" t="s">
        <v>8357</v>
      </c>
      <c r="S34" s="20">
        <v>41845.809166666666</v>
      </c>
      <c r="T34" s="20">
        <v>41879.041666666664</v>
      </c>
    </row>
    <row r="35" spans="1:20" x14ac:dyDescent="0.2">
      <c r="A35">
        <v>2938</v>
      </c>
      <c r="B35" t="s">
        <v>2938</v>
      </c>
      <c r="C35" t="s">
        <v>7048</v>
      </c>
      <c r="D35">
        <v>4000</v>
      </c>
      <c r="E35">
        <v>4055</v>
      </c>
      <c r="F35" t="s">
        <v>8218</v>
      </c>
      <c r="G35" t="s">
        <v>8223</v>
      </c>
      <c r="H35" t="s">
        <v>8245</v>
      </c>
      <c r="I35">
        <v>1422636814</v>
      </c>
      <c r="J35">
        <v>1420044814</v>
      </c>
      <c r="K35" t="b">
        <v>0</v>
      </c>
      <c r="L35">
        <v>32</v>
      </c>
      <c r="M35" t="b">
        <v>1</v>
      </c>
      <c r="N35" t="s">
        <v>8303</v>
      </c>
      <c r="O35">
        <v>101</v>
      </c>
      <c r="P35">
        <v>126.72</v>
      </c>
      <c r="Q35" t="s">
        <v>8315</v>
      </c>
      <c r="R35" t="s">
        <v>8357</v>
      </c>
      <c r="S35" s="20">
        <v>42004.703865740739</v>
      </c>
      <c r="T35" s="20">
        <v>42034.703865740739</v>
      </c>
    </row>
    <row r="36" spans="1:20" x14ac:dyDescent="0.2">
      <c r="A36">
        <v>2936</v>
      </c>
      <c r="B36" t="s">
        <v>2936</v>
      </c>
      <c r="C36" t="s">
        <v>7046</v>
      </c>
      <c r="D36">
        <v>1000</v>
      </c>
      <c r="E36">
        <v>1280</v>
      </c>
      <c r="F36" t="s">
        <v>8218</v>
      </c>
      <c r="G36" t="s">
        <v>8223</v>
      </c>
      <c r="H36" t="s">
        <v>8245</v>
      </c>
      <c r="I36">
        <v>1413176340</v>
      </c>
      <c r="J36">
        <v>1412091423</v>
      </c>
      <c r="K36" t="b">
        <v>0</v>
      </c>
      <c r="L36">
        <v>34</v>
      </c>
      <c r="M36" t="b">
        <v>1</v>
      </c>
      <c r="N36" t="s">
        <v>8303</v>
      </c>
      <c r="O36">
        <v>128</v>
      </c>
      <c r="P36">
        <v>37.65</v>
      </c>
      <c r="Q36" t="s">
        <v>8315</v>
      </c>
      <c r="R36" t="s">
        <v>8357</v>
      </c>
      <c r="S36" s="20">
        <v>41912.650729166664</v>
      </c>
      <c r="T36" s="20">
        <v>41925.207638888889</v>
      </c>
    </row>
    <row r="37" spans="1:20" x14ac:dyDescent="0.2">
      <c r="A37">
        <v>2935</v>
      </c>
      <c r="B37" t="s">
        <v>2935</v>
      </c>
      <c r="C37" t="s">
        <v>7045</v>
      </c>
      <c r="D37">
        <v>3500</v>
      </c>
      <c r="E37">
        <v>3531</v>
      </c>
      <c r="F37" t="s">
        <v>8218</v>
      </c>
      <c r="G37" t="s">
        <v>8223</v>
      </c>
      <c r="H37" t="s">
        <v>8245</v>
      </c>
      <c r="I37">
        <v>1472490000</v>
      </c>
      <c r="J37">
        <v>1467468008</v>
      </c>
      <c r="K37" t="b">
        <v>0</v>
      </c>
      <c r="L37">
        <v>39</v>
      </c>
      <c r="M37" t="b">
        <v>1</v>
      </c>
      <c r="N37" t="s">
        <v>8303</v>
      </c>
      <c r="O37">
        <v>101</v>
      </c>
      <c r="P37">
        <v>90.54</v>
      </c>
      <c r="Q37" t="s">
        <v>8315</v>
      </c>
      <c r="R37" t="s">
        <v>8357</v>
      </c>
      <c r="S37" s="20">
        <v>42553.583425925928</v>
      </c>
      <c r="T37" s="20">
        <v>42611.708333333336</v>
      </c>
    </row>
    <row r="38" spans="1:20" x14ac:dyDescent="0.2">
      <c r="A38">
        <v>2933</v>
      </c>
      <c r="B38" t="s">
        <v>2933</v>
      </c>
      <c r="C38" t="s">
        <v>7043</v>
      </c>
      <c r="D38">
        <v>2500</v>
      </c>
      <c r="E38">
        <v>2569</v>
      </c>
      <c r="F38" t="s">
        <v>8218</v>
      </c>
      <c r="G38" t="s">
        <v>8223</v>
      </c>
      <c r="H38" t="s">
        <v>8245</v>
      </c>
      <c r="I38">
        <v>1465081053</v>
      </c>
      <c r="J38">
        <v>1462489053</v>
      </c>
      <c r="K38" t="b">
        <v>0</v>
      </c>
      <c r="L38">
        <v>54</v>
      </c>
      <c r="M38" t="b">
        <v>1</v>
      </c>
      <c r="N38" t="s">
        <v>8303</v>
      </c>
      <c r="O38">
        <v>103</v>
      </c>
      <c r="P38">
        <v>47.57</v>
      </c>
      <c r="Q38" t="s">
        <v>8315</v>
      </c>
      <c r="R38" t="s">
        <v>8357</v>
      </c>
      <c r="S38" s="20">
        <v>42495.956631944442</v>
      </c>
      <c r="T38" s="20">
        <v>42525.956631944442</v>
      </c>
    </row>
    <row r="39" spans="1:20" x14ac:dyDescent="0.2">
      <c r="A39">
        <v>2929</v>
      </c>
      <c r="B39" t="s">
        <v>2929</v>
      </c>
      <c r="C39" t="s">
        <v>7039</v>
      </c>
      <c r="D39">
        <v>8000</v>
      </c>
      <c r="E39">
        <v>8165.55</v>
      </c>
      <c r="F39" t="s">
        <v>8218</v>
      </c>
      <c r="G39" t="s">
        <v>8223</v>
      </c>
      <c r="H39" t="s">
        <v>8245</v>
      </c>
      <c r="I39">
        <v>1401024758</v>
      </c>
      <c r="J39">
        <v>1398432758</v>
      </c>
      <c r="K39" t="b">
        <v>0</v>
      </c>
      <c r="L39">
        <v>32</v>
      </c>
      <c r="M39" t="b">
        <v>1</v>
      </c>
      <c r="N39" t="s">
        <v>8303</v>
      </c>
      <c r="O39">
        <v>102</v>
      </c>
      <c r="P39">
        <v>255.17</v>
      </c>
      <c r="Q39" t="s">
        <v>8315</v>
      </c>
      <c r="R39" t="s">
        <v>8357</v>
      </c>
      <c r="S39" s="20">
        <v>41754.564328703702</v>
      </c>
      <c r="T39" s="20">
        <v>41784.564328703702</v>
      </c>
    </row>
    <row r="40" spans="1:20" x14ac:dyDescent="0.2">
      <c r="A40">
        <v>2928</v>
      </c>
      <c r="B40" t="s">
        <v>2928</v>
      </c>
      <c r="C40" t="s">
        <v>7038</v>
      </c>
      <c r="D40">
        <v>1000</v>
      </c>
      <c r="E40">
        <v>1000</v>
      </c>
      <c r="F40" t="s">
        <v>8218</v>
      </c>
      <c r="G40" t="s">
        <v>8223</v>
      </c>
      <c r="H40" t="s">
        <v>8245</v>
      </c>
      <c r="I40">
        <v>1457135846</v>
      </c>
      <c r="J40">
        <v>1454543846</v>
      </c>
      <c r="K40" t="b">
        <v>0</v>
      </c>
      <c r="L40">
        <v>24</v>
      </c>
      <c r="M40" t="b">
        <v>1</v>
      </c>
      <c r="N40" t="s">
        <v>8303</v>
      </c>
      <c r="O40">
        <v>100</v>
      </c>
      <c r="P40">
        <v>41.67</v>
      </c>
      <c r="Q40" t="s">
        <v>8315</v>
      </c>
      <c r="R40" t="s">
        <v>8357</v>
      </c>
      <c r="S40" s="20">
        <v>42403.998217592591</v>
      </c>
      <c r="T40" s="20">
        <v>42433.998217592591</v>
      </c>
    </row>
    <row r="41" spans="1:20" x14ac:dyDescent="0.2">
      <c r="A41">
        <v>2927</v>
      </c>
      <c r="B41" t="s">
        <v>2927</v>
      </c>
      <c r="C41" t="s">
        <v>7037</v>
      </c>
      <c r="D41">
        <v>1800</v>
      </c>
      <c r="E41">
        <v>2355</v>
      </c>
      <c r="F41" t="s">
        <v>8218</v>
      </c>
      <c r="G41" t="s">
        <v>8223</v>
      </c>
      <c r="H41" t="s">
        <v>8245</v>
      </c>
      <c r="I41">
        <v>1405400400</v>
      </c>
      <c r="J41">
        <v>1402934629</v>
      </c>
      <c r="K41" t="b">
        <v>0</v>
      </c>
      <c r="L41">
        <v>21</v>
      </c>
      <c r="M41" t="b">
        <v>1</v>
      </c>
      <c r="N41" t="s">
        <v>8303</v>
      </c>
      <c r="O41">
        <v>131</v>
      </c>
      <c r="P41">
        <v>112.14</v>
      </c>
      <c r="Q41" t="s">
        <v>8315</v>
      </c>
      <c r="R41" t="s">
        <v>8357</v>
      </c>
      <c r="S41" s="20">
        <v>41806.669317129628</v>
      </c>
      <c r="T41" s="20">
        <v>41835.208333333336</v>
      </c>
    </row>
    <row r="42" spans="1:20" x14ac:dyDescent="0.2">
      <c r="A42">
        <v>2926</v>
      </c>
      <c r="B42" t="s">
        <v>2926</v>
      </c>
      <c r="C42" t="s">
        <v>7036</v>
      </c>
      <c r="D42">
        <v>3000</v>
      </c>
      <c r="E42">
        <v>3750</v>
      </c>
      <c r="F42" t="s">
        <v>8218</v>
      </c>
      <c r="G42" t="s">
        <v>8223</v>
      </c>
      <c r="H42" t="s">
        <v>8245</v>
      </c>
      <c r="I42">
        <v>1424715779</v>
      </c>
      <c r="J42">
        <v>1423506179</v>
      </c>
      <c r="K42" t="b">
        <v>0</v>
      </c>
      <c r="L42">
        <v>50</v>
      </c>
      <c r="M42" t="b">
        <v>1</v>
      </c>
      <c r="N42" t="s">
        <v>8303</v>
      </c>
      <c r="O42">
        <v>125</v>
      </c>
      <c r="P42">
        <v>75</v>
      </c>
      <c r="Q42" t="s">
        <v>8315</v>
      </c>
      <c r="R42" t="s">
        <v>8357</v>
      </c>
      <c r="S42" s="20">
        <v>42044.765960648147</v>
      </c>
      <c r="T42" s="20">
        <v>42058.765960648147</v>
      </c>
    </row>
    <row r="43" spans="1:20" x14ac:dyDescent="0.2">
      <c r="A43">
        <v>2925</v>
      </c>
      <c r="B43" t="s">
        <v>2925</v>
      </c>
      <c r="C43" t="s">
        <v>7035</v>
      </c>
      <c r="D43">
        <v>45000</v>
      </c>
      <c r="E43">
        <v>46100.69</v>
      </c>
      <c r="F43" t="s">
        <v>8218</v>
      </c>
      <c r="G43" t="s">
        <v>8223</v>
      </c>
      <c r="H43" t="s">
        <v>8245</v>
      </c>
      <c r="I43">
        <v>1410444068</v>
      </c>
      <c r="J43">
        <v>1407852068</v>
      </c>
      <c r="K43" t="b">
        <v>0</v>
      </c>
      <c r="L43">
        <v>199</v>
      </c>
      <c r="M43" t="b">
        <v>1</v>
      </c>
      <c r="N43" t="s">
        <v>8303</v>
      </c>
      <c r="O43">
        <v>102</v>
      </c>
      <c r="P43">
        <v>231.66</v>
      </c>
      <c r="Q43" t="s">
        <v>8315</v>
      </c>
      <c r="R43" t="s">
        <v>8357</v>
      </c>
      <c r="S43" s="20">
        <v>41863.584120370368</v>
      </c>
      <c r="T43" s="20">
        <v>41893.584120370368</v>
      </c>
    </row>
    <row r="44" spans="1:20" x14ac:dyDescent="0.2">
      <c r="A44">
        <v>2924</v>
      </c>
      <c r="B44" t="s">
        <v>2924</v>
      </c>
      <c r="C44" t="s">
        <v>7034</v>
      </c>
      <c r="D44">
        <v>25000</v>
      </c>
      <c r="E44">
        <v>25800</v>
      </c>
      <c r="F44" t="s">
        <v>8218</v>
      </c>
      <c r="G44" t="s">
        <v>8223</v>
      </c>
      <c r="H44" t="s">
        <v>8245</v>
      </c>
      <c r="I44">
        <v>1431143940</v>
      </c>
      <c r="J44">
        <v>1428585710</v>
      </c>
      <c r="K44" t="b">
        <v>0</v>
      </c>
      <c r="L44">
        <v>147</v>
      </c>
      <c r="M44" t="b">
        <v>1</v>
      </c>
      <c r="N44" t="s">
        <v>8303</v>
      </c>
      <c r="O44">
        <v>103</v>
      </c>
      <c r="P44">
        <v>175.51</v>
      </c>
      <c r="Q44" t="s">
        <v>8315</v>
      </c>
      <c r="R44" t="s">
        <v>8357</v>
      </c>
      <c r="S44" s="20">
        <v>42103.556828703702</v>
      </c>
      <c r="T44" s="20">
        <v>42133.165972222225</v>
      </c>
    </row>
    <row r="45" spans="1:20" x14ac:dyDescent="0.2">
      <c r="A45">
        <v>2923</v>
      </c>
      <c r="B45" t="s">
        <v>2923</v>
      </c>
      <c r="C45" t="s">
        <v>7033</v>
      </c>
      <c r="D45">
        <v>300</v>
      </c>
      <c r="E45">
        <v>300</v>
      </c>
      <c r="F45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t="s">
        <v>8315</v>
      </c>
      <c r="R45" t="s">
        <v>8357</v>
      </c>
      <c r="S45" s="20">
        <v>42013.15253472222</v>
      </c>
      <c r="T45" s="20">
        <v>42028.125</v>
      </c>
    </row>
    <row r="46" spans="1:20" x14ac:dyDescent="0.2">
      <c r="A46">
        <v>2921</v>
      </c>
      <c r="B46" t="s">
        <v>2921</v>
      </c>
      <c r="C46" t="s">
        <v>7031</v>
      </c>
      <c r="D46">
        <v>100</v>
      </c>
      <c r="E46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t="s">
        <v>8315</v>
      </c>
      <c r="R46" t="s">
        <v>8357</v>
      </c>
      <c r="S46" s="20">
        <v>41877.886620370373</v>
      </c>
      <c r="T46" s="20">
        <v>41907.886620370373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B689-FC64-874F-BAC4-6F5B47CC07BD}">
  <dimension ref="A1:T41"/>
  <sheetViews>
    <sheetView workbookViewId="0">
      <selection activeCell="F27" sqref="F27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3807</v>
      </c>
      <c r="B2" t="s">
        <v>3804</v>
      </c>
      <c r="C2" t="s">
        <v>7917</v>
      </c>
      <c r="D2">
        <v>1500</v>
      </c>
      <c r="E2">
        <v>455</v>
      </c>
      <c r="F2" t="s">
        <v>8220</v>
      </c>
      <c r="G2" t="s">
        <v>8223</v>
      </c>
      <c r="H2" t="s">
        <v>8245</v>
      </c>
      <c r="I2">
        <v>1428097739</v>
      </c>
      <c r="J2">
        <v>1427492939</v>
      </c>
      <c r="K2" t="b">
        <v>0</v>
      </c>
      <c r="L2">
        <v>9</v>
      </c>
      <c r="M2" t="b">
        <v>0</v>
      </c>
      <c r="N2" t="s">
        <v>8303</v>
      </c>
      <c r="O2">
        <v>30</v>
      </c>
      <c r="P2">
        <v>50.56</v>
      </c>
      <c r="Q2" t="s">
        <v>8315</v>
      </c>
      <c r="R2" t="s">
        <v>8357</v>
      </c>
      <c r="S2" s="20">
        <v>42090.909016203703</v>
      </c>
      <c r="T2" s="20">
        <v>42097.909016203703</v>
      </c>
    </row>
    <row r="3" spans="1:20" ht="160" x14ac:dyDescent="0.2">
      <c r="A3">
        <v>3805</v>
      </c>
      <c r="B3" t="s">
        <v>3802</v>
      </c>
      <c r="C3" s="3" t="s">
        <v>7915</v>
      </c>
      <c r="D3">
        <v>150000</v>
      </c>
      <c r="E3">
        <v>3</v>
      </c>
      <c r="F3" t="s">
        <v>8220</v>
      </c>
      <c r="G3" t="s">
        <v>8223</v>
      </c>
      <c r="H3" t="s">
        <v>8245</v>
      </c>
      <c r="I3">
        <v>1411852640</v>
      </c>
      <c r="J3">
        <v>1406668640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1.5</v>
      </c>
      <c r="Q3" t="s">
        <v>8315</v>
      </c>
      <c r="R3" t="s">
        <v>8357</v>
      </c>
      <c r="S3" s="20">
        <v>41849.887037037035</v>
      </c>
      <c r="T3" s="20">
        <v>41909.887037037035</v>
      </c>
    </row>
    <row r="4" spans="1:20" x14ac:dyDescent="0.2">
      <c r="A4">
        <v>3804</v>
      </c>
      <c r="B4" t="s">
        <v>3801</v>
      </c>
      <c r="C4" t="s">
        <v>7914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1469948400</v>
      </c>
      <c r="J4">
        <v>1465172024</v>
      </c>
      <c r="K4" t="b">
        <v>0</v>
      </c>
      <c r="L4">
        <v>0</v>
      </c>
      <c r="M4" t="b">
        <v>0</v>
      </c>
      <c r="N4" t="s">
        <v>8303</v>
      </c>
      <c r="O4">
        <v>0</v>
      </c>
      <c r="P4">
        <v>0</v>
      </c>
      <c r="Q4" t="s">
        <v>8315</v>
      </c>
      <c r="R4" t="s">
        <v>8357</v>
      </c>
      <c r="S4" s="20">
        <v>42527.00953703704</v>
      </c>
      <c r="T4" s="20">
        <v>42582.291666666664</v>
      </c>
    </row>
    <row r="5" spans="1:20" x14ac:dyDescent="0.2">
      <c r="A5">
        <v>3803</v>
      </c>
      <c r="B5" t="s">
        <v>3800</v>
      </c>
      <c r="C5" t="s">
        <v>7913</v>
      </c>
      <c r="D5">
        <v>12000</v>
      </c>
      <c r="E5">
        <v>2358</v>
      </c>
      <c r="F5" t="s">
        <v>8220</v>
      </c>
      <c r="G5" t="s">
        <v>8223</v>
      </c>
      <c r="H5" t="s">
        <v>8245</v>
      </c>
      <c r="I5">
        <v>1457133568</v>
      </c>
      <c r="J5">
        <v>1454541568</v>
      </c>
      <c r="K5" t="b">
        <v>0</v>
      </c>
      <c r="L5">
        <v>40</v>
      </c>
      <c r="M5" t="b">
        <v>0</v>
      </c>
      <c r="N5" t="s">
        <v>8303</v>
      </c>
      <c r="O5">
        <v>20</v>
      </c>
      <c r="P5">
        <v>58.95</v>
      </c>
      <c r="Q5" t="s">
        <v>8315</v>
      </c>
      <c r="R5" t="s">
        <v>8357</v>
      </c>
      <c r="S5" s="20">
        <v>42403.971851851849</v>
      </c>
      <c r="T5" s="20">
        <v>42433.971851851849</v>
      </c>
    </row>
    <row r="6" spans="1:20" x14ac:dyDescent="0.2">
      <c r="A6">
        <v>3802</v>
      </c>
      <c r="B6" t="s">
        <v>3799</v>
      </c>
      <c r="C6" t="s">
        <v>7912</v>
      </c>
      <c r="D6">
        <v>3000</v>
      </c>
      <c r="E6">
        <v>0</v>
      </c>
      <c r="F6" t="s">
        <v>8220</v>
      </c>
      <c r="G6" t="s">
        <v>8223</v>
      </c>
      <c r="H6" t="s">
        <v>8245</v>
      </c>
      <c r="I6">
        <v>1445482906</v>
      </c>
      <c r="J6">
        <v>1442890906</v>
      </c>
      <c r="K6" t="b">
        <v>0</v>
      </c>
      <c r="L6">
        <v>0</v>
      </c>
      <c r="M6" t="b">
        <v>0</v>
      </c>
      <c r="N6" t="s">
        <v>8303</v>
      </c>
      <c r="O6">
        <v>0</v>
      </c>
      <c r="P6">
        <v>0</v>
      </c>
      <c r="Q6" t="s">
        <v>8315</v>
      </c>
      <c r="R6" t="s">
        <v>8357</v>
      </c>
      <c r="S6" s="20">
        <v>42269.126226851855</v>
      </c>
      <c r="T6" s="20">
        <v>42299.126226851855</v>
      </c>
    </row>
    <row r="7" spans="1:20" x14ac:dyDescent="0.2">
      <c r="A7">
        <v>3801</v>
      </c>
      <c r="B7" t="s">
        <v>3798</v>
      </c>
      <c r="C7" t="s">
        <v>7911</v>
      </c>
      <c r="D7">
        <v>5000</v>
      </c>
      <c r="E7">
        <v>426</v>
      </c>
      <c r="F7" t="s">
        <v>8220</v>
      </c>
      <c r="G7" t="s">
        <v>8223</v>
      </c>
      <c r="H7" t="s">
        <v>8245</v>
      </c>
      <c r="I7">
        <v>1420215216</v>
      </c>
      <c r="J7">
        <v>1417536816</v>
      </c>
      <c r="K7" t="b">
        <v>0</v>
      </c>
      <c r="L7">
        <v>9</v>
      </c>
      <c r="M7" t="b">
        <v>0</v>
      </c>
      <c r="N7" t="s">
        <v>8303</v>
      </c>
      <c r="O7">
        <v>9</v>
      </c>
      <c r="P7">
        <v>47.33</v>
      </c>
      <c r="Q7" t="s">
        <v>8315</v>
      </c>
      <c r="R7" t="s">
        <v>8357</v>
      </c>
      <c r="S7" s="20">
        <v>41975.676111111112</v>
      </c>
      <c r="T7" s="20">
        <v>42006.676111111112</v>
      </c>
    </row>
    <row r="8" spans="1:20" x14ac:dyDescent="0.2">
      <c r="A8">
        <v>3800</v>
      </c>
      <c r="B8" t="s">
        <v>3797</v>
      </c>
      <c r="C8" t="s">
        <v>7910</v>
      </c>
      <c r="D8">
        <v>22000</v>
      </c>
      <c r="E8">
        <v>881</v>
      </c>
      <c r="F8" t="s">
        <v>8220</v>
      </c>
      <c r="G8" t="s">
        <v>8223</v>
      </c>
      <c r="H8" t="s">
        <v>8245</v>
      </c>
      <c r="I8">
        <v>1420952340</v>
      </c>
      <c r="J8">
        <v>1418146883</v>
      </c>
      <c r="K8" t="b">
        <v>0</v>
      </c>
      <c r="L8">
        <v>16</v>
      </c>
      <c r="M8" t="b">
        <v>0</v>
      </c>
      <c r="N8" t="s">
        <v>8303</v>
      </c>
      <c r="O8">
        <v>4</v>
      </c>
      <c r="P8">
        <v>55.06</v>
      </c>
      <c r="Q8" t="s">
        <v>8315</v>
      </c>
      <c r="R8" t="s">
        <v>8357</v>
      </c>
      <c r="S8" s="20">
        <v>41982.737071759257</v>
      </c>
      <c r="T8" s="20">
        <v>42015.207638888889</v>
      </c>
    </row>
    <row r="9" spans="1:20" x14ac:dyDescent="0.2">
      <c r="A9">
        <v>3799</v>
      </c>
      <c r="B9" t="s">
        <v>3796</v>
      </c>
      <c r="C9" t="s">
        <v>7909</v>
      </c>
      <c r="D9">
        <v>10000</v>
      </c>
      <c r="E9">
        <v>402</v>
      </c>
      <c r="F9" t="s">
        <v>8220</v>
      </c>
      <c r="G9" t="s">
        <v>8223</v>
      </c>
      <c r="H9" t="s">
        <v>8245</v>
      </c>
      <c r="I9">
        <v>1457734843</v>
      </c>
      <c r="J9">
        <v>1455142843</v>
      </c>
      <c r="K9" t="b">
        <v>0</v>
      </c>
      <c r="L9">
        <v>4</v>
      </c>
      <c r="M9" t="b">
        <v>0</v>
      </c>
      <c r="N9" t="s">
        <v>8303</v>
      </c>
      <c r="O9">
        <v>4</v>
      </c>
      <c r="P9">
        <v>100.5</v>
      </c>
      <c r="Q9" t="s">
        <v>8315</v>
      </c>
      <c r="R9" t="s">
        <v>8357</v>
      </c>
      <c r="S9" s="20">
        <v>42410.93105324074</v>
      </c>
      <c r="T9" s="20">
        <v>42440.93105324074</v>
      </c>
    </row>
    <row r="10" spans="1:20" x14ac:dyDescent="0.2">
      <c r="A10">
        <v>3798</v>
      </c>
      <c r="B10" t="s">
        <v>3795</v>
      </c>
      <c r="C10" t="s">
        <v>7908</v>
      </c>
      <c r="D10">
        <v>70000</v>
      </c>
      <c r="E10">
        <v>1025</v>
      </c>
      <c r="F10" t="s">
        <v>8220</v>
      </c>
      <c r="G10" t="s">
        <v>8223</v>
      </c>
      <c r="H10" t="s">
        <v>8245</v>
      </c>
      <c r="I10">
        <v>1407691248</v>
      </c>
      <c r="J10">
        <v>1405099248</v>
      </c>
      <c r="K10" t="b">
        <v>0</v>
      </c>
      <c r="L10">
        <v>5</v>
      </c>
      <c r="M10" t="b">
        <v>0</v>
      </c>
      <c r="N10" t="s">
        <v>8303</v>
      </c>
      <c r="O10">
        <v>1</v>
      </c>
      <c r="P10">
        <v>205</v>
      </c>
      <c r="Q10" t="s">
        <v>8315</v>
      </c>
      <c r="R10" t="s">
        <v>8357</v>
      </c>
      <c r="S10" s="20">
        <v>41831.722777777781</v>
      </c>
      <c r="T10" s="20">
        <v>41861.722777777781</v>
      </c>
    </row>
    <row r="11" spans="1:20" x14ac:dyDescent="0.2">
      <c r="A11">
        <v>3797</v>
      </c>
      <c r="B11" t="s">
        <v>3794</v>
      </c>
      <c r="C11" t="s">
        <v>7907</v>
      </c>
      <c r="D11">
        <v>6000</v>
      </c>
      <c r="E11">
        <v>5380</v>
      </c>
      <c r="F11" t="s">
        <v>8220</v>
      </c>
      <c r="G11" t="s">
        <v>8223</v>
      </c>
      <c r="H11" t="s">
        <v>8245</v>
      </c>
      <c r="I11">
        <v>1429564165</v>
      </c>
      <c r="J11">
        <v>1426972165</v>
      </c>
      <c r="K11" t="b">
        <v>0</v>
      </c>
      <c r="L11">
        <v>37</v>
      </c>
      <c r="M11" t="b">
        <v>0</v>
      </c>
      <c r="N11" t="s">
        <v>8303</v>
      </c>
      <c r="O11">
        <v>90</v>
      </c>
      <c r="P11">
        <v>145.41</v>
      </c>
      <c r="Q11" t="s">
        <v>8315</v>
      </c>
      <c r="R11" t="s">
        <v>8357</v>
      </c>
      <c r="S11" s="20">
        <v>42084.881539351853</v>
      </c>
      <c r="T11" s="20">
        <v>42114.881539351853</v>
      </c>
    </row>
    <row r="12" spans="1:20" x14ac:dyDescent="0.2">
      <c r="A12">
        <v>3796</v>
      </c>
      <c r="B12" t="s">
        <v>3793</v>
      </c>
      <c r="C12" t="s">
        <v>7906</v>
      </c>
      <c r="D12">
        <v>22500</v>
      </c>
      <c r="E12">
        <v>1</v>
      </c>
      <c r="F12" t="s">
        <v>8220</v>
      </c>
      <c r="G12" t="s">
        <v>8223</v>
      </c>
      <c r="H12" t="s">
        <v>8245</v>
      </c>
      <c r="I12">
        <v>1484354556</v>
      </c>
      <c r="J12">
        <v>1479170556</v>
      </c>
      <c r="K12" t="b">
        <v>0</v>
      </c>
      <c r="L12">
        <v>1</v>
      </c>
      <c r="M12" t="b">
        <v>0</v>
      </c>
      <c r="N12" t="s">
        <v>8303</v>
      </c>
      <c r="O12">
        <v>0</v>
      </c>
      <c r="P12">
        <v>1</v>
      </c>
      <c r="Q12" t="s">
        <v>8315</v>
      </c>
      <c r="R12" t="s">
        <v>8357</v>
      </c>
      <c r="S12" s="20">
        <v>42689.029583333337</v>
      </c>
      <c r="T12" s="20">
        <v>42749.029583333337</v>
      </c>
    </row>
    <row r="13" spans="1:20" x14ac:dyDescent="0.2">
      <c r="A13">
        <v>3793</v>
      </c>
      <c r="B13" t="s">
        <v>3790</v>
      </c>
      <c r="C13" t="s">
        <v>7903</v>
      </c>
      <c r="D13">
        <v>7000</v>
      </c>
      <c r="E13">
        <v>4176</v>
      </c>
      <c r="F13" t="s">
        <v>8220</v>
      </c>
      <c r="G13" t="s">
        <v>8223</v>
      </c>
      <c r="H13" t="s">
        <v>8245</v>
      </c>
      <c r="I13">
        <v>1418769129</v>
      </c>
      <c r="J13">
        <v>1416954729</v>
      </c>
      <c r="K13" t="b">
        <v>0</v>
      </c>
      <c r="L13">
        <v>24</v>
      </c>
      <c r="M13" t="b">
        <v>0</v>
      </c>
      <c r="N13" t="s">
        <v>8303</v>
      </c>
      <c r="O13">
        <v>60</v>
      </c>
      <c r="P13">
        <v>174</v>
      </c>
      <c r="Q13" t="s">
        <v>8315</v>
      </c>
      <c r="R13" t="s">
        <v>8357</v>
      </c>
      <c r="S13" s="20">
        <v>41968.938993055555</v>
      </c>
      <c r="T13" s="20">
        <v>41989.938993055555</v>
      </c>
    </row>
    <row r="14" spans="1:20" x14ac:dyDescent="0.2">
      <c r="A14">
        <v>3792</v>
      </c>
      <c r="B14" t="s">
        <v>3789</v>
      </c>
      <c r="C14" t="s">
        <v>7902</v>
      </c>
      <c r="D14">
        <v>12500</v>
      </c>
      <c r="E14">
        <v>35</v>
      </c>
      <c r="F14" t="s">
        <v>8220</v>
      </c>
      <c r="G14" t="s">
        <v>8223</v>
      </c>
      <c r="H14" t="s">
        <v>8245</v>
      </c>
      <c r="I14">
        <v>1436957022</v>
      </c>
      <c r="J14">
        <v>1434365022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17.5</v>
      </c>
      <c r="Q14" t="s">
        <v>8315</v>
      </c>
      <c r="R14" t="s">
        <v>8357</v>
      </c>
      <c r="S14" s="20">
        <v>42170.447013888886</v>
      </c>
      <c r="T14" s="20">
        <v>42200.447013888886</v>
      </c>
    </row>
    <row r="15" spans="1:20" x14ac:dyDescent="0.2">
      <c r="A15">
        <v>3791</v>
      </c>
      <c r="B15" t="s">
        <v>3788</v>
      </c>
      <c r="C15" t="s">
        <v>7901</v>
      </c>
      <c r="D15">
        <v>1500</v>
      </c>
      <c r="E15">
        <v>0</v>
      </c>
      <c r="F15" t="s">
        <v>8220</v>
      </c>
      <c r="G15" t="s">
        <v>8223</v>
      </c>
      <c r="H15" t="s">
        <v>8245</v>
      </c>
      <c r="I15">
        <v>1404664592</v>
      </c>
      <c r="J15">
        <v>1399480592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t="s">
        <v>8315</v>
      </c>
      <c r="R15" t="s">
        <v>8357</v>
      </c>
      <c r="S15" s="20">
        <v>41766.692037037035</v>
      </c>
      <c r="T15" s="20">
        <v>41826.692037037035</v>
      </c>
    </row>
    <row r="16" spans="1:20" x14ac:dyDescent="0.2">
      <c r="A16">
        <v>3790</v>
      </c>
      <c r="B16" t="s">
        <v>3787</v>
      </c>
      <c r="C16" t="s">
        <v>7900</v>
      </c>
      <c r="D16">
        <v>15000</v>
      </c>
      <c r="E16">
        <v>0</v>
      </c>
      <c r="F16" t="s">
        <v>8220</v>
      </c>
      <c r="G16" t="s">
        <v>8223</v>
      </c>
      <c r="H16" t="s">
        <v>8245</v>
      </c>
      <c r="I16">
        <v>1479834023</v>
      </c>
      <c r="J16">
        <v>1477238423</v>
      </c>
      <c r="K16" t="b">
        <v>0</v>
      </c>
      <c r="L16">
        <v>0</v>
      </c>
      <c r="M16" t="b">
        <v>0</v>
      </c>
      <c r="N16" t="s">
        <v>8303</v>
      </c>
      <c r="O16">
        <v>0</v>
      </c>
      <c r="P16">
        <v>0</v>
      </c>
      <c r="Q16" t="s">
        <v>8315</v>
      </c>
      <c r="R16" t="s">
        <v>8357</v>
      </c>
      <c r="S16" s="20">
        <v>42666.666932870372</v>
      </c>
      <c r="T16" s="20">
        <v>42696.708599537036</v>
      </c>
    </row>
    <row r="17" spans="1:20" ht="208" x14ac:dyDescent="0.2">
      <c r="A17">
        <v>3788</v>
      </c>
      <c r="B17" t="s">
        <v>3785</v>
      </c>
      <c r="C17" s="3" t="s">
        <v>7898</v>
      </c>
      <c r="D17">
        <v>75000</v>
      </c>
      <c r="E17">
        <v>500</v>
      </c>
      <c r="F17" t="s">
        <v>8220</v>
      </c>
      <c r="G17" t="s">
        <v>8223</v>
      </c>
      <c r="H17" t="s">
        <v>8245</v>
      </c>
      <c r="I17">
        <v>1450887480</v>
      </c>
      <c r="J17">
        <v>1448469719</v>
      </c>
      <c r="K17" t="b">
        <v>0</v>
      </c>
      <c r="L17">
        <v>1</v>
      </c>
      <c r="M17" t="b">
        <v>0</v>
      </c>
      <c r="N17" t="s">
        <v>8303</v>
      </c>
      <c r="O17">
        <v>1</v>
      </c>
      <c r="P17">
        <v>500</v>
      </c>
      <c r="Q17" t="s">
        <v>8315</v>
      </c>
      <c r="R17" t="s">
        <v>8357</v>
      </c>
      <c r="S17" s="20">
        <v>42333.695821759262</v>
      </c>
      <c r="T17" s="20">
        <v>42361.679166666669</v>
      </c>
    </row>
    <row r="18" spans="1:20" x14ac:dyDescent="0.2">
      <c r="A18">
        <v>3646</v>
      </c>
      <c r="B18" t="s">
        <v>3644</v>
      </c>
      <c r="C18" t="s">
        <v>7756</v>
      </c>
      <c r="D18">
        <v>10000</v>
      </c>
      <c r="E18">
        <v>481</v>
      </c>
      <c r="F18" t="s">
        <v>8220</v>
      </c>
      <c r="G18" t="s">
        <v>8223</v>
      </c>
      <c r="H18" t="s">
        <v>8245</v>
      </c>
      <c r="I18">
        <v>1434497400</v>
      </c>
      <c r="J18">
        <v>1431770802</v>
      </c>
      <c r="K18" t="b">
        <v>0</v>
      </c>
      <c r="L18">
        <v>8</v>
      </c>
      <c r="M18" t="b">
        <v>0</v>
      </c>
      <c r="N18" t="s">
        <v>8303</v>
      </c>
      <c r="O18">
        <v>5</v>
      </c>
      <c r="P18">
        <v>60.13</v>
      </c>
      <c r="Q18" t="s">
        <v>8315</v>
      </c>
      <c r="R18" t="s">
        <v>8357</v>
      </c>
      <c r="S18" s="20">
        <v>42140.421319444446</v>
      </c>
      <c r="T18" s="20">
        <v>42171.979166666664</v>
      </c>
    </row>
    <row r="19" spans="1:20" x14ac:dyDescent="0.2">
      <c r="A19">
        <v>3644</v>
      </c>
      <c r="B19" t="s">
        <v>3642</v>
      </c>
      <c r="C19" t="s">
        <v>7754</v>
      </c>
      <c r="D19">
        <v>5000</v>
      </c>
      <c r="E19">
        <v>821</v>
      </c>
      <c r="F19" t="s">
        <v>8220</v>
      </c>
      <c r="G19" t="s">
        <v>8223</v>
      </c>
      <c r="H19" t="s">
        <v>8245</v>
      </c>
      <c r="I19">
        <v>1457413140</v>
      </c>
      <c r="J19">
        <v>1454996887</v>
      </c>
      <c r="K19" t="b">
        <v>0</v>
      </c>
      <c r="L19">
        <v>12</v>
      </c>
      <c r="M19" t="b">
        <v>0</v>
      </c>
      <c r="N19" t="s">
        <v>8303</v>
      </c>
      <c r="O19">
        <v>16</v>
      </c>
      <c r="P19">
        <v>68.42</v>
      </c>
      <c r="Q19" t="s">
        <v>8315</v>
      </c>
      <c r="R19" t="s">
        <v>8357</v>
      </c>
      <c r="S19" s="20">
        <v>42409.241747685184</v>
      </c>
      <c r="T19" s="20">
        <v>42437.207638888889</v>
      </c>
    </row>
    <row r="20" spans="1:20" x14ac:dyDescent="0.2">
      <c r="A20">
        <v>3643</v>
      </c>
      <c r="B20" t="s">
        <v>3641</v>
      </c>
      <c r="C20" t="s">
        <v>7753</v>
      </c>
      <c r="D20">
        <v>25000</v>
      </c>
      <c r="E20">
        <v>0</v>
      </c>
      <c r="F20" t="s">
        <v>8220</v>
      </c>
      <c r="G20" t="s">
        <v>8223</v>
      </c>
      <c r="H20" t="s">
        <v>8245</v>
      </c>
      <c r="I20">
        <v>1447734439</v>
      </c>
      <c r="J20">
        <v>1444274839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>
        <v>0</v>
      </c>
      <c r="Q20" t="s">
        <v>8315</v>
      </c>
      <c r="R20" t="s">
        <v>8357</v>
      </c>
      <c r="S20" s="20">
        <v>42285.143969907411</v>
      </c>
      <c r="T20" s="20">
        <v>42325.185636574075</v>
      </c>
    </row>
    <row r="21" spans="1:20" x14ac:dyDescent="0.2">
      <c r="A21">
        <v>3641</v>
      </c>
      <c r="B21" t="s">
        <v>3639</v>
      </c>
      <c r="C21" t="s">
        <v>7751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1412485200</v>
      </c>
      <c r="J21">
        <v>1410966179</v>
      </c>
      <c r="K21" t="b">
        <v>0</v>
      </c>
      <c r="L21">
        <v>0</v>
      </c>
      <c r="M21" t="b">
        <v>0</v>
      </c>
      <c r="N21" t="s">
        <v>8303</v>
      </c>
      <c r="O21">
        <v>0</v>
      </c>
      <c r="P21">
        <v>0</v>
      </c>
      <c r="Q21" t="s">
        <v>8315</v>
      </c>
      <c r="R21" t="s">
        <v>8357</v>
      </c>
      <c r="S21" s="20">
        <v>41899.627071759256</v>
      </c>
      <c r="T21" s="20">
        <v>41917.208333333336</v>
      </c>
    </row>
    <row r="22" spans="1:20" ht="224" x14ac:dyDescent="0.2">
      <c r="A22">
        <v>3640</v>
      </c>
      <c r="B22" t="s">
        <v>3638</v>
      </c>
      <c r="C22" s="3" t="s">
        <v>7750</v>
      </c>
      <c r="D22">
        <v>1000</v>
      </c>
      <c r="E22">
        <v>55</v>
      </c>
      <c r="F22" t="s">
        <v>8220</v>
      </c>
      <c r="G22" t="s">
        <v>8223</v>
      </c>
      <c r="H22" t="s">
        <v>8245</v>
      </c>
      <c r="I22">
        <v>1431283530</v>
      </c>
      <c r="J22">
        <v>1428691530</v>
      </c>
      <c r="K22" t="b">
        <v>0</v>
      </c>
      <c r="L22">
        <v>3</v>
      </c>
      <c r="M22" t="b">
        <v>0</v>
      </c>
      <c r="N22" t="s">
        <v>8303</v>
      </c>
      <c r="O22">
        <v>6</v>
      </c>
      <c r="P22">
        <v>18.329999999999998</v>
      </c>
      <c r="Q22" t="s">
        <v>8315</v>
      </c>
      <c r="R22" t="s">
        <v>8357</v>
      </c>
      <c r="S22" s="20">
        <v>42104.781597222223</v>
      </c>
      <c r="T22" s="20">
        <v>42134.781597222223</v>
      </c>
    </row>
    <row r="23" spans="1:20" x14ac:dyDescent="0.2">
      <c r="A23">
        <v>3639</v>
      </c>
      <c r="B23" t="s">
        <v>3637</v>
      </c>
      <c r="C23" t="s">
        <v>7749</v>
      </c>
      <c r="D23">
        <v>25000</v>
      </c>
      <c r="E23">
        <v>1</v>
      </c>
      <c r="F23" t="s">
        <v>8220</v>
      </c>
      <c r="G23" t="s">
        <v>8223</v>
      </c>
      <c r="H23" t="s">
        <v>8245</v>
      </c>
      <c r="I23">
        <v>1475853060</v>
      </c>
      <c r="J23">
        <v>1470672906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</v>
      </c>
      <c r="Q23" t="s">
        <v>8315</v>
      </c>
      <c r="R23" t="s">
        <v>8357</v>
      </c>
      <c r="S23" s="20">
        <v>42590.677152777775</v>
      </c>
      <c r="T23" s="20">
        <v>42650.632638888892</v>
      </c>
    </row>
    <row r="24" spans="1:20" x14ac:dyDescent="0.2">
      <c r="A24">
        <v>3637</v>
      </c>
      <c r="B24" t="s">
        <v>3635</v>
      </c>
      <c r="C24" t="s">
        <v>7747</v>
      </c>
      <c r="D24">
        <v>3000</v>
      </c>
      <c r="E24">
        <v>926</v>
      </c>
      <c r="F24" t="s">
        <v>8220</v>
      </c>
      <c r="G24" t="s">
        <v>8223</v>
      </c>
      <c r="H24" t="s">
        <v>8245</v>
      </c>
      <c r="I24">
        <v>1420130935</v>
      </c>
      <c r="J24">
        <v>1417538935</v>
      </c>
      <c r="K24" t="b">
        <v>0</v>
      </c>
      <c r="L24">
        <v>14</v>
      </c>
      <c r="M24" t="b">
        <v>0</v>
      </c>
      <c r="N24" t="s">
        <v>8303</v>
      </c>
      <c r="O24">
        <v>31</v>
      </c>
      <c r="P24">
        <v>66.14</v>
      </c>
      <c r="Q24" t="s">
        <v>8315</v>
      </c>
      <c r="R24" t="s">
        <v>8357</v>
      </c>
      <c r="S24" s="20">
        <v>41975.700636574074</v>
      </c>
      <c r="T24" s="20">
        <v>42005.700636574074</v>
      </c>
    </row>
    <row r="25" spans="1:20" ht="144" x14ac:dyDescent="0.2">
      <c r="A25">
        <v>3636</v>
      </c>
      <c r="B25" t="s">
        <v>3634</v>
      </c>
      <c r="C25" s="3" t="s">
        <v>7746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1442248829</v>
      </c>
      <c r="J25">
        <v>1439224829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t="s">
        <v>8315</v>
      </c>
      <c r="R25" t="s">
        <v>8357</v>
      </c>
      <c r="S25" s="20">
        <v>42226.694780092592</v>
      </c>
      <c r="T25" s="20">
        <v>42261.694780092592</v>
      </c>
    </row>
    <row r="26" spans="1:20" x14ac:dyDescent="0.2">
      <c r="A26">
        <v>3635</v>
      </c>
      <c r="B26" t="s">
        <v>3633</v>
      </c>
      <c r="C26" t="s">
        <v>7745</v>
      </c>
      <c r="D26">
        <v>3500</v>
      </c>
      <c r="E26">
        <v>1276</v>
      </c>
      <c r="F26" t="s">
        <v>8220</v>
      </c>
      <c r="G26" t="s">
        <v>8223</v>
      </c>
      <c r="H26" t="s">
        <v>8245</v>
      </c>
      <c r="I26">
        <v>1461186676</v>
      </c>
      <c r="J26">
        <v>1458594676</v>
      </c>
      <c r="K26" t="b">
        <v>0</v>
      </c>
      <c r="L26">
        <v>10</v>
      </c>
      <c r="M26" t="b">
        <v>0</v>
      </c>
      <c r="N26" t="s">
        <v>8303</v>
      </c>
      <c r="O26">
        <v>36</v>
      </c>
      <c r="P26">
        <v>127.6</v>
      </c>
      <c r="Q26" t="s">
        <v>8315</v>
      </c>
      <c r="R26" t="s">
        <v>8357</v>
      </c>
      <c r="S26" s="20">
        <v>42450.882824074077</v>
      </c>
      <c r="T26" s="20">
        <v>42480.882824074077</v>
      </c>
    </row>
    <row r="27" spans="1:20" ht="160" x14ac:dyDescent="0.2">
      <c r="A27">
        <v>3633</v>
      </c>
      <c r="B27" t="s">
        <v>3631</v>
      </c>
      <c r="C27" s="3" t="s">
        <v>7743</v>
      </c>
      <c r="D27">
        <v>5000</v>
      </c>
      <c r="E27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t="s">
        <v>8315</v>
      </c>
      <c r="R27" t="s">
        <v>8357</v>
      </c>
      <c r="S27" s="20">
        <v>42649.623460648145</v>
      </c>
      <c r="T27" s="20">
        <v>42693.041666666664</v>
      </c>
    </row>
    <row r="28" spans="1:20" x14ac:dyDescent="0.2">
      <c r="A28">
        <v>3631</v>
      </c>
      <c r="B28" t="s">
        <v>3629</v>
      </c>
      <c r="C28" t="s">
        <v>7741</v>
      </c>
      <c r="D28">
        <v>17100</v>
      </c>
      <c r="E28">
        <v>8725</v>
      </c>
      <c r="F28" t="s">
        <v>8220</v>
      </c>
      <c r="G28" t="s">
        <v>8223</v>
      </c>
      <c r="H28" t="s">
        <v>8245</v>
      </c>
      <c r="I28">
        <v>1411444740</v>
      </c>
      <c r="J28">
        <v>1409335497</v>
      </c>
      <c r="K28" t="b">
        <v>0</v>
      </c>
      <c r="L28">
        <v>59</v>
      </c>
      <c r="M28" t="b">
        <v>0</v>
      </c>
      <c r="N28" t="s">
        <v>8303</v>
      </c>
      <c r="O28">
        <v>51</v>
      </c>
      <c r="P28">
        <v>147.88</v>
      </c>
      <c r="Q28" t="s">
        <v>8315</v>
      </c>
      <c r="R28" t="s">
        <v>8357</v>
      </c>
      <c r="S28" s="20">
        <v>41880.753437500003</v>
      </c>
      <c r="T28" s="20">
        <v>41905.165972222225</v>
      </c>
    </row>
    <row r="29" spans="1:20" x14ac:dyDescent="0.2">
      <c r="A29">
        <v>3629</v>
      </c>
      <c r="B29" t="s">
        <v>3627</v>
      </c>
      <c r="C29" t="s">
        <v>7739</v>
      </c>
      <c r="D29">
        <v>1000000</v>
      </c>
      <c r="E29">
        <v>2</v>
      </c>
      <c r="F29" t="s">
        <v>8220</v>
      </c>
      <c r="G29" t="s">
        <v>8223</v>
      </c>
      <c r="H29" t="s">
        <v>8245</v>
      </c>
      <c r="I29">
        <v>1462467600</v>
      </c>
      <c r="J29">
        <v>1457403364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</v>
      </c>
      <c r="Q29" t="s">
        <v>8315</v>
      </c>
      <c r="R29" t="s">
        <v>8357</v>
      </c>
      <c r="S29" s="20">
        <v>42437.094490740739</v>
      </c>
      <c r="T29" s="20">
        <v>42495.708333333336</v>
      </c>
    </row>
    <row r="30" spans="1:20" x14ac:dyDescent="0.2">
      <c r="A30">
        <v>3628</v>
      </c>
      <c r="B30" t="s">
        <v>3626</v>
      </c>
      <c r="C30" t="s">
        <v>7738</v>
      </c>
      <c r="D30">
        <v>100000</v>
      </c>
      <c r="E30">
        <v>0</v>
      </c>
      <c r="F30" t="s">
        <v>8220</v>
      </c>
      <c r="G30" t="s">
        <v>8223</v>
      </c>
      <c r="H30" t="s">
        <v>8245</v>
      </c>
      <c r="I30">
        <v>1450040396</v>
      </c>
      <c r="J30">
        <v>1444852796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t="s">
        <v>8315</v>
      </c>
      <c r="R30" t="s">
        <v>8357</v>
      </c>
      <c r="S30" s="20">
        <v>42291.833287037036</v>
      </c>
      <c r="T30" s="20">
        <v>42351.8749537037</v>
      </c>
    </row>
    <row r="31" spans="1:20" x14ac:dyDescent="0.2">
      <c r="A31">
        <v>3207</v>
      </c>
      <c r="B31" t="s">
        <v>3207</v>
      </c>
      <c r="C31" t="s">
        <v>7317</v>
      </c>
      <c r="D31">
        <v>5500</v>
      </c>
      <c r="E31">
        <v>2550</v>
      </c>
      <c r="F31" t="s">
        <v>8220</v>
      </c>
      <c r="G31" t="s">
        <v>8223</v>
      </c>
      <c r="H31" t="s">
        <v>8245</v>
      </c>
      <c r="I31">
        <v>1429767607</v>
      </c>
      <c r="J31">
        <v>1424587207</v>
      </c>
      <c r="K31" t="b">
        <v>0</v>
      </c>
      <c r="L31">
        <v>36</v>
      </c>
      <c r="M31" t="b">
        <v>0</v>
      </c>
      <c r="N31" t="s">
        <v>8303</v>
      </c>
      <c r="O31">
        <v>46</v>
      </c>
      <c r="P31">
        <v>70.83</v>
      </c>
      <c r="Q31" t="s">
        <v>8315</v>
      </c>
      <c r="R31" t="s">
        <v>8357</v>
      </c>
      <c r="S31" s="20">
        <v>42057.277858796297</v>
      </c>
      <c r="T31" s="20">
        <v>42117.236192129632</v>
      </c>
    </row>
    <row r="32" spans="1:20" x14ac:dyDescent="0.2">
      <c r="A32">
        <v>3206</v>
      </c>
      <c r="B32" t="s">
        <v>3206</v>
      </c>
      <c r="C32" t="s">
        <v>7316</v>
      </c>
      <c r="D32">
        <v>5000</v>
      </c>
      <c r="E32">
        <v>0</v>
      </c>
      <c r="F32" t="s">
        <v>8220</v>
      </c>
      <c r="G32" t="s">
        <v>8223</v>
      </c>
      <c r="H32" t="s">
        <v>8245</v>
      </c>
      <c r="I32">
        <v>1442644651</v>
      </c>
      <c r="J32">
        <v>1440052651</v>
      </c>
      <c r="K32" t="b">
        <v>0</v>
      </c>
      <c r="L32">
        <v>0</v>
      </c>
      <c r="M32" t="b">
        <v>0</v>
      </c>
      <c r="N32" t="s">
        <v>8303</v>
      </c>
      <c r="O32">
        <v>0</v>
      </c>
      <c r="P32">
        <v>0</v>
      </c>
      <c r="Q32" t="s">
        <v>8315</v>
      </c>
      <c r="R32" t="s">
        <v>8357</v>
      </c>
      <c r="S32" s="20">
        <v>42236.276053240741</v>
      </c>
      <c r="T32" s="20">
        <v>42266.276053240741</v>
      </c>
    </row>
    <row r="33" spans="1:20" x14ac:dyDescent="0.2">
      <c r="A33">
        <v>3204</v>
      </c>
      <c r="B33" t="s">
        <v>3204</v>
      </c>
      <c r="C33" t="s">
        <v>7314</v>
      </c>
      <c r="D33">
        <v>500</v>
      </c>
      <c r="E33">
        <v>0</v>
      </c>
      <c r="F33" t="s">
        <v>8220</v>
      </c>
      <c r="G33" t="s">
        <v>8223</v>
      </c>
      <c r="H33" t="s">
        <v>8245</v>
      </c>
      <c r="I33">
        <v>1437149640</v>
      </c>
      <c r="J33">
        <v>1434558479</v>
      </c>
      <c r="K33" t="b">
        <v>0</v>
      </c>
      <c r="L33">
        <v>0</v>
      </c>
      <c r="M33" t="b">
        <v>0</v>
      </c>
      <c r="N33" t="s">
        <v>8303</v>
      </c>
      <c r="O33">
        <v>0</v>
      </c>
      <c r="P33">
        <v>0</v>
      </c>
      <c r="Q33" t="s">
        <v>8315</v>
      </c>
      <c r="R33" t="s">
        <v>8357</v>
      </c>
      <c r="S33" s="20">
        <v>42172.686099537037</v>
      </c>
      <c r="T33" s="20">
        <v>42202.676388888889</v>
      </c>
    </row>
    <row r="34" spans="1:20" x14ac:dyDescent="0.2">
      <c r="A34">
        <v>3203</v>
      </c>
      <c r="B34" t="s">
        <v>3203</v>
      </c>
      <c r="C34" t="s">
        <v>7313</v>
      </c>
      <c r="D34">
        <v>1000</v>
      </c>
      <c r="E34">
        <v>250</v>
      </c>
      <c r="F34" t="s">
        <v>8220</v>
      </c>
      <c r="G34" t="s">
        <v>8223</v>
      </c>
      <c r="H34" t="s">
        <v>8245</v>
      </c>
      <c r="I34">
        <v>1443224622</v>
      </c>
      <c r="J34">
        <v>1440632622</v>
      </c>
      <c r="K34" t="b">
        <v>0</v>
      </c>
      <c r="L34">
        <v>6</v>
      </c>
      <c r="M34" t="b">
        <v>0</v>
      </c>
      <c r="N34" t="s">
        <v>8303</v>
      </c>
      <c r="O34">
        <v>25</v>
      </c>
      <c r="P34">
        <v>41.67</v>
      </c>
      <c r="Q34" t="s">
        <v>8315</v>
      </c>
      <c r="R34" t="s">
        <v>8357</v>
      </c>
      <c r="S34" s="20">
        <v>42242.988680555558</v>
      </c>
      <c r="T34" s="20">
        <v>42272.988680555558</v>
      </c>
    </row>
    <row r="35" spans="1:20" x14ac:dyDescent="0.2">
      <c r="A35">
        <v>3202</v>
      </c>
      <c r="B35" t="s">
        <v>3202</v>
      </c>
      <c r="C35" t="s">
        <v>7312</v>
      </c>
      <c r="D35">
        <v>5000</v>
      </c>
      <c r="E35">
        <v>2726</v>
      </c>
      <c r="F35" t="s">
        <v>8220</v>
      </c>
      <c r="G35" t="s">
        <v>8223</v>
      </c>
      <c r="H35" t="s">
        <v>8245</v>
      </c>
      <c r="I35">
        <v>1450072740</v>
      </c>
      <c r="J35">
        <v>1445027346</v>
      </c>
      <c r="K35" t="b">
        <v>0</v>
      </c>
      <c r="L35">
        <v>25</v>
      </c>
      <c r="M35" t="b">
        <v>0</v>
      </c>
      <c r="N35" t="s">
        <v>8303</v>
      </c>
      <c r="O35">
        <v>55</v>
      </c>
      <c r="P35">
        <v>109.04</v>
      </c>
      <c r="Q35" t="s">
        <v>8315</v>
      </c>
      <c r="R35" t="s">
        <v>8357</v>
      </c>
      <c r="S35" s="20">
        <v>42293.853541666664</v>
      </c>
      <c r="T35" s="20">
        <v>42352.249305555553</v>
      </c>
    </row>
    <row r="36" spans="1:20" x14ac:dyDescent="0.2">
      <c r="A36">
        <v>3200</v>
      </c>
      <c r="B36" t="s">
        <v>3200</v>
      </c>
      <c r="C36" t="s">
        <v>7310</v>
      </c>
      <c r="D36">
        <v>50000</v>
      </c>
      <c r="E36">
        <v>1</v>
      </c>
      <c r="F36" t="s">
        <v>8220</v>
      </c>
      <c r="G36" t="s">
        <v>8223</v>
      </c>
      <c r="H36" t="s">
        <v>8245</v>
      </c>
      <c r="I36">
        <v>1461994440</v>
      </c>
      <c r="J36">
        <v>1459410101</v>
      </c>
      <c r="K36" t="b">
        <v>0</v>
      </c>
      <c r="L36">
        <v>1</v>
      </c>
      <c r="M36" t="b">
        <v>0</v>
      </c>
      <c r="N36" t="s">
        <v>8303</v>
      </c>
      <c r="O36">
        <v>0</v>
      </c>
      <c r="P36">
        <v>1</v>
      </c>
      <c r="Q36" t="s">
        <v>8315</v>
      </c>
      <c r="R36" t="s">
        <v>8357</v>
      </c>
      <c r="S36" s="20">
        <v>42460.320613425924</v>
      </c>
      <c r="T36" s="20">
        <v>42490.231944444444</v>
      </c>
    </row>
    <row r="37" spans="1:20" x14ac:dyDescent="0.2">
      <c r="A37">
        <v>3199</v>
      </c>
      <c r="B37" t="s">
        <v>3199</v>
      </c>
      <c r="C37" t="s">
        <v>7309</v>
      </c>
      <c r="D37">
        <v>5000</v>
      </c>
      <c r="E37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>
        <v>53</v>
      </c>
      <c r="M37" t="b">
        <v>0</v>
      </c>
      <c r="N37" t="s">
        <v>8303</v>
      </c>
      <c r="O37">
        <v>52</v>
      </c>
      <c r="P37">
        <v>49.21</v>
      </c>
      <c r="Q37" t="s">
        <v>8315</v>
      </c>
      <c r="R37" t="s">
        <v>8357</v>
      </c>
      <c r="S37" s="20">
        <v>41858.761782407404</v>
      </c>
      <c r="T37" s="20">
        <v>41888.875</v>
      </c>
    </row>
    <row r="38" spans="1:20" x14ac:dyDescent="0.2">
      <c r="A38">
        <v>3196</v>
      </c>
      <c r="B38" t="s">
        <v>3196</v>
      </c>
      <c r="C38" t="s">
        <v>7306</v>
      </c>
      <c r="D38">
        <v>3000000</v>
      </c>
      <c r="E38">
        <v>1800</v>
      </c>
      <c r="F38" t="s">
        <v>8220</v>
      </c>
      <c r="G38" t="s">
        <v>8223</v>
      </c>
      <c r="H38" t="s">
        <v>8245</v>
      </c>
      <c r="I38">
        <v>1438437600</v>
      </c>
      <c r="J38">
        <v>1433254875</v>
      </c>
      <c r="K38" t="b">
        <v>0</v>
      </c>
      <c r="L38">
        <v>6</v>
      </c>
      <c r="M38" t="b">
        <v>0</v>
      </c>
      <c r="N38" t="s">
        <v>8303</v>
      </c>
      <c r="O38">
        <v>0</v>
      </c>
      <c r="P38">
        <v>300</v>
      </c>
      <c r="Q38" t="s">
        <v>8315</v>
      </c>
      <c r="R38" t="s">
        <v>8357</v>
      </c>
      <c r="S38" s="20">
        <v>42157.598090277781</v>
      </c>
      <c r="T38" s="20">
        <v>42217.583333333336</v>
      </c>
    </row>
    <row r="39" spans="1:20" x14ac:dyDescent="0.2">
      <c r="A39">
        <v>3195</v>
      </c>
      <c r="B39" t="s">
        <v>3195</v>
      </c>
      <c r="C39" t="s">
        <v>7305</v>
      </c>
      <c r="D39">
        <v>3500</v>
      </c>
      <c r="E39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>
        <v>39</v>
      </c>
      <c r="M39" t="b">
        <v>0</v>
      </c>
      <c r="N39" t="s">
        <v>8303</v>
      </c>
      <c r="O39">
        <v>59</v>
      </c>
      <c r="P39">
        <v>53.08</v>
      </c>
      <c r="Q39" t="s">
        <v>8315</v>
      </c>
      <c r="R39" t="s">
        <v>8357</v>
      </c>
      <c r="S39" s="20">
        <v>42017.594236111108</v>
      </c>
      <c r="T39" s="20">
        <v>42047.594236111108</v>
      </c>
    </row>
    <row r="40" spans="1:20" x14ac:dyDescent="0.2">
      <c r="A40">
        <v>3194</v>
      </c>
      <c r="B40" t="s">
        <v>3194</v>
      </c>
      <c r="C40" t="s">
        <v>7304</v>
      </c>
      <c r="D40">
        <v>11000</v>
      </c>
      <c r="E40">
        <v>0</v>
      </c>
      <c r="F40" t="s">
        <v>8220</v>
      </c>
      <c r="G40" t="s">
        <v>8223</v>
      </c>
      <c r="H40" t="s">
        <v>8245</v>
      </c>
      <c r="I40">
        <v>1437960598</v>
      </c>
      <c r="J40">
        <v>1435368598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>
        <v>0</v>
      </c>
      <c r="Q40" t="s">
        <v>8315</v>
      </c>
      <c r="R40" t="s">
        <v>8357</v>
      </c>
      <c r="S40" s="20">
        <v>42182.062476851854</v>
      </c>
      <c r="T40" s="20">
        <v>42212.062476851854</v>
      </c>
    </row>
    <row r="41" spans="1:20" x14ac:dyDescent="0.2">
      <c r="A41">
        <v>3191</v>
      </c>
      <c r="B41" t="s">
        <v>3191</v>
      </c>
      <c r="C41" t="s">
        <v>7301</v>
      </c>
      <c r="D41">
        <v>3750</v>
      </c>
      <c r="E41">
        <v>151</v>
      </c>
      <c r="F41" t="s">
        <v>8220</v>
      </c>
      <c r="G41" t="s">
        <v>8223</v>
      </c>
      <c r="H41" t="s">
        <v>8245</v>
      </c>
      <c r="I41">
        <v>1471370869</v>
      </c>
      <c r="J41">
        <v>1466186869</v>
      </c>
      <c r="K41" t="b">
        <v>0</v>
      </c>
      <c r="L41">
        <v>4</v>
      </c>
      <c r="M41" t="b">
        <v>0</v>
      </c>
      <c r="N41" t="s">
        <v>8303</v>
      </c>
      <c r="O41">
        <v>4</v>
      </c>
      <c r="P41">
        <v>37.75</v>
      </c>
      <c r="Q41" t="s">
        <v>8315</v>
      </c>
      <c r="R41" t="s">
        <v>8357</v>
      </c>
      <c r="S41" s="20">
        <v>42538.755428240744</v>
      </c>
      <c r="T41" s="20">
        <v>42598.755428240744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6C0AB-EEE8-C240-A6DA-01137023068A}">
  <dimension ref="A1:T139"/>
  <sheetViews>
    <sheetView workbookViewId="0">
      <selection activeCell="C7" sqref="C7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2500</v>
      </c>
      <c r="B2" t="s">
        <v>2500</v>
      </c>
      <c r="C2" t="s">
        <v>6610</v>
      </c>
      <c r="D2">
        <v>600</v>
      </c>
      <c r="E2">
        <v>680</v>
      </c>
      <c r="F2" t="s">
        <v>8218</v>
      </c>
      <c r="G2" t="s">
        <v>8223</v>
      </c>
      <c r="H2" t="s">
        <v>8245</v>
      </c>
      <c r="I2">
        <v>1340476375</v>
      </c>
      <c r="J2">
        <v>1337884375</v>
      </c>
      <c r="K2" t="b">
        <v>0</v>
      </c>
      <c r="L2">
        <v>29</v>
      </c>
      <c r="M2" t="b">
        <v>1</v>
      </c>
      <c r="N2" t="s">
        <v>8277</v>
      </c>
      <c r="O2">
        <v>113</v>
      </c>
      <c r="P2">
        <v>23.45</v>
      </c>
      <c r="Q2" t="s">
        <v>8323</v>
      </c>
      <c r="R2" t="s">
        <v>8327</v>
      </c>
      <c r="S2" s="20">
        <v>41053.772858796299</v>
      </c>
      <c r="T2" s="20">
        <v>41083.772858796299</v>
      </c>
    </row>
    <row r="3" spans="1:20" x14ac:dyDescent="0.2">
      <c r="A3">
        <v>2499</v>
      </c>
      <c r="B3" t="s">
        <v>2499</v>
      </c>
      <c r="C3" t="s">
        <v>6609</v>
      </c>
      <c r="D3">
        <v>4000</v>
      </c>
      <c r="E3">
        <v>8105</v>
      </c>
      <c r="F3" t="s">
        <v>8218</v>
      </c>
      <c r="G3" t="s">
        <v>8223</v>
      </c>
      <c r="H3" t="s">
        <v>8245</v>
      </c>
      <c r="I3">
        <v>1356976800</v>
      </c>
      <c r="J3">
        <v>1352820837</v>
      </c>
      <c r="K3" t="b">
        <v>0</v>
      </c>
      <c r="L3">
        <v>170</v>
      </c>
      <c r="M3" t="b">
        <v>1</v>
      </c>
      <c r="N3" t="s">
        <v>8277</v>
      </c>
      <c r="O3">
        <v>203</v>
      </c>
      <c r="P3">
        <v>47.68</v>
      </c>
      <c r="Q3" t="s">
        <v>8323</v>
      </c>
      <c r="R3" t="s">
        <v>8327</v>
      </c>
      <c r="S3" s="20">
        <v>41226.648576388892</v>
      </c>
      <c r="T3" s="20">
        <v>41274.75</v>
      </c>
    </row>
    <row r="4" spans="1:20" x14ac:dyDescent="0.2">
      <c r="A4">
        <v>2498</v>
      </c>
      <c r="B4" t="s">
        <v>2498</v>
      </c>
      <c r="C4" t="s">
        <v>6608</v>
      </c>
      <c r="D4">
        <v>1000</v>
      </c>
      <c r="E4">
        <v>1056</v>
      </c>
      <c r="F4" t="s">
        <v>8218</v>
      </c>
      <c r="G4" t="s">
        <v>8223</v>
      </c>
      <c r="H4" t="s">
        <v>8245</v>
      </c>
      <c r="I4">
        <v>1422400387</v>
      </c>
      <c r="J4">
        <v>1421190787</v>
      </c>
      <c r="K4" t="b">
        <v>0</v>
      </c>
      <c r="L4">
        <v>20</v>
      </c>
      <c r="M4" t="b">
        <v>1</v>
      </c>
      <c r="N4" t="s">
        <v>8277</v>
      </c>
      <c r="O4">
        <v>106</v>
      </c>
      <c r="P4">
        <v>52.8</v>
      </c>
      <c r="Q4" t="s">
        <v>8323</v>
      </c>
      <c r="R4" t="s">
        <v>8327</v>
      </c>
      <c r="S4" s="20">
        <v>42017.967442129629</v>
      </c>
      <c r="T4" s="20">
        <v>42031.967442129629</v>
      </c>
    </row>
    <row r="5" spans="1:20" x14ac:dyDescent="0.2">
      <c r="A5">
        <v>2497</v>
      </c>
      <c r="B5" t="s">
        <v>2497</v>
      </c>
      <c r="C5" t="s">
        <v>6607</v>
      </c>
      <c r="D5">
        <v>4000</v>
      </c>
      <c r="E5">
        <v>4510.8599999999997</v>
      </c>
      <c r="F5" t="s">
        <v>8218</v>
      </c>
      <c r="G5" t="s">
        <v>8223</v>
      </c>
      <c r="H5" t="s">
        <v>8245</v>
      </c>
      <c r="I5">
        <v>1312578338</v>
      </c>
      <c r="J5">
        <v>1309986338</v>
      </c>
      <c r="K5" t="b">
        <v>0</v>
      </c>
      <c r="L5">
        <v>56</v>
      </c>
      <c r="M5" t="b">
        <v>1</v>
      </c>
      <c r="N5" t="s">
        <v>8277</v>
      </c>
      <c r="O5">
        <v>113</v>
      </c>
      <c r="P5">
        <v>80.55</v>
      </c>
      <c r="Q5" t="s">
        <v>8323</v>
      </c>
      <c r="R5" t="s">
        <v>8327</v>
      </c>
      <c r="S5" s="20">
        <v>40730.878912037035</v>
      </c>
      <c r="T5" s="20">
        <v>40760.878912037035</v>
      </c>
    </row>
    <row r="6" spans="1:20" x14ac:dyDescent="0.2">
      <c r="A6">
        <v>2496</v>
      </c>
      <c r="B6" t="s">
        <v>2496</v>
      </c>
      <c r="C6" t="s">
        <v>6606</v>
      </c>
      <c r="D6">
        <v>6000</v>
      </c>
      <c r="E6">
        <v>6000</v>
      </c>
      <c r="F6" t="s">
        <v>8218</v>
      </c>
      <c r="G6" t="s">
        <v>8223</v>
      </c>
      <c r="H6" t="s">
        <v>8245</v>
      </c>
      <c r="I6">
        <v>1364597692</v>
      </c>
      <c r="J6">
        <v>1361577292</v>
      </c>
      <c r="K6" t="b">
        <v>0</v>
      </c>
      <c r="L6">
        <v>10</v>
      </c>
      <c r="M6" t="b">
        <v>1</v>
      </c>
      <c r="N6" t="s">
        <v>8277</v>
      </c>
      <c r="O6">
        <v>100</v>
      </c>
      <c r="P6">
        <v>600</v>
      </c>
      <c r="Q6" t="s">
        <v>8323</v>
      </c>
      <c r="R6" t="s">
        <v>8327</v>
      </c>
      <c r="S6" s="20">
        <v>41327.996435185189</v>
      </c>
      <c r="T6" s="20">
        <v>41362.954768518517</v>
      </c>
    </row>
    <row r="7" spans="1:20" x14ac:dyDescent="0.2">
      <c r="A7">
        <v>2495</v>
      </c>
      <c r="B7" t="s">
        <v>2495</v>
      </c>
      <c r="C7" t="s">
        <v>6605</v>
      </c>
      <c r="D7">
        <v>1500</v>
      </c>
      <c r="E7">
        <v>1913.05</v>
      </c>
      <c r="F7" t="s">
        <v>8218</v>
      </c>
      <c r="G7" t="s">
        <v>8223</v>
      </c>
      <c r="H7" t="s">
        <v>8245</v>
      </c>
      <c r="I7">
        <v>1339022575</v>
      </c>
      <c r="J7">
        <v>1336430575</v>
      </c>
      <c r="K7" t="b">
        <v>0</v>
      </c>
      <c r="L7">
        <v>42</v>
      </c>
      <c r="M7" t="b">
        <v>1</v>
      </c>
      <c r="N7" t="s">
        <v>8277</v>
      </c>
      <c r="O7">
        <v>128</v>
      </c>
      <c r="P7">
        <v>45.55</v>
      </c>
      <c r="Q7" t="s">
        <v>8323</v>
      </c>
      <c r="R7" t="s">
        <v>8327</v>
      </c>
      <c r="S7" s="20">
        <v>41036.946469907409</v>
      </c>
      <c r="T7" s="20">
        <v>41066.946469907409</v>
      </c>
    </row>
    <row r="8" spans="1:20" x14ac:dyDescent="0.2">
      <c r="A8">
        <v>2494</v>
      </c>
      <c r="B8" t="s">
        <v>2494</v>
      </c>
      <c r="C8" t="s">
        <v>6604</v>
      </c>
      <c r="D8">
        <v>1500</v>
      </c>
      <c r="E8">
        <v>1515.08</v>
      </c>
      <c r="F8" t="s">
        <v>8218</v>
      </c>
      <c r="G8" t="s">
        <v>8223</v>
      </c>
      <c r="H8" t="s">
        <v>8245</v>
      </c>
      <c r="I8">
        <v>1337786944</v>
      </c>
      <c r="J8">
        <v>1335194944</v>
      </c>
      <c r="K8" t="b">
        <v>0</v>
      </c>
      <c r="L8">
        <v>39</v>
      </c>
      <c r="M8" t="b">
        <v>1</v>
      </c>
      <c r="N8" t="s">
        <v>8277</v>
      </c>
      <c r="O8">
        <v>101</v>
      </c>
      <c r="P8">
        <v>38.85</v>
      </c>
      <c r="Q8" t="s">
        <v>8323</v>
      </c>
      <c r="R8" t="s">
        <v>8327</v>
      </c>
      <c r="S8" s="20">
        <v>41022.645185185182</v>
      </c>
      <c r="T8" s="20">
        <v>41052.645185185182</v>
      </c>
    </row>
    <row r="9" spans="1:20" x14ac:dyDescent="0.2">
      <c r="A9">
        <v>2493</v>
      </c>
      <c r="B9" t="s">
        <v>2493</v>
      </c>
      <c r="C9" t="s">
        <v>6603</v>
      </c>
      <c r="D9">
        <v>20000</v>
      </c>
      <c r="E9">
        <v>25740</v>
      </c>
      <c r="F9" t="s">
        <v>8218</v>
      </c>
      <c r="G9" t="s">
        <v>8223</v>
      </c>
      <c r="H9" t="s">
        <v>8245</v>
      </c>
      <c r="I9">
        <v>1367208140</v>
      </c>
      <c r="J9">
        <v>1363320140</v>
      </c>
      <c r="K9" t="b">
        <v>0</v>
      </c>
      <c r="L9">
        <v>259</v>
      </c>
      <c r="M9" t="b">
        <v>1</v>
      </c>
      <c r="N9" t="s">
        <v>8277</v>
      </c>
      <c r="O9">
        <v>129</v>
      </c>
      <c r="P9">
        <v>99.38</v>
      </c>
      <c r="Q9" t="s">
        <v>8323</v>
      </c>
      <c r="R9" t="s">
        <v>8327</v>
      </c>
      <c r="S9" s="20">
        <v>41348.168287037035</v>
      </c>
      <c r="T9" s="20">
        <v>41393.168287037035</v>
      </c>
    </row>
    <row r="10" spans="1:20" x14ac:dyDescent="0.2">
      <c r="A10">
        <v>2492</v>
      </c>
      <c r="B10" t="s">
        <v>2492</v>
      </c>
      <c r="C10" t="s">
        <v>6602</v>
      </c>
      <c r="D10">
        <v>600</v>
      </c>
      <c r="E10">
        <v>750</v>
      </c>
      <c r="F10" t="s">
        <v>8218</v>
      </c>
      <c r="G10" t="s">
        <v>8223</v>
      </c>
      <c r="H10" t="s">
        <v>8245</v>
      </c>
      <c r="I10">
        <v>1339840740</v>
      </c>
      <c r="J10">
        <v>1335397188</v>
      </c>
      <c r="K10" t="b">
        <v>0</v>
      </c>
      <c r="L10">
        <v>27</v>
      </c>
      <c r="M10" t="b">
        <v>1</v>
      </c>
      <c r="N10" t="s">
        <v>8277</v>
      </c>
      <c r="O10">
        <v>125</v>
      </c>
      <c r="P10">
        <v>27.78</v>
      </c>
      <c r="Q10" t="s">
        <v>8323</v>
      </c>
      <c r="R10" t="s">
        <v>8327</v>
      </c>
      <c r="S10" s="20">
        <v>41024.985972222225</v>
      </c>
      <c r="T10" s="20">
        <v>41076.415972222225</v>
      </c>
    </row>
    <row r="11" spans="1:20" x14ac:dyDescent="0.2">
      <c r="A11">
        <v>2491</v>
      </c>
      <c r="B11" t="s">
        <v>2491</v>
      </c>
      <c r="C11" t="s">
        <v>6601</v>
      </c>
      <c r="D11">
        <v>500</v>
      </c>
      <c r="E11">
        <v>516</v>
      </c>
      <c r="F11" t="s">
        <v>8218</v>
      </c>
      <c r="G11" t="s">
        <v>8223</v>
      </c>
      <c r="H11" t="s">
        <v>8245</v>
      </c>
      <c r="I11">
        <v>1295142660</v>
      </c>
      <c r="J11">
        <v>1293739714</v>
      </c>
      <c r="K11" t="b">
        <v>0</v>
      </c>
      <c r="L11">
        <v>10</v>
      </c>
      <c r="M11" t="b">
        <v>1</v>
      </c>
      <c r="N11" t="s">
        <v>8277</v>
      </c>
      <c r="O11">
        <v>103</v>
      </c>
      <c r="P11">
        <v>51.6</v>
      </c>
      <c r="Q11" t="s">
        <v>8323</v>
      </c>
      <c r="R11" t="s">
        <v>8327</v>
      </c>
      <c r="S11" s="20">
        <v>40542.839282407411</v>
      </c>
      <c r="T11" s="20">
        <v>40559.07708333333</v>
      </c>
    </row>
    <row r="12" spans="1:20" x14ac:dyDescent="0.2">
      <c r="A12">
        <v>2490</v>
      </c>
      <c r="B12" t="s">
        <v>2490</v>
      </c>
      <c r="C12" t="s">
        <v>6600</v>
      </c>
      <c r="D12">
        <v>500</v>
      </c>
      <c r="E12">
        <v>607</v>
      </c>
      <c r="F12" t="s">
        <v>8218</v>
      </c>
      <c r="G12" t="s">
        <v>8223</v>
      </c>
      <c r="H12" t="s">
        <v>8245</v>
      </c>
      <c r="I12">
        <v>1340429276</v>
      </c>
      <c r="J12">
        <v>1335245276</v>
      </c>
      <c r="K12" t="b">
        <v>0</v>
      </c>
      <c r="L12">
        <v>16</v>
      </c>
      <c r="M12" t="b">
        <v>1</v>
      </c>
      <c r="N12" t="s">
        <v>8277</v>
      </c>
      <c r="O12">
        <v>121</v>
      </c>
      <c r="P12">
        <v>37.94</v>
      </c>
      <c r="Q12" t="s">
        <v>8323</v>
      </c>
      <c r="R12" t="s">
        <v>8327</v>
      </c>
      <c r="S12" s="20">
        <v>41023.227731481478</v>
      </c>
      <c r="T12" s="20">
        <v>41083.227731481478</v>
      </c>
    </row>
    <row r="13" spans="1:20" x14ac:dyDescent="0.2">
      <c r="A13">
        <v>2489</v>
      </c>
      <c r="B13" t="s">
        <v>2489</v>
      </c>
      <c r="C13" t="s">
        <v>6599</v>
      </c>
      <c r="D13">
        <v>3500</v>
      </c>
      <c r="E13">
        <v>4678.5</v>
      </c>
      <c r="F13" t="s">
        <v>8218</v>
      </c>
      <c r="G13" t="s">
        <v>8223</v>
      </c>
      <c r="H13" t="s">
        <v>8245</v>
      </c>
      <c r="I13">
        <v>1368117239</v>
      </c>
      <c r="J13">
        <v>1365525239</v>
      </c>
      <c r="K13" t="b">
        <v>0</v>
      </c>
      <c r="L13">
        <v>75</v>
      </c>
      <c r="M13" t="b">
        <v>1</v>
      </c>
      <c r="N13" t="s">
        <v>8277</v>
      </c>
      <c r="O13">
        <v>134</v>
      </c>
      <c r="P13">
        <v>62.38</v>
      </c>
      <c r="Q13" t="s">
        <v>8323</v>
      </c>
      <c r="R13" t="s">
        <v>8327</v>
      </c>
      <c r="S13" s="20">
        <v>41373.690266203703</v>
      </c>
      <c r="T13" s="20">
        <v>41403.690266203703</v>
      </c>
    </row>
    <row r="14" spans="1:20" x14ac:dyDescent="0.2">
      <c r="A14">
        <v>2488</v>
      </c>
      <c r="B14" t="s">
        <v>2488</v>
      </c>
      <c r="C14" t="s">
        <v>6598</v>
      </c>
      <c r="D14">
        <v>3000</v>
      </c>
      <c r="E14">
        <v>3201</v>
      </c>
      <c r="F14" t="s">
        <v>8218</v>
      </c>
      <c r="G14" t="s">
        <v>8223</v>
      </c>
      <c r="H14" t="s">
        <v>8245</v>
      </c>
      <c r="I14">
        <v>1321459908</v>
      </c>
      <c r="J14">
        <v>1318864308</v>
      </c>
      <c r="K14" t="b">
        <v>0</v>
      </c>
      <c r="L14">
        <v>65</v>
      </c>
      <c r="M14" t="b">
        <v>1</v>
      </c>
      <c r="N14" t="s">
        <v>8277</v>
      </c>
      <c r="O14">
        <v>107</v>
      </c>
      <c r="P14">
        <v>49.25</v>
      </c>
      <c r="Q14" t="s">
        <v>8323</v>
      </c>
      <c r="R14" t="s">
        <v>8327</v>
      </c>
      <c r="S14" s="20">
        <v>40833.633194444446</v>
      </c>
      <c r="T14" s="20">
        <v>40863.674861111111</v>
      </c>
    </row>
    <row r="15" spans="1:20" x14ac:dyDescent="0.2">
      <c r="A15">
        <v>2487</v>
      </c>
      <c r="B15" t="s">
        <v>2487</v>
      </c>
      <c r="C15" t="s">
        <v>6597</v>
      </c>
      <c r="D15">
        <v>1500</v>
      </c>
      <c r="E15">
        <v>1500.76</v>
      </c>
      <c r="F15" t="s">
        <v>8218</v>
      </c>
      <c r="G15" t="s">
        <v>8223</v>
      </c>
      <c r="H15" t="s">
        <v>8245</v>
      </c>
      <c r="I15">
        <v>1338083997</v>
      </c>
      <c r="J15">
        <v>1335491997</v>
      </c>
      <c r="K15" t="b">
        <v>0</v>
      </c>
      <c r="L15">
        <v>38</v>
      </c>
      <c r="M15" t="b">
        <v>1</v>
      </c>
      <c r="N15" t="s">
        <v>8277</v>
      </c>
      <c r="O15">
        <v>100</v>
      </c>
      <c r="P15">
        <v>39.49</v>
      </c>
      <c r="Q15" t="s">
        <v>8323</v>
      </c>
      <c r="R15" t="s">
        <v>8327</v>
      </c>
      <c r="S15" s="20">
        <v>41026.083298611113</v>
      </c>
      <c r="T15" s="20">
        <v>41056.083298611113</v>
      </c>
    </row>
    <row r="16" spans="1:20" x14ac:dyDescent="0.2">
      <c r="A16">
        <v>2486</v>
      </c>
      <c r="B16" t="s">
        <v>2486</v>
      </c>
      <c r="C16" t="s">
        <v>6596</v>
      </c>
      <c r="D16">
        <v>300</v>
      </c>
      <c r="E16">
        <v>797</v>
      </c>
      <c r="F16" t="s">
        <v>8218</v>
      </c>
      <c r="G16" t="s">
        <v>8223</v>
      </c>
      <c r="H16" t="s">
        <v>8245</v>
      </c>
      <c r="I16">
        <v>1335113976</v>
      </c>
      <c r="J16">
        <v>1332521976</v>
      </c>
      <c r="K16" t="b">
        <v>0</v>
      </c>
      <c r="L16">
        <v>30</v>
      </c>
      <c r="M16" t="b">
        <v>1</v>
      </c>
      <c r="N16" t="s">
        <v>8277</v>
      </c>
      <c r="O16">
        <v>266</v>
      </c>
      <c r="P16">
        <v>26.57</v>
      </c>
      <c r="Q16" t="s">
        <v>8323</v>
      </c>
      <c r="R16" t="s">
        <v>8327</v>
      </c>
      <c r="S16" s="20">
        <v>40991.708055555559</v>
      </c>
      <c r="T16" s="20">
        <v>41021.708055555559</v>
      </c>
    </row>
    <row r="17" spans="1:20" x14ac:dyDescent="0.2">
      <c r="A17">
        <v>2485</v>
      </c>
      <c r="B17" t="s">
        <v>2485</v>
      </c>
      <c r="C17" t="s">
        <v>6595</v>
      </c>
      <c r="D17">
        <v>2000</v>
      </c>
      <c r="E17">
        <v>2065</v>
      </c>
      <c r="F17" t="s">
        <v>8218</v>
      </c>
      <c r="G17" t="s">
        <v>8223</v>
      </c>
      <c r="H17" t="s">
        <v>8245</v>
      </c>
      <c r="I17">
        <v>1318463879</v>
      </c>
      <c r="J17">
        <v>1315439879</v>
      </c>
      <c r="K17" t="b">
        <v>0</v>
      </c>
      <c r="L17">
        <v>41</v>
      </c>
      <c r="M17" t="b">
        <v>1</v>
      </c>
      <c r="N17" t="s">
        <v>8277</v>
      </c>
      <c r="O17">
        <v>103</v>
      </c>
      <c r="P17">
        <v>50.37</v>
      </c>
      <c r="Q17" t="s">
        <v>8323</v>
      </c>
      <c r="R17" t="s">
        <v>8327</v>
      </c>
      <c r="S17" s="20">
        <v>40793.998599537037</v>
      </c>
      <c r="T17" s="20">
        <v>40828.998599537037</v>
      </c>
    </row>
    <row r="18" spans="1:20" x14ac:dyDescent="0.2">
      <c r="A18">
        <v>2484</v>
      </c>
      <c r="B18" t="s">
        <v>2484</v>
      </c>
      <c r="C18" t="s">
        <v>6594</v>
      </c>
      <c r="D18">
        <v>3500</v>
      </c>
      <c r="E18">
        <v>4176.1099999999997</v>
      </c>
      <c r="F18" t="s">
        <v>8218</v>
      </c>
      <c r="G18" t="s">
        <v>8223</v>
      </c>
      <c r="H18" t="s">
        <v>8245</v>
      </c>
      <c r="I18">
        <v>1316124003</v>
      </c>
      <c r="J18">
        <v>1313532003</v>
      </c>
      <c r="K18" t="b">
        <v>0</v>
      </c>
      <c r="L18">
        <v>90</v>
      </c>
      <c r="M18" t="b">
        <v>1</v>
      </c>
      <c r="N18" t="s">
        <v>8277</v>
      </c>
      <c r="O18">
        <v>119</v>
      </c>
      <c r="P18">
        <v>46.4</v>
      </c>
      <c r="Q18" t="s">
        <v>8323</v>
      </c>
      <c r="R18" t="s">
        <v>8327</v>
      </c>
      <c r="S18" s="20">
        <v>40771.916701388887</v>
      </c>
      <c r="T18" s="20">
        <v>40801.916701388887</v>
      </c>
    </row>
    <row r="19" spans="1:20" x14ac:dyDescent="0.2">
      <c r="A19">
        <v>2483</v>
      </c>
      <c r="B19" t="s">
        <v>2483</v>
      </c>
      <c r="C19" t="s">
        <v>6593</v>
      </c>
      <c r="D19">
        <v>1100</v>
      </c>
      <c r="E19">
        <v>1251</v>
      </c>
      <c r="F19" t="s">
        <v>8218</v>
      </c>
      <c r="G19" t="s">
        <v>8223</v>
      </c>
      <c r="H19" t="s">
        <v>8245</v>
      </c>
      <c r="I19">
        <v>1335891603</v>
      </c>
      <c r="J19">
        <v>1330711203</v>
      </c>
      <c r="K19" t="b">
        <v>0</v>
      </c>
      <c r="L19">
        <v>19</v>
      </c>
      <c r="M19" t="b">
        <v>1</v>
      </c>
      <c r="N19" t="s">
        <v>8277</v>
      </c>
      <c r="O19">
        <v>114</v>
      </c>
      <c r="P19">
        <v>65.84</v>
      </c>
      <c r="Q19" t="s">
        <v>8323</v>
      </c>
      <c r="R19" t="s">
        <v>8327</v>
      </c>
      <c r="S19" s="20">
        <v>40970.750034722223</v>
      </c>
      <c r="T19" s="20">
        <v>41030.708368055559</v>
      </c>
    </row>
    <row r="20" spans="1:20" x14ac:dyDescent="0.2">
      <c r="A20">
        <v>2482</v>
      </c>
      <c r="B20" t="s">
        <v>2482</v>
      </c>
      <c r="C20" t="s">
        <v>6592</v>
      </c>
      <c r="D20">
        <v>1000</v>
      </c>
      <c r="E20">
        <v>1001</v>
      </c>
      <c r="F20" t="s">
        <v>8218</v>
      </c>
      <c r="G20" t="s">
        <v>8223</v>
      </c>
      <c r="H20" t="s">
        <v>8245</v>
      </c>
      <c r="I20">
        <v>1312224383</v>
      </c>
      <c r="J20">
        <v>1308336383</v>
      </c>
      <c r="K20" t="b">
        <v>0</v>
      </c>
      <c r="L20">
        <v>25</v>
      </c>
      <c r="M20" t="b">
        <v>1</v>
      </c>
      <c r="N20" t="s">
        <v>8277</v>
      </c>
      <c r="O20">
        <v>100</v>
      </c>
      <c r="P20">
        <v>40.04</v>
      </c>
      <c r="Q20" t="s">
        <v>8323</v>
      </c>
      <c r="R20" t="s">
        <v>8327</v>
      </c>
      <c r="S20" s="20">
        <v>40711.782210648147</v>
      </c>
      <c r="T20" s="20">
        <v>40756.782210648147</v>
      </c>
    </row>
    <row r="21" spans="1:20" x14ac:dyDescent="0.2">
      <c r="A21">
        <v>2481</v>
      </c>
      <c r="B21" t="s">
        <v>2481</v>
      </c>
      <c r="C21" t="s">
        <v>6591</v>
      </c>
      <c r="D21">
        <v>4000</v>
      </c>
      <c r="E21">
        <v>4516.4399999999996</v>
      </c>
      <c r="F21" t="s">
        <v>8218</v>
      </c>
      <c r="G21" t="s">
        <v>8223</v>
      </c>
      <c r="H21" t="s">
        <v>8245</v>
      </c>
      <c r="I21">
        <v>1335799808</v>
      </c>
      <c r="J21">
        <v>1333207808</v>
      </c>
      <c r="K21" t="b">
        <v>0</v>
      </c>
      <c r="L21">
        <v>95</v>
      </c>
      <c r="M21" t="b">
        <v>1</v>
      </c>
      <c r="N21" t="s">
        <v>8277</v>
      </c>
      <c r="O21">
        <v>113</v>
      </c>
      <c r="P21">
        <v>47.54</v>
      </c>
      <c r="Q21" t="s">
        <v>8323</v>
      </c>
      <c r="R21" t="s">
        <v>8327</v>
      </c>
      <c r="S21" s="20">
        <v>40999.645925925928</v>
      </c>
      <c r="T21" s="20">
        <v>41029.645925925928</v>
      </c>
    </row>
    <row r="22" spans="1:20" x14ac:dyDescent="0.2">
      <c r="A22">
        <v>2480</v>
      </c>
      <c r="B22" t="s">
        <v>2480</v>
      </c>
      <c r="C22" t="s">
        <v>6590</v>
      </c>
      <c r="D22">
        <v>2000</v>
      </c>
      <c r="E22">
        <v>2000</v>
      </c>
      <c r="F22" t="s">
        <v>8218</v>
      </c>
      <c r="G22" t="s">
        <v>8223</v>
      </c>
      <c r="H22" t="s">
        <v>8245</v>
      </c>
      <c r="I22">
        <v>1444516084</v>
      </c>
      <c r="J22">
        <v>1439332084</v>
      </c>
      <c r="K22" t="b">
        <v>0</v>
      </c>
      <c r="L22">
        <v>8</v>
      </c>
      <c r="M22" t="b">
        <v>1</v>
      </c>
      <c r="N22" t="s">
        <v>8277</v>
      </c>
      <c r="O22">
        <v>100</v>
      </c>
      <c r="P22">
        <v>250</v>
      </c>
      <c r="Q22" t="s">
        <v>8323</v>
      </c>
      <c r="R22" t="s">
        <v>8327</v>
      </c>
      <c r="S22" s="20">
        <v>42227.936157407406</v>
      </c>
      <c r="T22" s="20">
        <v>42287.936157407406</v>
      </c>
    </row>
    <row r="23" spans="1:20" x14ac:dyDescent="0.2">
      <c r="A23">
        <v>2479</v>
      </c>
      <c r="B23" t="s">
        <v>2479</v>
      </c>
      <c r="C23" t="s">
        <v>6589</v>
      </c>
      <c r="D23">
        <v>300</v>
      </c>
      <c r="E23">
        <v>400.33</v>
      </c>
      <c r="F23" t="s">
        <v>8218</v>
      </c>
      <c r="G23" t="s">
        <v>8223</v>
      </c>
      <c r="H23" t="s">
        <v>8245</v>
      </c>
      <c r="I23">
        <v>1343440800</v>
      </c>
      <c r="J23">
        <v>1342545994</v>
      </c>
      <c r="K23" t="b">
        <v>0</v>
      </c>
      <c r="L23">
        <v>16</v>
      </c>
      <c r="M23" t="b">
        <v>1</v>
      </c>
      <c r="N23" t="s">
        <v>8277</v>
      </c>
      <c r="O23">
        <v>133</v>
      </c>
      <c r="P23">
        <v>25.02</v>
      </c>
      <c r="Q23" t="s">
        <v>8323</v>
      </c>
      <c r="R23" t="s">
        <v>8327</v>
      </c>
      <c r="S23" s="20">
        <v>41107.726782407408</v>
      </c>
      <c r="T23" s="20">
        <v>41118.083333333336</v>
      </c>
    </row>
    <row r="24" spans="1:20" x14ac:dyDescent="0.2">
      <c r="A24">
        <v>2478</v>
      </c>
      <c r="B24" t="s">
        <v>2478</v>
      </c>
      <c r="C24" t="s">
        <v>6588</v>
      </c>
      <c r="D24">
        <v>8000</v>
      </c>
      <c r="E24">
        <v>10200</v>
      </c>
      <c r="F24" t="s">
        <v>8218</v>
      </c>
      <c r="G24" t="s">
        <v>8223</v>
      </c>
      <c r="H24" t="s">
        <v>8245</v>
      </c>
      <c r="I24">
        <v>1358117313</v>
      </c>
      <c r="J24">
        <v>1355525313</v>
      </c>
      <c r="K24" t="b">
        <v>0</v>
      </c>
      <c r="L24">
        <v>79</v>
      </c>
      <c r="M24" t="b">
        <v>1</v>
      </c>
      <c r="N24" t="s">
        <v>8277</v>
      </c>
      <c r="O24">
        <v>128</v>
      </c>
      <c r="P24">
        <v>129.11000000000001</v>
      </c>
      <c r="Q24" t="s">
        <v>8323</v>
      </c>
      <c r="R24" t="s">
        <v>8327</v>
      </c>
      <c r="S24" s="20">
        <v>41257.950381944444</v>
      </c>
      <c r="T24" s="20">
        <v>41287.950381944444</v>
      </c>
    </row>
    <row r="25" spans="1:20" x14ac:dyDescent="0.2">
      <c r="A25">
        <v>2477</v>
      </c>
      <c r="B25" t="s">
        <v>824</v>
      </c>
      <c r="C25" t="s">
        <v>6587</v>
      </c>
      <c r="D25">
        <v>750</v>
      </c>
      <c r="E25">
        <v>1285</v>
      </c>
      <c r="F25" t="s">
        <v>8218</v>
      </c>
      <c r="G25" t="s">
        <v>8223</v>
      </c>
      <c r="H25" t="s">
        <v>8245</v>
      </c>
      <c r="I25">
        <v>1344789345</v>
      </c>
      <c r="J25">
        <v>1340901345</v>
      </c>
      <c r="K25" t="b">
        <v>0</v>
      </c>
      <c r="L25">
        <v>41</v>
      </c>
      <c r="M25" t="b">
        <v>1</v>
      </c>
      <c r="N25" t="s">
        <v>8277</v>
      </c>
      <c r="O25">
        <v>171</v>
      </c>
      <c r="P25">
        <v>31.34</v>
      </c>
      <c r="Q25" t="s">
        <v>8323</v>
      </c>
      <c r="R25" t="s">
        <v>8327</v>
      </c>
      <c r="S25" s="20">
        <v>41088.691493055558</v>
      </c>
      <c r="T25" s="20">
        <v>41133.691493055558</v>
      </c>
    </row>
    <row r="26" spans="1:20" x14ac:dyDescent="0.2">
      <c r="A26">
        <v>2476</v>
      </c>
      <c r="B26" t="s">
        <v>2477</v>
      </c>
      <c r="C26" t="s">
        <v>6586</v>
      </c>
      <c r="D26">
        <v>3200</v>
      </c>
      <c r="E26">
        <v>3360.72</v>
      </c>
      <c r="F26" t="s">
        <v>8218</v>
      </c>
      <c r="G26" t="s">
        <v>8223</v>
      </c>
      <c r="H26" t="s">
        <v>8245</v>
      </c>
      <c r="I26">
        <v>1415004770</v>
      </c>
      <c r="J26">
        <v>1412149970</v>
      </c>
      <c r="K26" t="b">
        <v>0</v>
      </c>
      <c r="L26">
        <v>55</v>
      </c>
      <c r="M26" t="b">
        <v>1</v>
      </c>
      <c r="N26" t="s">
        <v>8277</v>
      </c>
      <c r="O26">
        <v>105</v>
      </c>
      <c r="P26">
        <v>61.1</v>
      </c>
      <c r="Q26" t="s">
        <v>8323</v>
      </c>
      <c r="R26" t="s">
        <v>8327</v>
      </c>
      <c r="S26" s="20">
        <v>41913.328356481485</v>
      </c>
      <c r="T26" s="20">
        <v>41946.370023148149</v>
      </c>
    </row>
    <row r="27" spans="1:20" x14ac:dyDescent="0.2">
      <c r="A27">
        <v>2475</v>
      </c>
      <c r="B27" t="s">
        <v>2476</v>
      </c>
      <c r="C27" t="s">
        <v>6585</v>
      </c>
      <c r="D27">
        <v>2500</v>
      </c>
      <c r="E27">
        <v>2618</v>
      </c>
      <c r="F27" t="s">
        <v>8218</v>
      </c>
      <c r="G27" t="s">
        <v>8223</v>
      </c>
      <c r="H27" t="s">
        <v>8245</v>
      </c>
      <c r="I27">
        <v>1278799200</v>
      </c>
      <c r="J27">
        <v>1273647255</v>
      </c>
      <c r="K27" t="b">
        <v>0</v>
      </c>
      <c r="L27">
        <v>81</v>
      </c>
      <c r="M27" t="b">
        <v>1</v>
      </c>
      <c r="N27" t="s">
        <v>8277</v>
      </c>
      <c r="O27">
        <v>105</v>
      </c>
      <c r="P27">
        <v>32.32</v>
      </c>
      <c r="Q27" t="s">
        <v>8323</v>
      </c>
      <c r="R27" t="s">
        <v>8327</v>
      </c>
      <c r="S27" s="20">
        <v>40310.287673611114</v>
      </c>
      <c r="T27" s="20">
        <v>40369.916666666664</v>
      </c>
    </row>
    <row r="28" spans="1:20" x14ac:dyDescent="0.2">
      <c r="A28">
        <v>2474</v>
      </c>
      <c r="B28" t="s">
        <v>2475</v>
      </c>
      <c r="C28" t="s">
        <v>6584</v>
      </c>
      <c r="D28">
        <v>5000</v>
      </c>
      <c r="E28">
        <v>5000.18</v>
      </c>
      <c r="F28" t="s">
        <v>8218</v>
      </c>
      <c r="G28" t="s">
        <v>8223</v>
      </c>
      <c r="H28" t="s">
        <v>8245</v>
      </c>
      <c r="I28">
        <v>1286756176</v>
      </c>
      <c r="J28">
        <v>1282868176</v>
      </c>
      <c r="K28" t="b">
        <v>0</v>
      </c>
      <c r="L28">
        <v>38</v>
      </c>
      <c r="M28" t="b">
        <v>1</v>
      </c>
      <c r="N28" t="s">
        <v>8277</v>
      </c>
      <c r="O28">
        <v>100</v>
      </c>
      <c r="P28">
        <v>131.58000000000001</v>
      </c>
      <c r="Q28" t="s">
        <v>8323</v>
      </c>
      <c r="R28" t="s">
        <v>8327</v>
      </c>
      <c r="S28" s="20">
        <v>40417.011296296296</v>
      </c>
      <c r="T28" s="20">
        <v>40462.011296296296</v>
      </c>
    </row>
    <row r="29" spans="1:20" x14ac:dyDescent="0.2">
      <c r="A29">
        <v>2473</v>
      </c>
      <c r="B29" t="s">
        <v>2474</v>
      </c>
      <c r="C29" t="s">
        <v>6583</v>
      </c>
      <c r="D29">
        <v>2000</v>
      </c>
      <c r="E29">
        <v>2000</v>
      </c>
      <c r="F29" t="s">
        <v>8218</v>
      </c>
      <c r="G29" t="s">
        <v>8223</v>
      </c>
      <c r="H29" t="s">
        <v>8245</v>
      </c>
      <c r="I29">
        <v>1352573869</v>
      </c>
      <c r="J29">
        <v>1349978269</v>
      </c>
      <c r="K29" t="b">
        <v>0</v>
      </c>
      <c r="L29">
        <v>47</v>
      </c>
      <c r="M29" t="b">
        <v>1</v>
      </c>
      <c r="N29" t="s">
        <v>8277</v>
      </c>
      <c r="O29">
        <v>100</v>
      </c>
      <c r="P29">
        <v>42.55</v>
      </c>
      <c r="Q29" t="s">
        <v>8323</v>
      </c>
      <c r="R29" t="s">
        <v>8327</v>
      </c>
      <c r="S29" s="20">
        <v>41193.748483796298</v>
      </c>
      <c r="T29" s="20">
        <v>41223.790150462963</v>
      </c>
    </row>
    <row r="30" spans="1:20" x14ac:dyDescent="0.2">
      <c r="A30">
        <v>2472</v>
      </c>
      <c r="B30" t="s">
        <v>2473</v>
      </c>
      <c r="C30" t="s">
        <v>6582</v>
      </c>
      <c r="D30">
        <v>7500</v>
      </c>
      <c r="E30">
        <v>10182.02</v>
      </c>
      <c r="F30" t="s">
        <v>8218</v>
      </c>
      <c r="G30" t="s">
        <v>8223</v>
      </c>
      <c r="H30" t="s">
        <v>8245</v>
      </c>
      <c r="I30">
        <v>1283562180</v>
      </c>
      <c r="J30">
        <v>1277433980</v>
      </c>
      <c r="K30" t="b">
        <v>0</v>
      </c>
      <c r="L30">
        <v>104</v>
      </c>
      <c r="M30" t="b">
        <v>1</v>
      </c>
      <c r="N30" t="s">
        <v>8277</v>
      </c>
      <c r="O30">
        <v>136</v>
      </c>
      <c r="P30">
        <v>97.9</v>
      </c>
      <c r="Q30" t="s">
        <v>8323</v>
      </c>
      <c r="R30" t="s">
        <v>8327</v>
      </c>
      <c r="S30" s="20">
        <v>40354.11550925926</v>
      </c>
      <c r="T30" s="20">
        <v>40425.043749999997</v>
      </c>
    </row>
    <row r="31" spans="1:20" x14ac:dyDescent="0.2">
      <c r="A31">
        <v>2471</v>
      </c>
      <c r="B31" t="s">
        <v>2472</v>
      </c>
      <c r="C31" t="s">
        <v>6581</v>
      </c>
      <c r="D31">
        <v>500</v>
      </c>
      <c r="E31">
        <v>640</v>
      </c>
      <c r="F31" t="s">
        <v>8218</v>
      </c>
      <c r="G31" t="s">
        <v>8223</v>
      </c>
      <c r="H31" t="s">
        <v>8245</v>
      </c>
      <c r="I31">
        <v>1327535392</v>
      </c>
      <c r="J31">
        <v>1324079392</v>
      </c>
      <c r="K31" t="b">
        <v>0</v>
      </c>
      <c r="L31">
        <v>17</v>
      </c>
      <c r="M31" t="b">
        <v>1</v>
      </c>
      <c r="N31" t="s">
        <v>8277</v>
      </c>
      <c r="O31">
        <v>128</v>
      </c>
      <c r="P31">
        <v>37.65</v>
      </c>
      <c r="Q31" t="s">
        <v>8323</v>
      </c>
      <c r="R31" t="s">
        <v>8327</v>
      </c>
      <c r="S31" s="20">
        <v>40893.992962962962</v>
      </c>
      <c r="T31" s="20">
        <v>40933.992962962962</v>
      </c>
    </row>
    <row r="32" spans="1:20" x14ac:dyDescent="0.2">
      <c r="A32">
        <v>2470</v>
      </c>
      <c r="B32" t="s">
        <v>2471</v>
      </c>
      <c r="C32" t="s">
        <v>6580</v>
      </c>
      <c r="D32">
        <v>1000</v>
      </c>
      <c r="E32">
        <v>1031.6400000000001</v>
      </c>
      <c r="F32" t="s">
        <v>8218</v>
      </c>
      <c r="G32" t="s">
        <v>8223</v>
      </c>
      <c r="H32" t="s">
        <v>8245</v>
      </c>
      <c r="I32">
        <v>1337824055</v>
      </c>
      <c r="J32">
        <v>1335232055</v>
      </c>
      <c r="K32" t="b">
        <v>0</v>
      </c>
      <c r="L32">
        <v>36</v>
      </c>
      <c r="M32" t="b">
        <v>1</v>
      </c>
      <c r="N32" t="s">
        <v>8277</v>
      </c>
      <c r="O32">
        <v>103</v>
      </c>
      <c r="P32">
        <v>28.66</v>
      </c>
      <c r="Q32" t="s">
        <v>8323</v>
      </c>
      <c r="R32" t="s">
        <v>8327</v>
      </c>
      <c r="S32" s="20">
        <v>41023.07471064815</v>
      </c>
      <c r="T32" s="20">
        <v>41053.07471064815</v>
      </c>
    </row>
    <row r="33" spans="1:20" x14ac:dyDescent="0.2">
      <c r="A33">
        <v>2469</v>
      </c>
      <c r="B33" t="s">
        <v>2470</v>
      </c>
      <c r="C33" t="s">
        <v>6579</v>
      </c>
      <c r="D33">
        <v>1200</v>
      </c>
      <c r="E33">
        <v>1364</v>
      </c>
      <c r="F33" t="s">
        <v>8218</v>
      </c>
      <c r="G33" t="s">
        <v>8223</v>
      </c>
      <c r="H33" t="s">
        <v>8245</v>
      </c>
      <c r="I33">
        <v>1297160329</v>
      </c>
      <c r="J33">
        <v>1295000329</v>
      </c>
      <c r="K33" t="b">
        <v>0</v>
      </c>
      <c r="L33">
        <v>47</v>
      </c>
      <c r="M33" t="b">
        <v>1</v>
      </c>
      <c r="N33" t="s">
        <v>8277</v>
      </c>
      <c r="O33">
        <v>114</v>
      </c>
      <c r="P33">
        <v>29.02</v>
      </c>
      <c r="Q33" t="s">
        <v>8323</v>
      </c>
      <c r="R33" t="s">
        <v>8327</v>
      </c>
      <c r="S33" s="20">
        <v>40557.4297337963</v>
      </c>
      <c r="T33" s="20">
        <v>40582.4297337963</v>
      </c>
    </row>
    <row r="34" spans="1:20" x14ac:dyDescent="0.2">
      <c r="A34">
        <v>2468</v>
      </c>
      <c r="B34" t="s">
        <v>2469</v>
      </c>
      <c r="C34" t="s">
        <v>6578</v>
      </c>
      <c r="D34">
        <v>2000</v>
      </c>
      <c r="E34">
        <v>2144.34</v>
      </c>
      <c r="F34" t="s">
        <v>8218</v>
      </c>
      <c r="G34" t="s">
        <v>8223</v>
      </c>
      <c r="H34" t="s">
        <v>8245</v>
      </c>
      <c r="I34">
        <v>1351400400</v>
      </c>
      <c r="J34">
        <v>1348285321</v>
      </c>
      <c r="K34" t="b">
        <v>0</v>
      </c>
      <c r="L34">
        <v>58</v>
      </c>
      <c r="M34" t="b">
        <v>1</v>
      </c>
      <c r="N34" t="s">
        <v>8277</v>
      </c>
      <c r="O34">
        <v>107</v>
      </c>
      <c r="P34">
        <v>36.97</v>
      </c>
      <c r="Q34" t="s">
        <v>8323</v>
      </c>
      <c r="R34" t="s">
        <v>8327</v>
      </c>
      <c r="S34" s="20">
        <v>41174.154178240744</v>
      </c>
      <c r="T34" s="20">
        <v>41210.208333333336</v>
      </c>
    </row>
    <row r="35" spans="1:20" x14ac:dyDescent="0.2">
      <c r="A35">
        <v>2467</v>
      </c>
      <c r="B35" t="s">
        <v>2468</v>
      </c>
      <c r="C35" t="s">
        <v>6577</v>
      </c>
      <c r="D35">
        <v>1000</v>
      </c>
      <c r="E35">
        <v>1185</v>
      </c>
      <c r="F35" t="s">
        <v>8218</v>
      </c>
      <c r="G35" t="s">
        <v>8223</v>
      </c>
      <c r="H35" t="s">
        <v>8245</v>
      </c>
      <c r="I35">
        <v>1336669200</v>
      </c>
      <c r="J35">
        <v>1335473931</v>
      </c>
      <c r="K35" t="b">
        <v>0</v>
      </c>
      <c r="L35">
        <v>43</v>
      </c>
      <c r="M35" t="b">
        <v>1</v>
      </c>
      <c r="N35" t="s">
        <v>8277</v>
      </c>
      <c r="O35">
        <v>119</v>
      </c>
      <c r="P35">
        <v>27.56</v>
      </c>
      <c r="Q35" t="s">
        <v>8323</v>
      </c>
      <c r="R35" t="s">
        <v>8327</v>
      </c>
      <c r="S35" s="20">
        <v>41025.874201388891</v>
      </c>
      <c r="T35" s="20">
        <v>41039.708333333336</v>
      </c>
    </row>
    <row r="36" spans="1:20" x14ac:dyDescent="0.2">
      <c r="A36">
        <v>2466</v>
      </c>
      <c r="B36" t="s">
        <v>2467</v>
      </c>
      <c r="C36" t="s">
        <v>6576</v>
      </c>
      <c r="D36">
        <v>2500</v>
      </c>
      <c r="E36">
        <v>2500</v>
      </c>
      <c r="F36" t="s">
        <v>8218</v>
      </c>
      <c r="G36" t="s">
        <v>8223</v>
      </c>
      <c r="H36" t="s">
        <v>8245</v>
      </c>
      <c r="I36">
        <v>1368066453</v>
      </c>
      <c r="J36">
        <v>1365474453</v>
      </c>
      <c r="K36" t="b">
        <v>0</v>
      </c>
      <c r="L36">
        <v>52</v>
      </c>
      <c r="M36" t="b">
        <v>1</v>
      </c>
      <c r="N36" t="s">
        <v>8277</v>
      </c>
      <c r="O36">
        <v>100</v>
      </c>
      <c r="P36">
        <v>48.08</v>
      </c>
      <c r="Q36" t="s">
        <v>8323</v>
      </c>
      <c r="R36" t="s">
        <v>8327</v>
      </c>
      <c r="S36" s="20">
        <v>41373.102465277778</v>
      </c>
      <c r="T36" s="20">
        <v>41403.102465277778</v>
      </c>
    </row>
    <row r="37" spans="1:20" x14ac:dyDescent="0.2">
      <c r="A37">
        <v>2465</v>
      </c>
      <c r="B37" t="s">
        <v>2466</v>
      </c>
      <c r="C37" t="s">
        <v>6575</v>
      </c>
      <c r="D37">
        <v>700</v>
      </c>
      <c r="E37">
        <v>1261</v>
      </c>
      <c r="F37" t="s">
        <v>8218</v>
      </c>
      <c r="G37" t="s">
        <v>8223</v>
      </c>
      <c r="H37" t="s">
        <v>8245</v>
      </c>
      <c r="I37">
        <v>1348420548</v>
      </c>
      <c r="J37">
        <v>1345828548</v>
      </c>
      <c r="K37" t="b">
        <v>0</v>
      </c>
      <c r="L37">
        <v>48</v>
      </c>
      <c r="M37" t="b">
        <v>1</v>
      </c>
      <c r="N37" t="s">
        <v>8277</v>
      </c>
      <c r="O37">
        <v>180</v>
      </c>
      <c r="P37">
        <v>26.27</v>
      </c>
      <c r="Q37" t="s">
        <v>8323</v>
      </c>
      <c r="R37" t="s">
        <v>8327</v>
      </c>
      <c r="S37" s="20">
        <v>41145.719305555554</v>
      </c>
      <c r="T37" s="20">
        <v>41175.719305555554</v>
      </c>
    </row>
    <row r="38" spans="1:20" x14ac:dyDescent="0.2">
      <c r="A38">
        <v>2463</v>
      </c>
      <c r="B38" t="s">
        <v>2464</v>
      </c>
      <c r="C38" t="s">
        <v>6573</v>
      </c>
      <c r="D38">
        <v>2000</v>
      </c>
      <c r="E38">
        <v>2325</v>
      </c>
      <c r="F38" t="s">
        <v>8218</v>
      </c>
      <c r="G38" t="s">
        <v>8223</v>
      </c>
      <c r="H38" t="s">
        <v>8245</v>
      </c>
      <c r="I38">
        <v>1366138800</v>
      </c>
      <c r="J38">
        <v>1362710425</v>
      </c>
      <c r="K38" t="b">
        <v>0</v>
      </c>
      <c r="L38">
        <v>75</v>
      </c>
      <c r="M38" t="b">
        <v>1</v>
      </c>
      <c r="N38" t="s">
        <v>8277</v>
      </c>
      <c r="O38">
        <v>116</v>
      </c>
      <c r="P38">
        <v>31</v>
      </c>
      <c r="Q38" t="s">
        <v>8323</v>
      </c>
      <c r="R38" t="s">
        <v>8327</v>
      </c>
      <c r="S38" s="20">
        <v>41341.111400462964</v>
      </c>
      <c r="T38" s="20">
        <v>41380.791666666664</v>
      </c>
    </row>
    <row r="39" spans="1:20" x14ac:dyDescent="0.2">
      <c r="A39">
        <v>2462</v>
      </c>
      <c r="B39" t="s">
        <v>2463</v>
      </c>
      <c r="C39" t="s">
        <v>6572</v>
      </c>
      <c r="D39">
        <v>3000</v>
      </c>
      <c r="E39">
        <v>3321.25</v>
      </c>
      <c r="F39" t="s">
        <v>8218</v>
      </c>
      <c r="G39" t="s">
        <v>8223</v>
      </c>
      <c r="H39" t="s">
        <v>8245</v>
      </c>
      <c r="I39">
        <v>1342672096</v>
      </c>
      <c r="J39">
        <v>1340944096</v>
      </c>
      <c r="K39" t="b">
        <v>0</v>
      </c>
      <c r="L39">
        <v>115</v>
      </c>
      <c r="M39" t="b">
        <v>1</v>
      </c>
      <c r="N39" t="s">
        <v>8277</v>
      </c>
      <c r="O39">
        <v>111</v>
      </c>
      <c r="P39">
        <v>28.88</v>
      </c>
      <c r="Q39" t="s">
        <v>8323</v>
      </c>
      <c r="R39" t="s">
        <v>8327</v>
      </c>
      <c r="S39" s="20">
        <v>41089.186296296299</v>
      </c>
      <c r="T39" s="20">
        <v>41109.186296296299</v>
      </c>
    </row>
    <row r="40" spans="1:20" x14ac:dyDescent="0.2">
      <c r="A40">
        <v>2461</v>
      </c>
      <c r="B40" t="s">
        <v>2462</v>
      </c>
      <c r="C40" t="s">
        <v>6571</v>
      </c>
      <c r="D40">
        <v>7500</v>
      </c>
      <c r="E40">
        <v>7785</v>
      </c>
      <c r="F40" t="s">
        <v>8218</v>
      </c>
      <c r="G40" t="s">
        <v>8223</v>
      </c>
      <c r="H40" t="s">
        <v>8245</v>
      </c>
      <c r="I40">
        <v>1317438000</v>
      </c>
      <c r="J40">
        <v>1314577097</v>
      </c>
      <c r="K40" t="b">
        <v>0</v>
      </c>
      <c r="L40">
        <v>86</v>
      </c>
      <c r="M40" t="b">
        <v>1</v>
      </c>
      <c r="N40" t="s">
        <v>8277</v>
      </c>
      <c r="O40">
        <v>104</v>
      </c>
      <c r="P40">
        <v>90.52</v>
      </c>
      <c r="Q40" t="s">
        <v>8323</v>
      </c>
      <c r="R40" t="s">
        <v>8327</v>
      </c>
      <c r="S40" s="20">
        <v>40784.012696759259</v>
      </c>
      <c r="T40" s="20">
        <v>40817.125</v>
      </c>
    </row>
    <row r="41" spans="1:20" x14ac:dyDescent="0.2">
      <c r="A41">
        <v>2320</v>
      </c>
      <c r="B41" t="s">
        <v>2321</v>
      </c>
      <c r="C41" t="s">
        <v>6430</v>
      </c>
      <c r="D41">
        <v>5000</v>
      </c>
      <c r="E41">
        <v>5433</v>
      </c>
      <c r="F41" t="s">
        <v>8218</v>
      </c>
      <c r="G41" t="s">
        <v>8223</v>
      </c>
      <c r="H41" t="s">
        <v>8245</v>
      </c>
      <c r="I41">
        <v>1396463800</v>
      </c>
      <c r="J41">
        <v>1393443400</v>
      </c>
      <c r="K41" t="b">
        <v>1</v>
      </c>
      <c r="L41">
        <v>89</v>
      </c>
      <c r="M41" t="b">
        <v>1</v>
      </c>
      <c r="N41" t="s">
        <v>8277</v>
      </c>
      <c r="O41">
        <v>109</v>
      </c>
      <c r="P41">
        <v>61.04</v>
      </c>
      <c r="Q41" t="s">
        <v>8323</v>
      </c>
      <c r="R41" t="s">
        <v>8327</v>
      </c>
      <c r="S41" s="20">
        <v>41696.817129629628</v>
      </c>
      <c r="T41" s="20">
        <v>41731.775462962964</v>
      </c>
    </row>
    <row r="42" spans="1:20" x14ac:dyDescent="0.2">
      <c r="A42">
        <v>2319</v>
      </c>
      <c r="B42" t="s">
        <v>2320</v>
      </c>
      <c r="C42" t="s">
        <v>6429</v>
      </c>
      <c r="D42">
        <v>3000</v>
      </c>
      <c r="E42">
        <v>3231</v>
      </c>
      <c r="F42" t="s">
        <v>8218</v>
      </c>
      <c r="G42" t="s">
        <v>8223</v>
      </c>
      <c r="H42" t="s">
        <v>8245</v>
      </c>
      <c r="I42">
        <v>1387072685</v>
      </c>
      <c r="J42">
        <v>1384480685</v>
      </c>
      <c r="K42" t="b">
        <v>1</v>
      </c>
      <c r="L42">
        <v>77</v>
      </c>
      <c r="M42" t="b">
        <v>1</v>
      </c>
      <c r="N42" t="s">
        <v>8277</v>
      </c>
      <c r="O42">
        <v>108</v>
      </c>
      <c r="P42">
        <v>41.96</v>
      </c>
      <c r="Q42" t="s">
        <v>8323</v>
      </c>
      <c r="R42" t="s">
        <v>8327</v>
      </c>
      <c r="S42" s="20">
        <v>41593.082002314812</v>
      </c>
      <c r="T42" s="20">
        <v>41623.082002314812</v>
      </c>
    </row>
    <row r="43" spans="1:20" x14ac:dyDescent="0.2">
      <c r="A43">
        <v>2318</v>
      </c>
      <c r="B43" t="s">
        <v>2319</v>
      </c>
      <c r="C43" t="s">
        <v>6428</v>
      </c>
      <c r="D43">
        <v>5000</v>
      </c>
      <c r="E43">
        <v>6053</v>
      </c>
      <c r="F43" t="s">
        <v>8218</v>
      </c>
      <c r="G43" t="s">
        <v>8223</v>
      </c>
      <c r="H43" t="s">
        <v>8245</v>
      </c>
      <c r="I43">
        <v>1253937540</v>
      </c>
      <c r="J43">
        <v>1251214014</v>
      </c>
      <c r="K43" t="b">
        <v>1</v>
      </c>
      <c r="L43">
        <v>163</v>
      </c>
      <c r="M43" t="b">
        <v>1</v>
      </c>
      <c r="N43" t="s">
        <v>8277</v>
      </c>
      <c r="O43">
        <v>121</v>
      </c>
      <c r="P43">
        <v>37.130000000000003</v>
      </c>
      <c r="Q43" t="s">
        <v>8323</v>
      </c>
      <c r="R43" t="s">
        <v>8327</v>
      </c>
      <c r="S43" s="20">
        <v>40050.643680555557</v>
      </c>
      <c r="T43" s="20">
        <v>40082.165972222225</v>
      </c>
    </row>
    <row r="44" spans="1:20" x14ac:dyDescent="0.2">
      <c r="A44">
        <v>2317</v>
      </c>
      <c r="B44" t="s">
        <v>2318</v>
      </c>
      <c r="C44" t="s">
        <v>6427</v>
      </c>
      <c r="D44">
        <v>400</v>
      </c>
      <c r="E44">
        <v>416</v>
      </c>
      <c r="F44" t="s">
        <v>8218</v>
      </c>
      <c r="G44" t="s">
        <v>8223</v>
      </c>
      <c r="H44" t="s">
        <v>8245</v>
      </c>
      <c r="I44">
        <v>1266210000</v>
      </c>
      <c r="J44">
        <v>1263474049</v>
      </c>
      <c r="K44" t="b">
        <v>1</v>
      </c>
      <c r="L44">
        <v>22</v>
      </c>
      <c r="M44" t="b">
        <v>1</v>
      </c>
      <c r="N44" t="s">
        <v>8277</v>
      </c>
      <c r="O44">
        <v>104</v>
      </c>
      <c r="P44">
        <v>18.91</v>
      </c>
      <c r="Q44" t="s">
        <v>8323</v>
      </c>
      <c r="R44" t="s">
        <v>8327</v>
      </c>
      <c r="S44" s="20">
        <v>40192.542233796295</v>
      </c>
      <c r="T44" s="20">
        <v>40224.208333333336</v>
      </c>
    </row>
    <row r="45" spans="1:20" x14ac:dyDescent="0.2">
      <c r="A45">
        <v>2316</v>
      </c>
      <c r="B45" t="s">
        <v>2317</v>
      </c>
      <c r="C45" t="s">
        <v>6426</v>
      </c>
      <c r="D45">
        <v>15000</v>
      </c>
      <c r="E45">
        <v>15606.4</v>
      </c>
      <c r="F45" t="s">
        <v>8218</v>
      </c>
      <c r="G45" t="s">
        <v>8223</v>
      </c>
      <c r="H45" t="s">
        <v>8245</v>
      </c>
      <c r="I45">
        <v>1260383040</v>
      </c>
      <c r="J45">
        <v>1253726650</v>
      </c>
      <c r="K45" t="b">
        <v>1</v>
      </c>
      <c r="L45">
        <v>200</v>
      </c>
      <c r="M45" t="b">
        <v>1</v>
      </c>
      <c r="N45" t="s">
        <v>8277</v>
      </c>
      <c r="O45">
        <v>104</v>
      </c>
      <c r="P45">
        <v>78.03</v>
      </c>
      <c r="Q45" t="s">
        <v>8323</v>
      </c>
      <c r="R45" t="s">
        <v>8327</v>
      </c>
      <c r="S45" s="20">
        <v>40079.725115740737</v>
      </c>
      <c r="T45" s="20">
        <v>40156.76666666667</v>
      </c>
    </row>
    <row r="46" spans="1:20" x14ac:dyDescent="0.2">
      <c r="A46">
        <v>2315</v>
      </c>
      <c r="B46" t="s">
        <v>2316</v>
      </c>
      <c r="C46" t="s">
        <v>6425</v>
      </c>
      <c r="D46">
        <v>2500</v>
      </c>
      <c r="E46">
        <v>2565</v>
      </c>
      <c r="F46" t="s">
        <v>8218</v>
      </c>
      <c r="G46" t="s">
        <v>8223</v>
      </c>
      <c r="H46" t="s">
        <v>8245</v>
      </c>
      <c r="I46">
        <v>1336238743</v>
      </c>
      <c r="J46">
        <v>1333646743</v>
      </c>
      <c r="K46" t="b">
        <v>1</v>
      </c>
      <c r="L46">
        <v>64</v>
      </c>
      <c r="M46" t="b">
        <v>1</v>
      </c>
      <c r="N46" t="s">
        <v>8277</v>
      </c>
      <c r="O46">
        <v>103</v>
      </c>
      <c r="P46">
        <v>40.08</v>
      </c>
      <c r="Q46" t="s">
        <v>8323</v>
      </c>
      <c r="R46" t="s">
        <v>8327</v>
      </c>
      <c r="S46" s="20">
        <v>41004.72619212963</v>
      </c>
      <c r="T46" s="20">
        <v>41034.72619212963</v>
      </c>
    </row>
    <row r="47" spans="1:20" x14ac:dyDescent="0.2">
      <c r="A47">
        <v>2314</v>
      </c>
      <c r="B47" t="s">
        <v>2315</v>
      </c>
      <c r="C47" t="s">
        <v>6424</v>
      </c>
      <c r="D47">
        <v>1200</v>
      </c>
      <c r="E47">
        <v>1883.64</v>
      </c>
      <c r="F47" t="s">
        <v>8218</v>
      </c>
      <c r="G47" t="s">
        <v>8223</v>
      </c>
      <c r="H47" t="s">
        <v>8245</v>
      </c>
      <c r="I47">
        <v>1339074857</v>
      </c>
      <c r="J47">
        <v>1336482857</v>
      </c>
      <c r="K47" t="b">
        <v>1</v>
      </c>
      <c r="L47">
        <v>50</v>
      </c>
      <c r="M47" t="b">
        <v>1</v>
      </c>
      <c r="N47" t="s">
        <v>8277</v>
      </c>
      <c r="O47">
        <v>157</v>
      </c>
      <c r="P47">
        <v>37.67</v>
      </c>
      <c r="Q47" t="s">
        <v>8323</v>
      </c>
      <c r="R47" t="s">
        <v>8327</v>
      </c>
      <c r="S47" s="20">
        <v>41037.551585648151</v>
      </c>
      <c r="T47" s="20">
        <v>41067.551585648151</v>
      </c>
    </row>
    <row r="48" spans="1:20" x14ac:dyDescent="0.2">
      <c r="A48">
        <v>2313</v>
      </c>
      <c r="B48" t="s">
        <v>2314</v>
      </c>
      <c r="C48" t="s">
        <v>6423</v>
      </c>
      <c r="D48">
        <v>5000</v>
      </c>
      <c r="E48">
        <v>8792.02</v>
      </c>
      <c r="F48" t="s">
        <v>8218</v>
      </c>
      <c r="G48" t="s">
        <v>8223</v>
      </c>
      <c r="H48" t="s">
        <v>8245</v>
      </c>
      <c r="I48">
        <v>1336086026</v>
      </c>
      <c r="J48">
        <v>1333494026</v>
      </c>
      <c r="K48" t="b">
        <v>1</v>
      </c>
      <c r="L48">
        <v>157</v>
      </c>
      <c r="M48" t="b">
        <v>1</v>
      </c>
      <c r="N48" t="s">
        <v>8277</v>
      </c>
      <c r="O48">
        <v>176</v>
      </c>
      <c r="P48">
        <v>56</v>
      </c>
      <c r="Q48" t="s">
        <v>8323</v>
      </c>
      <c r="R48" t="s">
        <v>8327</v>
      </c>
      <c r="S48" s="20">
        <v>41002.958634259259</v>
      </c>
      <c r="T48" s="20">
        <v>41032.958634259259</v>
      </c>
    </row>
    <row r="49" spans="1:20" x14ac:dyDescent="0.2">
      <c r="A49">
        <v>2312</v>
      </c>
      <c r="B49" t="s">
        <v>2313</v>
      </c>
      <c r="C49" t="s">
        <v>6422</v>
      </c>
      <c r="D49">
        <v>3000</v>
      </c>
      <c r="E49">
        <v>3236</v>
      </c>
      <c r="F49" t="s">
        <v>8218</v>
      </c>
      <c r="G49" t="s">
        <v>8223</v>
      </c>
      <c r="H49" t="s">
        <v>8245</v>
      </c>
      <c r="I49">
        <v>1397862000</v>
      </c>
      <c r="J49">
        <v>1395155478</v>
      </c>
      <c r="K49" t="b">
        <v>1</v>
      </c>
      <c r="L49">
        <v>79</v>
      </c>
      <c r="M49" t="b">
        <v>1</v>
      </c>
      <c r="N49" t="s">
        <v>8277</v>
      </c>
      <c r="O49">
        <v>108</v>
      </c>
      <c r="P49">
        <v>40.96</v>
      </c>
      <c r="Q49" t="s">
        <v>8323</v>
      </c>
      <c r="R49" t="s">
        <v>8327</v>
      </c>
      <c r="S49" s="20">
        <v>41716.632847222223</v>
      </c>
      <c r="T49" s="20">
        <v>41747.958333333336</v>
      </c>
    </row>
    <row r="50" spans="1:20" x14ac:dyDescent="0.2">
      <c r="A50">
        <v>2311</v>
      </c>
      <c r="B50" t="s">
        <v>2312</v>
      </c>
      <c r="C50" t="s">
        <v>6421</v>
      </c>
      <c r="D50">
        <v>9000</v>
      </c>
      <c r="E50">
        <v>9370</v>
      </c>
      <c r="F50" t="s">
        <v>8218</v>
      </c>
      <c r="G50" t="s">
        <v>8223</v>
      </c>
      <c r="H50" t="s">
        <v>8245</v>
      </c>
      <c r="I50">
        <v>1399421189</v>
      </c>
      <c r="J50">
        <v>1396829189</v>
      </c>
      <c r="K50" t="b">
        <v>1</v>
      </c>
      <c r="L50">
        <v>104</v>
      </c>
      <c r="M50" t="b">
        <v>1</v>
      </c>
      <c r="N50" t="s">
        <v>8277</v>
      </c>
      <c r="O50">
        <v>104</v>
      </c>
      <c r="P50">
        <v>90.1</v>
      </c>
      <c r="Q50" t="s">
        <v>8323</v>
      </c>
      <c r="R50" t="s">
        <v>8327</v>
      </c>
      <c r="S50" s="20">
        <v>41736.004502314812</v>
      </c>
      <c r="T50" s="20">
        <v>41766.004502314812</v>
      </c>
    </row>
    <row r="51" spans="1:20" x14ac:dyDescent="0.2">
      <c r="A51">
        <v>2310</v>
      </c>
      <c r="B51" t="s">
        <v>2311</v>
      </c>
      <c r="C51" t="s">
        <v>6420</v>
      </c>
      <c r="D51">
        <v>18500</v>
      </c>
      <c r="E51">
        <v>79335.360000000001</v>
      </c>
      <c r="F51" t="s">
        <v>8218</v>
      </c>
      <c r="G51" t="s">
        <v>8223</v>
      </c>
      <c r="H51" t="s">
        <v>8245</v>
      </c>
      <c r="I51">
        <v>1363889015</v>
      </c>
      <c r="J51">
        <v>1361300615</v>
      </c>
      <c r="K51" t="b">
        <v>1</v>
      </c>
      <c r="L51">
        <v>1224</v>
      </c>
      <c r="M51" t="b">
        <v>1</v>
      </c>
      <c r="N51" t="s">
        <v>8277</v>
      </c>
      <c r="O51">
        <v>429</v>
      </c>
      <c r="P51">
        <v>64.819999999999993</v>
      </c>
      <c r="Q51" t="s">
        <v>8323</v>
      </c>
      <c r="R51" t="s">
        <v>8327</v>
      </c>
      <c r="S51" s="20">
        <v>41324.79415509259</v>
      </c>
      <c r="T51" s="20">
        <v>41354.752488425926</v>
      </c>
    </row>
    <row r="52" spans="1:20" x14ac:dyDescent="0.2">
      <c r="A52">
        <v>2309</v>
      </c>
      <c r="B52" t="s">
        <v>2310</v>
      </c>
      <c r="C52" t="s">
        <v>6419</v>
      </c>
      <c r="D52">
        <v>6000</v>
      </c>
      <c r="E52">
        <v>6400.47</v>
      </c>
      <c r="F52" t="s">
        <v>8218</v>
      </c>
      <c r="G52" t="s">
        <v>8223</v>
      </c>
      <c r="H52" t="s">
        <v>8245</v>
      </c>
      <c r="I52">
        <v>1362872537</v>
      </c>
      <c r="J52">
        <v>1359848537</v>
      </c>
      <c r="K52" t="b">
        <v>1</v>
      </c>
      <c r="L52">
        <v>107</v>
      </c>
      <c r="M52" t="b">
        <v>1</v>
      </c>
      <c r="N52" t="s">
        <v>8277</v>
      </c>
      <c r="O52">
        <v>107</v>
      </c>
      <c r="P52">
        <v>59.82</v>
      </c>
      <c r="Q52" t="s">
        <v>8323</v>
      </c>
      <c r="R52" t="s">
        <v>8327</v>
      </c>
      <c r="S52" s="20">
        <v>41307.987696759257</v>
      </c>
      <c r="T52" s="20">
        <v>41342.987696759257</v>
      </c>
    </row>
    <row r="53" spans="1:20" x14ac:dyDescent="0.2">
      <c r="A53">
        <v>2308</v>
      </c>
      <c r="B53" t="s">
        <v>2309</v>
      </c>
      <c r="C53" t="s">
        <v>6418</v>
      </c>
      <c r="D53">
        <v>50000</v>
      </c>
      <c r="E53">
        <v>50653.11</v>
      </c>
      <c r="F53" t="s">
        <v>8218</v>
      </c>
      <c r="G53" t="s">
        <v>8223</v>
      </c>
      <c r="H53" t="s">
        <v>8245</v>
      </c>
      <c r="I53">
        <v>1409274000</v>
      </c>
      <c r="J53">
        <v>1406847996</v>
      </c>
      <c r="K53" t="b">
        <v>1</v>
      </c>
      <c r="L53">
        <v>614</v>
      </c>
      <c r="M53" t="b">
        <v>1</v>
      </c>
      <c r="N53" t="s">
        <v>8277</v>
      </c>
      <c r="O53">
        <v>101</v>
      </c>
      <c r="P53">
        <v>82.5</v>
      </c>
      <c r="Q53" t="s">
        <v>8323</v>
      </c>
      <c r="R53" t="s">
        <v>8327</v>
      </c>
      <c r="S53" s="20">
        <v>41851.962916666664</v>
      </c>
      <c r="T53" s="20">
        <v>41880.041666666664</v>
      </c>
    </row>
    <row r="54" spans="1:20" x14ac:dyDescent="0.2">
      <c r="A54">
        <v>2307</v>
      </c>
      <c r="B54" t="s">
        <v>2308</v>
      </c>
      <c r="C54" t="s">
        <v>6417</v>
      </c>
      <c r="D54">
        <v>1964.47</v>
      </c>
      <c r="E54">
        <v>2095.2600000000002</v>
      </c>
      <c r="F54" t="s">
        <v>8218</v>
      </c>
      <c r="G54" t="s">
        <v>8223</v>
      </c>
      <c r="H54" t="s">
        <v>8245</v>
      </c>
      <c r="I54">
        <v>1336245328</v>
      </c>
      <c r="J54">
        <v>1333653333</v>
      </c>
      <c r="K54" t="b">
        <v>1</v>
      </c>
      <c r="L54">
        <v>75</v>
      </c>
      <c r="M54" t="b">
        <v>1</v>
      </c>
      <c r="N54" t="s">
        <v>8277</v>
      </c>
      <c r="O54">
        <v>107</v>
      </c>
      <c r="P54">
        <v>27.94</v>
      </c>
      <c r="Q54" t="s">
        <v>8323</v>
      </c>
      <c r="R54" t="s">
        <v>8327</v>
      </c>
      <c r="S54" s="20">
        <v>41004.802465277775</v>
      </c>
      <c r="T54" s="20">
        <v>41034.802407407406</v>
      </c>
    </row>
    <row r="55" spans="1:20" x14ac:dyDescent="0.2">
      <c r="A55">
        <v>2306</v>
      </c>
      <c r="B55" t="s">
        <v>2307</v>
      </c>
      <c r="C55" t="s">
        <v>6416</v>
      </c>
      <c r="D55">
        <v>3500</v>
      </c>
      <c r="E55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v>107</v>
      </c>
      <c r="P55">
        <v>51.19</v>
      </c>
      <c r="Q55" t="s">
        <v>8323</v>
      </c>
      <c r="R55" t="s">
        <v>8327</v>
      </c>
      <c r="S55" s="20">
        <v>40948.16815972222</v>
      </c>
      <c r="T55" s="20">
        <v>40978.16815972222</v>
      </c>
    </row>
    <row r="56" spans="1:20" x14ac:dyDescent="0.2">
      <c r="A56">
        <v>2305</v>
      </c>
      <c r="B56" t="s">
        <v>2306</v>
      </c>
      <c r="C56" t="s">
        <v>6415</v>
      </c>
      <c r="D56">
        <v>18000</v>
      </c>
      <c r="E56">
        <v>18221</v>
      </c>
      <c r="F56" t="s">
        <v>8218</v>
      </c>
      <c r="G56" t="s">
        <v>8223</v>
      </c>
      <c r="H56" t="s">
        <v>8245</v>
      </c>
      <c r="I56">
        <v>1407520800</v>
      </c>
      <c r="J56">
        <v>1405356072</v>
      </c>
      <c r="K56" t="b">
        <v>1</v>
      </c>
      <c r="L56">
        <v>167</v>
      </c>
      <c r="M56" t="b">
        <v>1</v>
      </c>
      <c r="N56" t="s">
        <v>8277</v>
      </c>
      <c r="O56">
        <v>101</v>
      </c>
      <c r="P56">
        <v>109.11</v>
      </c>
      <c r="Q56" t="s">
        <v>8323</v>
      </c>
      <c r="R56" t="s">
        <v>8327</v>
      </c>
      <c r="S56" s="20">
        <v>41834.695277777777</v>
      </c>
      <c r="T56" s="20">
        <v>41859.75</v>
      </c>
    </row>
    <row r="57" spans="1:20" x14ac:dyDescent="0.2">
      <c r="A57">
        <v>2304</v>
      </c>
      <c r="B57" t="s">
        <v>2305</v>
      </c>
      <c r="C57" t="s">
        <v>6414</v>
      </c>
      <c r="D57">
        <v>6000</v>
      </c>
      <c r="E57">
        <v>6042.02</v>
      </c>
      <c r="F57" t="s">
        <v>8218</v>
      </c>
      <c r="G57" t="s">
        <v>8223</v>
      </c>
      <c r="H57" t="s">
        <v>8245</v>
      </c>
      <c r="I57">
        <v>1293857940</v>
      </c>
      <c r="J57">
        <v>1290281691</v>
      </c>
      <c r="K57" t="b">
        <v>1</v>
      </c>
      <c r="L57">
        <v>113</v>
      </c>
      <c r="M57" t="b">
        <v>1</v>
      </c>
      <c r="N57" t="s">
        <v>8277</v>
      </c>
      <c r="O57">
        <v>101</v>
      </c>
      <c r="P57">
        <v>53.47</v>
      </c>
      <c r="Q57" t="s">
        <v>8323</v>
      </c>
      <c r="R57" t="s">
        <v>8327</v>
      </c>
      <c r="S57" s="20">
        <v>40502.815868055557</v>
      </c>
      <c r="T57" s="20">
        <v>40544.207638888889</v>
      </c>
    </row>
    <row r="58" spans="1:20" x14ac:dyDescent="0.2">
      <c r="A58">
        <v>2303</v>
      </c>
      <c r="B58" t="s">
        <v>2304</v>
      </c>
      <c r="C58" t="s">
        <v>6413</v>
      </c>
      <c r="D58">
        <v>6450</v>
      </c>
      <c r="E58">
        <v>7053.61</v>
      </c>
      <c r="F58" t="s">
        <v>8218</v>
      </c>
      <c r="G58" t="s">
        <v>8223</v>
      </c>
      <c r="H58" t="s">
        <v>8245</v>
      </c>
      <c r="I58">
        <v>1323747596</v>
      </c>
      <c r="J58">
        <v>1320287996</v>
      </c>
      <c r="K58" t="b">
        <v>1</v>
      </c>
      <c r="L58">
        <v>103</v>
      </c>
      <c r="M58" t="b">
        <v>1</v>
      </c>
      <c r="N58" t="s">
        <v>8277</v>
      </c>
      <c r="O58">
        <v>109</v>
      </c>
      <c r="P58">
        <v>68.48</v>
      </c>
      <c r="Q58" t="s">
        <v>8323</v>
      </c>
      <c r="R58" t="s">
        <v>8327</v>
      </c>
      <c r="S58" s="20">
        <v>40850.111064814817</v>
      </c>
      <c r="T58" s="20">
        <v>40890.152731481481</v>
      </c>
    </row>
    <row r="59" spans="1:20" x14ac:dyDescent="0.2">
      <c r="A59">
        <v>2302</v>
      </c>
      <c r="B59" t="s">
        <v>2303</v>
      </c>
      <c r="C59" t="s">
        <v>6412</v>
      </c>
      <c r="D59">
        <v>2300</v>
      </c>
      <c r="E59">
        <v>3925</v>
      </c>
      <c r="F59" t="s">
        <v>8218</v>
      </c>
      <c r="G59" t="s">
        <v>8223</v>
      </c>
      <c r="H59" t="s">
        <v>8245</v>
      </c>
      <c r="I59">
        <v>1388473200</v>
      </c>
      <c r="J59">
        <v>1385585434</v>
      </c>
      <c r="K59" t="b">
        <v>1</v>
      </c>
      <c r="L59">
        <v>85</v>
      </c>
      <c r="M59" t="b">
        <v>1</v>
      </c>
      <c r="N59" t="s">
        <v>8277</v>
      </c>
      <c r="O59">
        <v>171</v>
      </c>
      <c r="P59">
        <v>46.18</v>
      </c>
      <c r="Q59" t="s">
        <v>8323</v>
      </c>
      <c r="R59" t="s">
        <v>8327</v>
      </c>
      <c r="S59" s="20">
        <v>41605.868449074071</v>
      </c>
      <c r="T59" s="20">
        <v>41639.291666666664</v>
      </c>
    </row>
    <row r="60" spans="1:20" x14ac:dyDescent="0.2">
      <c r="A60">
        <v>2301</v>
      </c>
      <c r="B60" t="s">
        <v>2302</v>
      </c>
      <c r="C60" t="s">
        <v>6411</v>
      </c>
      <c r="D60">
        <v>5000</v>
      </c>
      <c r="E60">
        <v>6680.22</v>
      </c>
      <c r="F60" t="s">
        <v>8218</v>
      </c>
      <c r="G60" t="s">
        <v>8223</v>
      </c>
      <c r="H60" t="s">
        <v>8245</v>
      </c>
      <c r="I60">
        <v>1371785496</v>
      </c>
      <c r="J60">
        <v>1369193496</v>
      </c>
      <c r="K60" t="b">
        <v>1</v>
      </c>
      <c r="L60">
        <v>211</v>
      </c>
      <c r="M60" t="b">
        <v>1</v>
      </c>
      <c r="N60" t="s">
        <v>8277</v>
      </c>
      <c r="O60">
        <v>134</v>
      </c>
      <c r="P60">
        <v>31.66</v>
      </c>
      <c r="Q60" t="s">
        <v>8323</v>
      </c>
      <c r="R60" t="s">
        <v>8327</v>
      </c>
      <c r="S60" s="20">
        <v>41416.146944444445</v>
      </c>
      <c r="T60" s="20">
        <v>41446.146944444445</v>
      </c>
    </row>
    <row r="61" spans="1:20" ht="112" x14ac:dyDescent="0.2">
      <c r="A61">
        <v>2120</v>
      </c>
      <c r="B61" t="s">
        <v>2121</v>
      </c>
      <c r="C61" s="3" t="s">
        <v>6230</v>
      </c>
      <c r="D61">
        <v>8000</v>
      </c>
      <c r="E61">
        <v>8070.43</v>
      </c>
      <c r="F61" t="s">
        <v>8218</v>
      </c>
      <c r="G61" t="s">
        <v>8223</v>
      </c>
      <c r="H61" t="s">
        <v>8245</v>
      </c>
      <c r="I61">
        <v>1388617736</v>
      </c>
      <c r="J61">
        <v>1384384136</v>
      </c>
      <c r="K61" t="b">
        <v>0</v>
      </c>
      <c r="L61">
        <v>69</v>
      </c>
      <c r="M61" t="b">
        <v>1</v>
      </c>
      <c r="N61" t="s">
        <v>8277</v>
      </c>
      <c r="O61">
        <v>101</v>
      </c>
      <c r="P61">
        <v>116.96</v>
      </c>
      <c r="Q61" t="s">
        <v>8323</v>
      </c>
      <c r="R61" t="s">
        <v>8327</v>
      </c>
      <c r="S61" s="20">
        <v>41591.964537037034</v>
      </c>
      <c r="T61" s="20">
        <v>41640.964537037034</v>
      </c>
    </row>
    <row r="62" spans="1:20" x14ac:dyDescent="0.2">
      <c r="A62">
        <v>2119</v>
      </c>
      <c r="B62" t="s">
        <v>2120</v>
      </c>
      <c r="C62" t="s">
        <v>6229</v>
      </c>
      <c r="D62">
        <v>2000</v>
      </c>
      <c r="E62">
        <v>2015</v>
      </c>
      <c r="F62" t="s">
        <v>8218</v>
      </c>
      <c r="G62" t="s">
        <v>8223</v>
      </c>
      <c r="H62" t="s">
        <v>8245</v>
      </c>
      <c r="I62">
        <v>1345086445</v>
      </c>
      <c r="J62">
        <v>1342494445</v>
      </c>
      <c r="K62" t="b">
        <v>0</v>
      </c>
      <c r="L62">
        <v>22</v>
      </c>
      <c r="M62" t="b">
        <v>1</v>
      </c>
      <c r="N62" t="s">
        <v>8277</v>
      </c>
      <c r="O62">
        <v>101</v>
      </c>
      <c r="P62">
        <v>91.59</v>
      </c>
      <c r="Q62" t="s">
        <v>8323</v>
      </c>
      <c r="R62" t="s">
        <v>8327</v>
      </c>
      <c r="S62" s="20">
        <v>41107.130150462966</v>
      </c>
      <c r="T62" s="20">
        <v>41137.130150462966</v>
      </c>
    </row>
    <row r="63" spans="1:20" x14ac:dyDescent="0.2">
      <c r="A63">
        <v>2118</v>
      </c>
      <c r="B63" t="s">
        <v>2119</v>
      </c>
      <c r="C63" t="s">
        <v>6228</v>
      </c>
      <c r="D63">
        <v>1000</v>
      </c>
      <c r="E63">
        <v>1346.11</v>
      </c>
      <c r="F63" t="s">
        <v>8218</v>
      </c>
      <c r="G63" t="s">
        <v>8223</v>
      </c>
      <c r="H63" t="s">
        <v>8245</v>
      </c>
      <c r="I63">
        <v>1311538136</v>
      </c>
      <c r="J63">
        <v>1308946136</v>
      </c>
      <c r="K63" t="b">
        <v>0</v>
      </c>
      <c r="L63">
        <v>17</v>
      </c>
      <c r="M63" t="b">
        <v>1</v>
      </c>
      <c r="N63" t="s">
        <v>8277</v>
      </c>
      <c r="O63">
        <v>135</v>
      </c>
      <c r="P63">
        <v>79.180000000000007</v>
      </c>
      <c r="Q63" t="s">
        <v>8323</v>
      </c>
      <c r="R63" t="s">
        <v>8327</v>
      </c>
      <c r="S63" s="20">
        <v>40718.839537037034</v>
      </c>
      <c r="T63" s="20">
        <v>40748.839537037034</v>
      </c>
    </row>
    <row r="64" spans="1:20" x14ac:dyDescent="0.2">
      <c r="A64">
        <v>2117</v>
      </c>
      <c r="B64" t="s">
        <v>2118</v>
      </c>
      <c r="C64" t="s">
        <v>6227</v>
      </c>
      <c r="D64">
        <v>1200</v>
      </c>
      <c r="E64">
        <v>1773</v>
      </c>
      <c r="F64" t="s">
        <v>8218</v>
      </c>
      <c r="G64" t="s">
        <v>8223</v>
      </c>
      <c r="H64" t="s">
        <v>8245</v>
      </c>
      <c r="I64">
        <v>1445921940</v>
      </c>
      <c r="J64">
        <v>1444699549</v>
      </c>
      <c r="K64" t="b">
        <v>0</v>
      </c>
      <c r="L64">
        <v>35</v>
      </c>
      <c r="M64" t="b">
        <v>1</v>
      </c>
      <c r="N64" t="s">
        <v>8277</v>
      </c>
      <c r="O64">
        <v>148</v>
      </c>
      <c r="P64">
        <v>50.66</v>
      </c>
      <c r="Q64" t="s">
        <v>8323</v>
      </c>
      <c r="R64" t="s">
        <v>8327</v>
      </c>
      <c r="S64" s="20">
        <v>42290.059594907405</v>
      </c>
      <c r="T64" s="20">
        <v>42304.207638888889</v>
      </c>
    </row>
    <row r="65" spans="1:20" x14ac:dyDescent="0.2">
      <c r="A65">
        <v>2116</v>
      </c>
      <c r="B65" t="s">
        <v>2117</v>
      </c>
      <c r="C65" t="s">
        <v>6226</v>
      </c>
      <c r="D65">
        <v>48000</v>
      </c>
      <c r="E65">
        <v>48434</v>
      </c>
      <c r="F65" t="s">
        <v>8218</v>
      </c>
      <c r="G65" t="s">
        <v>8223</v>
      </c>
      <c r="H65" t="s">
        <v>8245</v>
      </c>
      <c r="I65">
        <v>1349203203</v>
      </c>
      <c r="J65">
        <v>1345056003</v>
      </c>
      <c r="K65" t="b">
        <v>0</v>
      </c>
      <c r="L65">
        <v>92</v>
      </c>
      <c r="M65" t="b">
        <v>1</v>
      </c>
      <c r="N65" t="s">
        <v>8277</v>
      </c>
      <c r="O65">
        <v>101</v>
      </c>
      <c r="P65">
        <v>526.46</v>
      </c>
      <c r="Q65" t="s">
        <v>8323</v>
      </c>
      <c r="R65" t="s">
        <v>8327</v>
      </c>
      <c r="S65" s="20">
        <v>41136.777812499997</v>
      </c>
      <c r="T65" s="20">
        <v>41184.777812499997</v>
      </c>
    </row>
    <row r="66" spans="1:20" x14ac:dyDescent="0.2">
      <c r="A66">
        <v>2115</v>
      </c>
      <c r="B66" t="s">
        <v>2116</v>
      </c>
      <c r="C66" t="s">
        <v>6225</v>
      </c>
      <c r="D66">
        <v>1500</v>
      </c>
      <c r="E66">
        <v>3385</v>
      </c>
      <c r="F66" t="s">
        <v>8218</v>
      </c>
      <c r="G66" t="s">
        <v>8223</v>
      </c>
      <c r="H66" t="s">
        <v>8245</v>
      </c>
      <c r="I66">
        <v>1298167001</v>
      </c>
      <c r="J66">
        <v>1295575001</v>
      </c>
      <c r="K66" t="b">
        <v>0</v>
      </c>
      <c r="L66">
        <v>36</v>
      </c>
      <c r="M66" t="b">
        <v>1</v>
      </c>
      <c r="N66" t="s">
        <v>8277</v>
      </c>
      <c r="O66">
        <v>226</v>
      </c>
      <c r="P66">
        <v>94.03</v>
      </c>
      <c r="Q66" t="s">
        <v>8323</v>
      </c>
      <c r="R66" t="s">
        <v>8327</v>
      </c>
      <c r="S66" s="20">
        <v>40564.081030092595</v>
      </c>
      <c r="T66" s="20">
        <v>40594.081030092595</v>
      </c>
    </row>
    <row r="67" spans="1:20" x14ac:dyDescent="0.2">
      <c r="A67">
        <v>2114</v>
      </c>
      <c r="B67" t="s">
        <v>2115</v>
      </c>
      <c r="C67" t="s">
        <v>6224</v>
      </c>
      <c r="D67">
        <v>5000</v>
      </c>
      <c r="E67">
        <v>5235</v>
      </c>
      <c r="F67" t="s">
        <v>8218</v>
      </c>
      <c r="G67" t="s">
        <v>8223</v>
      </c>
      <c r="H67" t="s">
        <v>8245</v>
      </c>
      <c r="I67">
        <v>1291870740</v>
      </c>
      <c r="J67">
        <v>1286480070</v>
      </c>
      <c r="K67" t="b">
        <v>0</v>
      </c>
      <c r="L67">
        <v>147</v>
      </c>
      <c r="M67" t="b">
        <v>1</v>
      </c>
      <c r="N67" t="s">
        <v>8277</v>
      </c>
      <c r="O67">
        <v>105</v>
      </c>
      <c r="P67">
        <v>35.61</v>
      </c>
      <c r="Q67" t="s">
        <v>8323</v>
      </c>
      <c r="R67" t="s">
        <v>8327</v>
      </c>
      <c r="S67" s="20">
        <v>40458.815625000003</v>
      </c>
      <c r="T67" s="20">
        <v>40521.207638888889</v>
      </c>
    </row>
    <row r="68" spans="1:20" x14ac:dyDescent="0.2">
      <c r="A68">
        <v>2113</v>
      </c>
      <c r="B68" t="s">
        <v>2114</v>
      </c>
      <c r="C68" t="s">
        <v>6223</v>
      </c>
      <c r="D68">
        <v>7000</v>
      </c>
      <c r="E68">
        <v>7340</v>
      </c>
      <c r="F68" t="s">
        <v>8218</v>
      </c>
      <c r="G68" t="s">
        <v>8223</v>
      </c>
      <c r="H68" t="s">
        <v>8245</v>
      </c>
      <c r="I68">
        <v>1411505176</v>
      </c>
      <c r="J68">
        <v>1408481176</v>
      </c>
      <c r="K68" t="b">
        <v>0</v>
      </c>
      <c r="L68">
        <v>107</v>
      </c>
      <c r="M68" t="b">
        <v>1</v>
      </c>
      <c r="N68" t="s">
        <v>8277</v>
      </c>
      <c r="O68">
        <v>105</v>
      </c>
      <c r="P68">
        <v>68.599999999999994</v>
      </c>
      <c r="Q68" t="s">
        <v>8323</v>
      </c>
      <c r="R68" t="s">
        <v>8327</v>
      </c>
      <c r="S68" s="20">
        <v>41870.86546296296</v>
      </c>
      <c r="T68" s="20">
        <v>41905.86546296296</v>
      </c>
    </row>
    <row r="69" spans="1:20" x14ac:dyDescent="0.2">
      <c r="A69">
        <v>2112</v>
      </c>
      <c r="B69" t="s">
        <v>2113</v>
      </c>
      <c r="C69" t="s">
        <v>6222</v>
      </c>
      <c r="D69">
        <v>300</v>
      </c>
      <c r="E69">
        <v>300</v>
      </c>
      <c r="F69" t="s">
        <v>8218</v>
      </c>
      <c r="G69" t="s">
        <v>8223</v>
      </c>
      <c r="H69" t="s">
        <v>8245</v>
      </c>
      <c r="I69">
        <v>1366064193</v>
      </c>
      <c r="J69">
        <v>1364854593</v>
      </c>
      <c r="K69" t="b">
        <v>0</v>
      </c>
      <c r="L69">
        <v>11</v>
      </c>
      <c r="M69" t="b">
        <v>1</v>
      </c>
      <c r="N69" t="s">
        <v>8277</v>
      </c>
      <c r="O69">
        <v>100</v>
      </c>
      <c r="P69">
        <v>27.27</v>
      </c>
      <c r="Q69" t="s">
        <v>8323</v>
      </c>
      <c r="R69" t="s">
        <v>8327</v>
      </c>
      <c r="S69" s="20">
        <v>41365.928159722222</v>
      </c>
      <c r="T69" s="20">
        <v>41379.928159722222</v>
      </c>
    </row>
    <row r="70" spans="1:20" x14ac:dyDescent="0.2">
      <c r="A70">
        <v>2111</v>
      </c>
      <c r="B70" t="s">
        <v>2112</v>
      </c>
      <c r="C70" t="s">
        <v>6221</v>
      </c>
      <c r="D70">
        <v>2000</v>
      </c>
      <c r="E70">
        <v>2130</v>
      </c>
      <c r="F70" t="s">
        <v>8218</v>
      </c>
      <c r="G70" t="s">
        <v>8223</v>
      </c>
      <c r="H70" t="s">
        <v>8245</v>
      </c>
      <c r="I70">
        <v>1313370000</v>
      </c>
      <c r="J70">
        <v>1307594625</v>
      </c>
      <c r="K70" t="b">
        <v>0</v>
      </c>
      <c r="L70">
        <v>39</v>
      </c>
      <c r="M70" t="b">
        <v>1</v>
      </c>
      <c r="N70" t="s">
        <v>8277</v>
      </c>
      <c r="O70">
        <v>107</v>
      </c>
      <c r="P70">
        <v>54.62</v>
      </c>
      <c r="Q70" t="s">
        <v>8323</v>
      </c>
      <c r="R70" t="s">
        <v>8327</v>
      </c>
      <c r="S70" s="20">
        <v>40703.197048611109</v>
      </c>
      <c r="T70" s="20">
        <v>40770.041666666664</v>
      </c>
    </row>
    <row r="71" spans="1:20" x14ac:dyDescent="0.2">
      <c r="A71">
        <v>2110</v>
      </c>
      <c r="B71" t="s">
        <v>2111</v>
      </c>
      <c r="C71" t="s">
        <v>6220</v>
      </c>
      <c r="D71">
        <v>2000</v>
      </c>
      <c r="E71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>
        <v>52.82</v>
      </c>
      <c r="Q71" t="s">
        <v>8323</v>
      </c>
      <c r="R71" t="s">
        <v>8327</v>
      </c>
      <c r="S71" s="20">
        <v>41759.670937499999</v>
      </c>
      <c r="T71" s="20">
        <v>41787.207638888889</v>
      </c>
    </row>
    <row r="72" spans="1:20" x14ac:dyDescent="0.2">
      <c r="A72">
        <v>2109</v>
      </c>
      <c r="B72" t="s">
        <v>2110</v>
      </c>
      <c r="C72" t="s">
        <v>6219</v>
      </c>
      <c r="D72">
        <v>4000</v>
      </c>
      <c r="E72">
        <v>4261</v>
      </c>
      <c r="F72" t="s">
        <v>8218</v>
      </c>
      <c r="G72" t="s">
        <v>8223</v>
      </c>
      <c r="H72" t="s">
        <v>8245</v>
      </c>
      <c r="I72">
        <v>1436115617</v>
      </c>
      <c r="J72">
        <v>1433523617</v>
      </c>
      <c r="K72" t="b">
        <v>0</v>
      </c>
      <c r="L72">
        <v>40</v>
      </c>
      <c r="M72" t="b">
        <v>1</v>
      </c>
      <c r="N72" t="s">
        <v>8277</v>
      </c>
      <c r="O72">
        <v>107</v>
      </c>
      <c r="P72">
        <v>106.53</v>
      </c>
      <c r="Q72" t="s">
        <v>8323</v>
      </c>
      <c r="R72" t="s">
        <v>8327</v>
      </c>
      <c r="S72" s="20">
        <v>42160.70853009259</v>
      </c>
      <c r="T72" s="20">
        <v>42190.70853009259</v>
      </c>
    </row>
    <row r="73" spans="1:20" x14ac:dyDescent="0.2">
      <c r="A73">
        <v>2108</v>
      </c>
      <c r="B73" t="s">
        <v>2109</v>
      </c>
      <c r="C73" t="s">
        <v>6218</v>
      </c>
      <c r="D73">
        <v>16000</v>
      </c>
      <c r="E73">
        <v>17170</v>
      </c>
      <c r="F73" t="s">
        <v>8218</v>
      </c>
      <c r="G73" t="s">
        <v>8223</v>
      </c>
      <c r="H73" t="s">
        <v>8245</v>
      </c>
      <c r="I73">
        <v>1347249300</v>
      </c>
      <c r="J73">
        <v>1344917580</v>
      </c>
      <c r="K73" t="b">
        <v>0</v>
      </c>
      <c r="L73">
        <v>191</v>
      </c>
      <c r="M73" t="b">
        <v>1</v>
      </c>
      <c r="N73" t="s">
        <v>8277</v>
      </c>
      <c r="O73">
        <v>107</v>
      </c>
      <c r="P73">
        <v>89.9</v>
      </c>
      <c r="Q73" t="s">
        <v>8323</v>
      </c>
      <c r="R73" t="s">
        <v>8327</v>
      </c>
      <c r="S73" s="20">
        <v>41135.175694444442</v>
      </c>
      <c r="T73" s="20">
        <v>41162.163194444445</v>
      </c>
    </row>
    <row r="74" spans="1:20" x14ac:dyDescent="0.2">
      <c r="A74">
        <v>2107</v>
      </c>
      <c r="B74" t="s">
        <v>2108</v>
      </c>
      <c r="C74" t="s">
        <v>6217</v>
      </c>
      <c r="D74">
        <v>2000</v>
      </c>
      <c r="E74">
        <v>2154.66</v>
      </c>
      <c r="F74" t="s">
        <v>8218</v>
      </c>
      <c r="G74" t="s">
        <v>8223</v>
      </c>
      <c r="H74" t="s">
        <v>8245</v>
      </c>
      <c r="I74">
        <v>1415815393</v>
      </c>
      <c r="J74">
        <v>1413997393</v>
      </c>
      <c r="K74" t="b">
        <v>0</v>
      </c>
      <c r="L74">
        <v>58</v>
      </c>
      <c r="M74" t="b">
        <v>1</v>
      </c>
      <c r="N74" t="s">
        <v>8277</v>
      </c>
      <c r="O74">
        <v>108</v>
      </c>
      <c r="P74">
        <v>37.15</v>
      </c>
      <c r="Q74" t="s">
        <v>8323</v>
      </c>
      <c r="R74" t="s">
        <v>8327</v>
      </c>
      <c r="S74" s="20">
        <v>41934.71056712963</v>
      </c>
      <c r="T74" s="20">
        <v>41955.752233796295</v>
      </c>
    </row>
    <row r="75" spans="1:20" x14ac:dyDescent="0.2">
      <c r="A75">
        <v>2106</v>
      </c>
      <c r="B75" t="s">
        <v>2107</v>
      </c>
      <c r="C75" t="s">
        <v>6216</v>
      </c>
      <c r="D75">
        <v>2200</v>
      </c>
      <c r="E75">
        <v>2355</v>
      </c>
      <c r="F75" t="s">
        <v>8218</v>
      </c>
      <c r="G75" t="s">
        <v>8223</v>
      </c>
      <c r="H75" t="s">
        <v>8245</v>
      </c>
      <c r="I75">
        <v>1359176974</v>
      </c>
      <c r="J75">
        <v>1356584974</v>
      </c>
      <c r="K75" t="b">
        <v>0</v>
      </c>
      <c r="L75">
        <v>44</v>
      </c>
      <c r="M75" t="b">
        <v>1</v>
      </c>
      <c r="N75" t="s">
        <v>8277</v>
      </c>
      <c r="O75">
        <v>107</v>
      </c>
      <c r="P75">
        <v>53.52</v>
      </c>
      <c r="Q75" t="s">
        <v>8323</v>
      </c>
      <c r="R75" t="s">
        <v>8327</v>
      </c>
      <c r="S75" s="20">
        <v>41270.21497685185</v>
      </c>
      <c r="T75" s="20">
        <v>41300.21497685185</v>
      </c>
    </row>
    <row r="76" spans="1:20" x14ac:dyDescent="0.2">
      <c r="A76">
        <v>2105</v>
      </c>
      <c r="B76" t="s">
        <v>2106</v>
      </c>
      <c r="C76" t="s">
        <v>6215</v>
      </c>
      <c r="D76">
        <v>2000</v>
      </c>
      <c r="E76">
        <v>5080</v>
      </c>
      <c r="F76" t="s">
        <v>8218</v>
      </c>
      <c r="G76" t="s">
        <v>8223</v>
      </c>
      <c r="H76" t="s">
        <v>8245</v>
      </c>
      <c r="I76">
        <v>1416542400</v>
      </c>
      <c r="J76">
        <v>1415472953</v>
      </c>
      <c r="K76" t="b">
        <v>0</v>
      </c>
      <c r="L76">
        <v>99</v>
      </c>
      <c r="M76" t="b">
        <v>1</v>
      </c>
      <c r="N76" t="s">
        <v>8277</v>
      </c>
      <c r="O76">
        <v>254</v>
      </c>
      <c r="P76">
        <v>51.31</v>
      </c>
      <c r="Q76" t="s">
        <v>8323</v>
      </c>
      <c r="R76" t="s">
        <v>8327</v>
      </c>
      <c r="S76" s="20">
        <v>41951.788807870369</v>
      </c>
      <c r="T76" s="20">
        <v>41964.166666666664</v>
      </c>
    </row>
    <row r="77" spans="1:20" x14ac:dyDescent="0.2">
      <c r="A77">
        <v>2104</v>
      </c>
      <c r="B77" t="s">
        <v>2105</v>
      </c>
      <c r="C77" t="s">
        <v>6214</v>
      </c>
      <c r="D77">
        <v>800</v>
      </c>
      <c r="E77">
        <v>1036</v>
      </c>
      <c r="F77" t="s">
        <v>8218</v>
      </c>
      <c r="G77" t="s">
        <v>8223</v>
      </c>
      <c r="H77" t="s">
        <v>8245</v>
      </c>
      <c r="I77">
        <v>1369958400</v>
      </c>
      <c r="J77">
        <v>1367286434</v>
      </c>
      <c r="K77" t="b">
        <v>0</v>
      </c>
      <c r="L77">
        <v>37</v>
      </c>
      <c r="M77" t="b">
        <v>1</v>
      </c>
      <c r="N77" t="s">
        <v>8277</v>
      </c>
      <c r="O77">
        <v>130</v>
      </c>
      <c r="P77">
        <v>28</v>
      </c>
      <c r="Q77" t="s">
        <v>8323</v>
      </c>
      <c r="R77" t="s">
        <v>8327</v>
      </c>
      <c r="S77" s="20">
        <v>41394.074467592596</v>
      </c>
      <c r="T77" s="17">
        <v>41425</v>
      </c>
    </row>
    <row r="78" spans="1:20" x14ac:dyDescent="0.2">
      <c r="A78">
        <v>2103</v>
      </c>
      <c r="B78" t="s">
        <v>2104</v>
      </c>
      <c r="C78" t="s">
        <v>6213</v>
      </c>
      <c r="D78">
        <v>7777</v>
      </c>
      <c r="E78">
        <v>11364</v>
      </c>
      <c r="F78" t="s">
        <v>8218</v>
      </c>
      <c r="G78" t="s">
        <v>8223</v>
      </c>
      <c r="H78" t="s">
        <v>8245</v>
      </c>
      <c r="I78">
        <v>1352488027</v>
      </c>
      <c r="J78">
        <v>1349892427</v>
      </c>
      <c r="K78" t="b">
        <v>0</v>
      </c>
      <c r="L78">
        <v>115</v>
      </c>
      <c r="M78" t="b">
        <v>1</v>
      </c>
      <c r="N78" t="s">
        <v>8277</v>
      </c>
      <c r="O78">
        <v>146</v>
      </c>
      <c r="P78">
        <v>98.82</v>
      </c>
      <c r="Q78" t="s">
        <v>8323</v>
      </c>
      <c r="R78" t="s">
        <v>8327</v>
      </c>
      <c r="S78" s="20">
        <v>41192.754942129628</v>
      </c>
      <c r="T78" s="20">
        <v>41222.7966087963</v>
      </c>
    </row>
    <row r="79" spans="1:20" x14ac:dyDescent="0.2">
      <c r="A79">
        <v>2102</v>
      </c>
      <c r="B79" t="s">
        <v>2103</v>
      </c>
      <c r="C79" t="s">
        <v>6212</v>
      </c>
      <c r="D79">
        <v>1000</v>
      </c>
      <c r="E79">
        <v>1360</v>
      </c>
      <c r="F79" t="s">
        <v>8218</v>
      </c>
      <c r="G79" t="s">
        <v>8223</v>
      </c>
      <c r="H79" t="s">
        <v>8245</v>
      </c>
      <c r="I79">
        <v>1304628648</v>
      </c>
      <c r="J79">
        <v>1302036648</v>
      </c>
      <c r="K79" t="b">
        <v>0</v>
      </c>
      <c r="L79">
        <v>38</v>
      </c>
      <c r="M79" t="b">
        <v>1</v>
      </c>
      <c r="N79" t="s">
        <v>8277</v>
      </c>
      <c r="O79">
        <v>136</v>
      </c>
      <c r="P79">
        <v>35.79</v>
      </c>
      <c r="Q79" t="s">
        <v>8323</v>
      </c>
      <c r="R79" t="s">
        <v>8327</v>
      </c>
      <c r="S79" s="20">
        <v>40638.868611111109</v>
      </c>
      <c r="T79" s="20">
        <v>40668.868611111109</v>
      </c>
    </row>
    <row r="80" spans="1:20" x14ac:dyDescent="0.2">
      <c r="A80">
        <v>2101</v>
      </c>
      <c r="B80" t="s">
        <v>2102</v>
      </c>
      <c r="C80" t="s">
        <v>6211</v>
      </c>
      <c r="D80">
        <v>2000</v>
      </c>
      <c r="E80">
        <v>2265</v>
      </c>
      <c r="F80" t="s">
        <v>8218</v>
      </c>
      <c r="G80" t="s">
        <v>8223</v>
      </c>
      <c r="H80" t="s">
        <v>8245</v>
      </c>
      <c r="I80">
        <v>1329104114</v>
      </c>
      <c r="J80">
        <v>1323920114</v>
      </c>
      <c r="K80" t="b">
        <v>0</v>
      </c>
      <c r="L80">
        <v>44</v>
      </c>
      <c r="M80" t="b">
        <v>1</v>
      </c>
      <c r="N80" t="s">
        <v>8277</v>
      </c>
      <c r="O80">
        <v>113</v>
      </c>
      <c r="P80">
        <v>51.48</v>
      </c>
      <c r="Q80" t="s">
        <v>8323</v>
      </c>
      <c r="R80" t="s">
        <v>8327</v>
      </c>
      <c r="S80" s="20">
        <v>40892.149467592593</v>
      </c>
      <c r="T80" s="20">
        <v>40952.149467592593</v>
      </c>
    </row>
    <row r="81" spans="1:20" x14ac:dyDescent="0.2">
      <c r="A81">
        <v>2100</v>
      </c>
      <c r="B81" t="s">
        <v>2101</v>
      </c>
      <c r="C81" t="s">
        <v>6210</v>
      </c>
      <c r="D81">
        <v>600</v>
      </c>
      <c r="E81">
        <v>820</v>
      </c>
      <c r="F81" t="s">
        <v>8218</v>
      </c>
      <c r="G81" t="s">
        <v>8223</v>
      </c>
      <c r="H81" t="s">
        <v>8245</v>
      </c>
      <c r="I81">
        <v>1341028740</v>
      </c>
      <c r="J81">
        <v>1339704141</v>
      </c>
      <c r="K81" t="b">
        <v>0</v>
      </c>
      <c r="L81">
        <v>27</v>
      </c>
      <c r="M81" t="b">
        <v>1</v>
      </c>
      <c r="N81" t="s">
        <v>8277</v>
      </c>
      <c r="O81">
        <v>137</v>
      </c>
      <c r="P81">
        <v>30.37</v>
      </c>
      <c r="Q81" t="s">
        <v>8323</v>
      </c>
      <c r="R81" t="s">
        <v>8327</v>
      </c>
      <c r="S81" s="20">
        <v>41074.834965277776</v>
      </c>
      <c r="T81" s="20">
        <v>41090.165972222225</v>
      </c>
    </row>
    <row r="82" spans="1:20" x14ac:dyDescent="0.2">
      <c r="A82">
        <v>2099</v>
      </c>
      <c r="B82" t="s">
        <v>2100</v>
      </c>
      <c r="C82" t="s">
        <v>6209</v>
      </c>
      <c r="D82">
        <v>3000</v>
      </c>
      <c r="E82">
        <v>3971</v>
      </c>
      <c r="F82" t="s">
        <v>8218</v>
      </c>
      <c r="G82" t="s">
        <v>8223</v>
      </c>
      <c r="H82" t="s">
        <v>8245</v>
      </c>
      <c r="I82">
        <v>1435808400</v>
      </c>
      <c r="J82">
        <v>1434650084</v>
      </c>
      <c r="K82" t="b">
        <v>0</v>
      </c>
      <c r="L82">
        <v>63</v>
      </c>
      <c r="M82" t="b">
        <v>1</v>
      </c>
      <c r="N82" t="s">
        <v>8277</v>
      </c>
      <c r="O82">
        <v>132</v>
      </c>
      <c r="P82">
        <v>63.03</v>
      </c>
      <c r="Q82" t="s">
        <v>8323</v>
      </c>
      <c r="R82" t="s">
        <v>8327</v>
      </c>
      <c r="S82" s="20">
        <v>42173.746342592596</v>
      </c>
      <c r="T82" s="20">
        <v>42187.152777777781</v>
      </c>
    </row>
    <row r="83" spans="1:20" x14ac:dyDescent="0.2">
      <c r="A83">
        <v>2098</v>
      </c>
      <c r="B83" t="s">
        <v>2099</v>
      </c>
      <c r="C83" t="s">
        <v>6208</v>
      </c>
      <c r="D83">
        <v>6000</v>
      </c>
      <c r="E83">
        <v>6020</v>
      </c>
      <c r="F83" t="s">
        <v>8218</v>
      </c>
      <c r="G83" t="s">
        <v>8223</v>
      </c>
      <c r="H83" t="s">
        <v>8245</v>
      </c>
      <c r="I83">
        <v>1331174635</v>
      </c>
      <c r="J83">
        <v>1328582635</v>
      </c>
      <c r="K83" t="b">
        <v>0</v>
      </c>
      <c r="L83">
        <v>32</v>
      </c>
      <c r="M83" t="b">
        <v>1</v>
      </c>
      <c r="N83" t="s">
        <v>8277</v>
      </c>
      <c r="O83">
        <v>100</v>
      </c>
      <c r="P83">
        <v>188.13</v>
      </c>
      <c r="Q83" t="s">
        <v>8323</v>
      </c>
      <c r="R83" t="s">
        <v>8327</v>
      </c>
      <c r="S83" s="20">
        <v>40946.11383101852</v>
      </c>
      <c r="T83" s="20">
        <v>40976.11383101852</v>
      </c>
    </row>
    <row r="84" spans="1:20" x14ac:dyDescent="0.2">
      <c r="A84">
        <v>2097</v>
      </c>
      <c r="B84" t="s">
        <v>2098</v>
      </c>
      <c r="C84" t="s">
        <v>6207</v>
      </c>
      <c r="D84">
        <v>3000</v>
      </c>
      <c r="E84">
        <v>3000</v>
      </c>
      <c r="F84" t="s">
        <v>8218</v>
      </c>
      <c r="G84" t="s">
        <v>8223</v>
      </c>
      <c r="H84" t="s">
        <v>8245</v>
      </c>
      <c r="I84">
        <v>1322751735</v>
      </c>
      <c r="J84">
        <v>1317564135</v>
      </c>
      <c r="K84" t="b">
        <v>0</v>
      </c>
      <c r="L84">
        <v>38</v>
      </c>
      <c r="M84" t="b">
        <v>1</v>
      </c>
      <c r="N84" t="s">
        <v>8277</v>
      </c>
      <c r="O84">
        <v>100</v>
      </c>
      <c r="P84">
        <v>78.95</v>
      </c>
      <c r="Q84" t="s">
        <v>8323</v>
      </c>
      <c r="R84" t="s">
        <v>8327</v>
      </c>
      <c r="S84" s="20">
        <v>40818.58489583333</v>
      </c>
      <c r="T84" s="20">
        <v>40878.626562500001</v>
      </c>
    </row>
    <row r="85" spans="1:20" x14ac:dyDescent="0.2">
      <c r="A85">
        <v>2096</v>
      </c>
      <c r="B85" t="s">
        <v>2097</v>
      </c>
      <c r="C85" t="s">
        <v>6206</v>
      </c>
      <c r="D85">
        <v>600</v>
      </c>
      <c r="E85">
        <v>610</v>
      </c>
      <c r="F85" t="s">
        <v>8218</v>
      </c>
      <c r="G85" t="s">
        <v>8223</v>
      </c>
      <c r="H85" t="s">
        <v>8245</v>
      </c>
      <c r="I85">
        <v>1351223940</v>
      </c>
      <c r="J85">
        <v>1349892735</v>
      </c>
      <c r="K85" t="b">
        <v>0</v>
      </c>
      <c r="L85">
        <v>14</v>
      </c>
      <c r="M85" t="b">
        <v>1</v>
      </c>
      <c r="N85" t="s">
        <v>8277</v>
      </c>
      <c r="O85">
        <v>102</v>
      </c>
      <c r="P85">
        <v>43.57</v>
      </c>
      <c r="Q85" t="s">
        <v>8323</v>
      </c>
      <c r="R85" t="s">
        <v>8327</v>
      </c>
      <c r="S85" s="20">
        <v>41192.758506944447</v>
      </c>
      <c r="T85" s="20">
        <v>41208.165972222225</v>
      </c>
    </row>
    <row r="86" spans="1:20" x14ac:dyDescent="0.2">
      <c r="A86">
        <v>2095</v>
      </c>
      <c r="B86" t="s">
        <v>2096</v>
      </c>
      <c r="C86" t="s">
        <v>6205</v>
      </c>
      <c r="D86">
        <v>2500</v>
      </c>
      <c r="E86">
        <v>2500</v>
      </c>
      <c r="F86" t="s">
        <v>8218</v>
      </c>
      <c r="G86" t="s">
        <v>8223</v>
      </c>
      <c r="H86" t="s">
        <v>8245</v>
      </c>
      <c r="I86">
        <v>1317576973</v>
      </c>
      <c r="J86">
        <v>1312392973</v>
      </c>
      <c r="K86" t="b">
        <v>0</v>
      </c>
      <c r="L86">
        <v>22</v>
      </c>
      <c r="M86" t="b">
        <v>1</v>
      </c>
      <c r="N86" t="s">
        <v>8277</v>
      </c>
      <c r="O86">
        <v>100</v>
      </c>
      <c r="P86">
        <v>113.64</v>
      </c>
      <c r="Q86" t="s">
        <v>8323</v>
      </c>
      <c r="R86" t="s">
        <v>8327</v>
      </c>
      <c r="S86" s="20">
        <v>40758.733483796299</v>
      </c>
      <c r="T86" s="20">
        <v>40818.733483796299</v>
      </c>
    </row>
    <row r="87" spans="1:20" ht="208" x14ac:dyDescent="0.2">
      <c r="A87">
        <v>2094</v>
      </c>
      <c r="B87" t="s">
        <v>2095</v>
      </c>
      <c r="C87" s="3" t="s">
        <v>6204</v>
      </c>
      <c r="D87">
        <v>3500</v>
      </c>
      <c r="E87">
        <v>4219</v>
      </c>
      <c r="F87" t="s">
        <v>8218</v>
      </c>
      <c r="G87" t="s">
        <v>8223</v>
      </c>
      <c r="H87" t="s">
        <v>8245</v>
      </c>
      <c r="I87">
        <v>1330916400</v>
      </c>
      <c r="J87">
        <v>1327969730</v>
      </c>
      <c r="K87" t="b">
        <v>0</v>
      </c>
      <c r="L87">
        <v>72</v>
      </c>
      <c r="M87" t="b">
        <v>1</v>
      </c>
      <c r="N87" t="s">
        <v>8277</v>
      </c>
      <c r="O87">
        <v>121</v>
      </c>
      <c r="P87">
        <v>58.6</v>
      </c>
      <c r="Q87" t="s">
        <v>8323</v>
      </c>
      <c r="R87" t="s">
        <v>8327</v>
      </c>
      <c r="S87" s="20">
        <v>40939.02002314815</v>
      </c>
      <c r="T87" s="20">
        <v>40973.125</v>
      </c>
    </row>
    <row r="88" spans="1:20" x14ac:dyDescent="0.2">
      <c r="A88">
        <v>2093</v>
      </c>
      <c r="B88" t="s">
        <v>2094</v>
      </c>
      <c r="C88" t="s">
        <v>6203</v>
      </c>
      <c r="D88">
        <v>1500</v>
      </c>
      <c r="E88">
        <v>1537</v>
      </c>
      <c r="F88" t="s">
        <v>8218</v>
      </c>
      <c r="G88" t="s">
        <v>8223</v>
      </c>
      <c r="H88" t="s">
        <v>8245</v>
      </c>
      <c r="I88">
        <v>1356211832</v>
      </c>
      <c r="J88">
        <v>1351024232</v>
      </c>
      <c r="K88" t="b">
        <v>0</v>
      </c>
      <c r="L88">
        <v>23</v>
      </c>
      <c r="M88" t="b">
        <v>1</v>
      </c>
      <c r="N88" t="s">
        <v>8277</v>
      </c>
      <c r="O88">
        <v>102</v>
      </c>
      <c r="P88">
        <v>66.83</v>
      </c>
      <c r="Q88" t="s">
        <v>8323</v>
      </c>
      <c r="R88" t="s">
        <v>8327</v>
      </c>
      <c r="S88" s="20">
        <v>41205.854537037034</v>
      </c>
      <c r="T88" s="20">
        <v>41265.896203703705</v>
      </c>
    </row>
    <row r="89" spans="1:20" x14ac:dyDescent="0.2">
      <c r="A89">
        <v>2092</v>
      </c>
      <c r="B89" t="s">
        <v>2093</v>
      </c>
      <c r="C89" t="s">
        <v>6202</v>
      </c>
      <c r="D89">
        <v>6000</v>
      </c>
      <c r="E89">
        <v>6077</v>
      </c>
      <c r="F89" t="s">
        <v>8218</v>
      </c>
      <c r="G89" t="s">
        <v>8223</v>
      </c>
      <c r="H89" t="s">
        <v>8245</v>
      </c>
      <c r="I89">
        <v>1318006732</v>
      </c>
      <c r="J89">
        <v>1312822732</v>
      </c>
      <c r="K89" t="b">
        <v>0</v>
      </c>
      <c r="L89">
        <v>55</v>
      </c>
      <c r="M89" t="b">
        <v>1</v>
      </c>
      <c r="N89" t="s">
        <v>8277</v>
      </c>
      <c r="O89">
        <v>101</v>
      </c>
      <c r="P89">
        <v>110.49</v>
      </c>
      <c r="Q89" t="s">
        <v>8323</v>
      </c>
      <c r="R89" t="s">
        <v>8327</v>
      </c>
      <c r="S89" s="20">
        <v>40763.707546296297</v>
      </c>
      <c r="T89" s="20">
        <v>40823.707546296297</v>
      </c>
    </row>
    <row r="90" spans="1:20" x14ac:dyDescent="0.2">
      <c r="A90">
        <v>2091</v>
      </c>
      <c r="B90" t="s">
        <v>2092</v>
      </c>
      <c r="C90" t="s">
        <v>6201</v>
      </c>
      <c r="D90">
        <v>18000</v>
      </c>
      <c r="E90">
        <v>21684.2</v>
      </c>
      <c r="F90" t="s">
        <v>8218</v>
      </c>
      <c r="G90" t="s">
        <v>8223</v>
      </c>
      <c r="H90" t="s">
        <v>8245</v>
      </c>
      <c r="I90">
        <v>1299009600</v>
      </c>
      <c r="J90">
        <v>1294818278</v>
      </c>
      <c r="K90" t="b">
        <v>0</v>
      </c>
      <c r="L90">
        <v>246</v>
      </c>
      <c r="M90" t="b">
        <v>1</v>
      </c>
      <c r="N90" t="s">
        <v>8277</v>
      </c>
      <c r="O90">
        <v>120</v>
      </c>
      <c r="P90">
        <v>88.15</v>
      </c>
      <c r="Q90" t="s">
        <v>8323</v>
      </c>
      <c r="R90" t="s">
        <v>8327</v>
      </c>
      <c r="S90" s="20">
        <v>40555.322662037041</v>
      </c>
      <c r="T90" s="20">
        <v>40603.833333333336</v>
      </c>
    </row>
    <row r="91" spans="1:20" x14ac:dyDescent="0.2">
      <c r="A91">
        <v>2090</v>
      </c>
      <c r="B91" t="s">
        <v>2091</v>
      </c>
      <c r="C91" t="s">
        <v>6200</v>
      </c>
      <c r="D91">
        <v>8000</v>
      </c>
      <c r="E91">
        <v>9203.23</v>
      </c>
      <c r="F91" t="s">
        <v>8218</v>
      </c>
      <c r="G91" t="s">
        <v>8223</v>
      </c>
      <c r="H91" t="s">
        <v>8245</v>
      </c>
      <c r="I91">
        <v>1361696955</v>
      </c>
      <c r="J91">
        <v>1359104955</v>
      </c>
      <c r="K91" t="b">
        <v>0</v>
      </c>
      <c r="L91">
        <v>160</v>
      </c>
      <c r="M91" t="b">
        <v>1</v>
      </c>
      <c r="N91" t="s">
        <v>8277</v>
      </c>
      <c r="O91">
        <v>115</v>
      </c>
      <c r="P91">
        <v>57.52</v>
      </c>
      <c r="Q91" t="s">
        <v>8323</v>
      </c>
      <c r="R91" t="s">
        <v>8327</v>
      </c>
      <c r="S91" s="20">
        <v>41299.381423611114</v>
      </c>
      <c r="T91" s="20">
        <v>41329.381423611114</v>
      </c>
    </row>
    <row r="92" spans="1:20" x14ac:dyDescent="0.2">
      <c r="A92">
        <v>2089</v>
      </c>
      <c r="B92" t="s">
        <v>2090</v>
      </c>
      <c r="C92" t="s">
        <v>6199</v>
      </c>
      <c r="D92">
        <v>2500</v>
      </c>
      <c r="E92">
        <v>3010.01</v>
      </c>
      <c r="F92" t="s">
        <v>8218</v>
      </c>
      <c r="G92" t="s">
        <v>8223</v>
      </c>
      <c r="H92" t="s">
        <v>8245</v>
      </c>
      <c r="I92">
        <v>1375408194</v>
      </c>
      <c r="J92">
        <v>1372384194</v>
      </c>
      <c r="K92" t="b">
        <v>0</v>
      </c>
      <c r="L92">
        <v>62</v>
      </c>
      <c r="M92" t="b">
        <v>1</v>
      </c>
      <c r="N92" t="s">
        <v>8277</v>
      </c>
      <c r="O92">
        <v>120</v>
      </c>
      <c r="P92">
        <v>48.55</v>
      </c>
      <c r="Q92" t="s">
        <v>8323</v>
      </c>
      <c r="R92" t="s">
        <v>8327</v>
      </c>
      <c r="S92" s="20">
        <v>41453.076319444444</v>
      </c>
      <c r="T92" s="20">
        <v>41488.076319444444</v>
      </c>
    </row>
    <row r="93" spans="1:20" x14ac:dyDescent="0.2">
      <c r="A93">
        <v>2088</v>
      </c>
      <c r="B93" t="s">
        <v>2089</v>
      </c>
      <c r="C93" t="s">
        <v>6198</v>
      </c>
      <c r="D93">
        <v>3000</v>
      </c>
      <c r="E93">
        <v>3465.32</v>
      </c>
      <c r="F93" t="s">
        <v>8218</v>
      </c>
      <c r="G93" t="s">
        <v>8223</v>
      </c>
      <c r="H93" t="s">
        <v>8245</v>
      </c>
      <c r="I93">
        <v>1284177540</v>
      </c>
      <c r="J93">
        <v>1281028152</v>
      </c>
      <c r="K93" t="b">
        <v>0</v>
      </c>
      <c r="L93">
        <v>75</v>
      </c>
      <c r="M93" t="b">
        <v>1</v>
      </c>
      <c r="N93" t="s">
        <v>8277</v>
      </c>
      <c r="O93">
        <v>116</v>
      </c>
      <c r="P93">
        <v>46.2</v>
      </c>
      <c r="Q93" t="s">
        <v>8323</v>
      </c>
      <c r="R93" t="s">
        <v>8327</v>
      </c>
      <c r="S93" s="20">
        <v>40395.714722222219</v>
      </c>
      <c r="T93" s="20">
        <v>40432.165972222225</v>
      </c>
    </row>
    <row r="94" spans="1:20" x14ac:dyDescent="0.2">
      <c r="A94">
        <v>2087</v>
      </c>
      <c r="B94" t="s">
        <v>2088</v>
      </c>
      <c r="C94" t="s">
        <v>6197</v>
      </c>
      <c r="D94">
        <v>1500</v>
      </c>
      <c r="E94">
        <v>1553</v>
      </c>
      <c r="F94" t="s">
        <v>8218</v>
      </c>
      <c r="G94" t="s">
        <v>8223</v>
      </c>
      <c r="H94" t="s">
        <v>8245</v>
      </c>
      <c r="I94">
        <v>1315457658</v>
      </c>
      <c r="J94">
        <v>1312865658</v>
      </c>
      <c r="K94" t="b">
        <v>0</v>
      </c>
      <c r="L94">
        <v>25</v>
      </c>
      <c r="M94" t="b">
        <v>1</v>
      </c>
      <c r="N94" t="s">
        <v>8277</v>
      </c>
      <c r="O94">
        <v>104</v>
      </c>
      <c r="P94">
        <v>62.12</v>
      </c>
      <c r="Q94" t="s">
        <v>8323</v>
      </c>
      <c r="R94" t="s">
        <v>8327</v>
      </c>
      <c r="S94" s="20">
        <v>40764.204375000001</v>
      </c>
      <c r="T94" s="20">
        <v>40794.204375000001</v>
      </c>
    </row>
    <row r="95" spans="1:20" x14ac:dyDescent="0.2">
      <c r="A95">
        <v>2086</v>
      </c>
      <c r="B95" t="s">
        <v>2087</v>
      </c>
      <c r="C95" t="s">
        <v>6196</v>
      </c>
      <c r="D95">
        <v>4000</v>
      </c>
      <c r="E95">
        <v>4028</v>
      </c>
      <c r="F95" t="s">
        <v>8218</v>
      </c>
      <c r="G95" t="s">
        <v>8223</v>
      </c>
      <c r="H95" t="s">
        <v>8245</v>
      </c>
      <c r="I95">
        <v>1323838740</v>
      </c>
      <c r="J95">
        <v>1321200332</v>
      </c>
      <c r="K95" t="b">
        <v>0</v>
      </c>
      <c r="L95">
        <v>35</v>
      </c>
      <c r="M95" t="b">
        <v>1</v>
      </c>
      <c r="N95" t="s">
        <v>8277</v>
      </c>
      <c r="O95">
        <v>101</v>
      </c>
      <c r="P95">
        <v>115.09</v>
      </c>
      <c r="Q95" t="s">
        <v>8323</v>
      </c>
      <c r="R95" t="s">
        <v>8327</v>
      </c>
      <c r="S95" s="20">
        <v>40860.67050925926</v>
      </c>
      <c r="T95" s="20">
        <v>40891.207638888889</v>
      </c>
    </row>
    <row r="96" spans="1:20" x14ac:dyDescent="0.2">
      <c r="A96">
        <v>2085</v>
      </c>
      <c r="B96" t="s">
        <v>2086</v>
      </c>
      <c r="C96" t="s">
        <v>6195</v>
      </c>
      <c r="D96">
        <v>6000</v>
      </c>
      <c r="E96">
        <v>7412</v>
      </c>
      <c r="F96" t="s">
        <v>8218</v>
      </c>
      <c r="G96" t="s">
        <v>8223</v>
      </c>
      <c r="H96" t="s">
        <v>8245</v>
      </c>
      <c r="I96">
        <v>1342382587</v>
      </c>
      <c r="J96">
        <v>1339790587</v>
      </c>
      <c r="K96" t="b">
        <v>0</v>
      </c>
      <c r="L96">
        <v>83</v>
      </c>
      <c r="M96" t="b">
        <v>1</v>
      </c>
      <c r="N96" t="s">
        <v>8277</v>
      </c>
      <c r="O96">
        <v>124</v>
      </c>
      <c r="P96">
        <v>89.3</v>
      </c>
      <c r="Q96" t="s">
        <v>8323</v>
      </c>
      <c r="R96" t="s">
        <v>8327</v>
      </c>
      <c r="S96" s="20">
        <v>41075.835497685184</v>
      </c>
      <c r="T96" s="20">
        <v>41105.835497685184</v>
      </c>
    </row>
    <row r="97" spans="1:20" x14ac:dyDescent="0.2">
      <c r="A97">
        <v>2084</v>
      </c>
      <c r="B97" t="s">
        <v>2085</v>
      </c>
      <c r="C97" t="s">
        <v>6194</v>
      </c>
      <c r="D97">
        <v>3000</v>
      </c>
      <c r="E97">
        <v>3250</v>
      </c>
      <c r="F97" t="s">
        <v>8218</v>
      </c>
      <c r="G97" t="s">
        <v>8223</v>
      </c>
      <c r="H97" t="s">
        <v>8245</v>
      </c>
      <c r="I97">
        <v>1399186740</v>
      </c>
      <c r="J97">
        <v>1396468782</v>
      </c>
      <c r="K97" t="b">
        <v>0</v>
      </c>
      <c r="L97">
        <v>46</v>
      </c>
      <c r="M97" t="b">
        <v>1</v>
      </c>
      <c r="N97" t="s">
        <v>8277</v>
      </c>
      <c r="O97">
        <v>108</v>
      </c>
      <c r="P97">
        <v>70.650000000000006</v>
      </c>
      <c r="Q97" t="s">
        <v>8323</v>
      </c>
      <c r="R97" t="s">
        <v>8327</v>
      </c>
      <c r="S97" s="20">
        <v>41731.833124999997</v>
      </c>
      <c r="T97" s="20">
        <v>41763.290972222225</v>
      </c>
    </row>
    <row r="98" spans="1:20" x14ac:dyDescent="0.2">
      <c r="A98">
        <v>2083</v>
      </c>
      <c r="B98" t="s">
        <v>2084</v>
      </c>
      <c r="C98" t="s">
        <v>6193</v>
      </c>
      <c r="D98">
        <v>750</v>
      </c>
      <c r="E98">
        <v>850</v>
      </c>
      <c r="F98" t="s">
        <v>8218</v>
      </c>
      <c r="G98" t="s">
        <v>8223</v>
      </c>
      <c r="H98" t="s">
        <v>8245</v>
      </c>
      <c r="I98">
        <v>1338830395</v>
      </c>
      <c r="J98">
        <v>1336238395</v>
      </c>
      <c r="K98" t="b">
        <v>0</v>
      </c>
      <c r="L98">
        <v>25</v>
      </c>
      <c r="M98" t="b">
        <v>1</v>
      </c>
      <c r="N98" t="s">
        <v>8277</v>
      </c>
      <c r="O98">
        <v>113</v>
      </c>
      <c r="P98">
        <v>34</v>
      </c>
      <c r="Q98" t="s">
        <v>8323</v>
      </c>
      <c r="R98" t="s">
        <v>8327</v>
      </c>
      <c r="S98" s="20">
        <v>41034.72216435185</v>
      </c>
      <c r="T98" s="20">
        <v>41064.72216435185</v>
      </c>
    </row>
    <row r="99" spans="1:20" x14ac:dyDescent="0.2">
      <c r="A99">
        <v>2082</v>
      </c>
      <c r="B99" t="s">
        <v>2083</v>
      </c>
      <c r="C99" t="s">
        <v>6192</v>
      </c>
      <c r="D99">
        <v>1500</v>
      </c>
      <c r="E99">
        <v>1661</v>
      </c>
      <c r="F99" t="s">
        <v>8218</v>
      </c>
      <c r="G99" t="s">
        <v>8223</v>
      </c>
      <c r="H99" t="s">
        <v>8245</v>
      </c>
      <c r="I99">
        <v>1322106796</v>
      </c>
      <c r="J99">
        <v>1316919196</v>
      </c>
      <c r="K99" t="b">
        <v>0</v>
      </c>
      <c r="L99">
        <v>38</v>
      </c>
      <c r="M99" t="b">
        <v>1</v>
      </c>
      <c r="N99" t="s">
        <v>8277</v>
      </c>
      <c r="O99">
        <v>111</v>
      </c>
      <c r="P99">
        <v>43.71</v>
      </c>
      <c r="Q99" t="s">
        <v>8323</v>
      </c>
      <c r="R99" t="s">
        <v>8327</v>
      </c>
      <c r="S99" s="20">
        <v>40811.120324074072</v>
      </c>
      <c r="T99" s="20">
        <v>40871.161990740744</v>
      </c>
    </row>
    <row r="100" spans="1:20" x14ac:dyDescent="0.2">
      <c r="A100">
        <v>2081</v>
      </c>
      <c r="B100" t="s">
        <v>2082</v>
      </c>
      <c r="C100" t="s">
        <v>6191</v>
      </c>
      <c r="D100">
        <v>3500</v>
      </c>
      <c r="E100">
        <v>4010</v>
      </c>
      <c r="F100" t="s">
        <v>8218</v>
      </c>
      <c r="G100" t="s">
        <v>8223</v>
      </c>
      <c r="H100" t="s">
        <v>8245</v>
      </c>
      <c r="I100">
        <v>1337144340</v>
      </c>
      <c r="J100">
        <v>1333597555</v>
      </c>
      <c r="K100" t="b">
        <v>0</v>
      </c>
      <c r="L100">
        <v>55</v>
      </c>
      <c r="M100" t="b">
        <v>1</v>
      </c>
      <c r="N100" t="s">
        <v>8277</v>
      </c>
      <c r="O100">
        <v>115</v>
      </c>
      <c r="P100">
        <v>72.91</v>
      </c>
      <c r="Q100" t="s">
        <v>8323</v>
      </c>
      <c r="R100" t="s">
        <v>8327</v>
      </c>
      <c r="S100" s="20">
        <v>41004.156886574077</v>
      </c>
      <c r="T100" s="20">
        <v>41045.207638888889</v>
      </c>
    </row>
    <row r="101" spans="1:20" x14ac:dyDescent="0.2">
      <c r="A101">
        <v>1940</v>
      </c>
      <c r="B101" t="s">
        <v>1941</v>
      </c>
      <c r="C101" t="s">
        <v>6050</v>
      </c>
      <c r="D101">
        <v>650</v>
      </c>
      <c r="E101">
        <v>1111</v>
      </c>
      <c r="F101" t="s">
        <v>8218</v>
      </c>
      <c r="G101" t="s">
        <v>8223</v>
      </c>
      <c r="H101" t="s">
        <v>8245</v>
      </c>
      <c r="I101">
        <v>1308110340</v>
      </c>
      <c r="J101">
        <v>1304770233</v>
      </c>
      <c r="K101" t="b">
        <v>0</v>
      </c>
      <c r="L101">
        <v>31</v>
      </c>
      <c r="M101" t="b">
        <v>1</v>
      </c>
      <c r="N101" t="s">
        <v>8277</v>
      </c>
      <c r="O101">
        <v>171</v>
      </c>
      <c r="P101">
        <v>35.840000000000003</v>
      </c>
      <c r="Q101" t="s">
        <v>8323</v>
      </c>
      <c r="R101" t="s">
        <v>8327</v>
      </c>
      <c r="S101" s="20">
        <v>40670.507326388892</v>
      </c>
      <c r="T101" s="20">
        <v>40709.165972222225</v>
      </c>
    </row>
    <row r="102" spans="1:20" x14ac:dyDescent="0.2">
      <c r="A102">
        <v>1939</v>
      </c>
      <c r="B102" t="s">
        <v>1940</v>
      </c>
      <c r="C102" t="s">
        <v>6049</v>
      </c>
      <c r="D102">
        <v>10000</v>
      </c>
      <c r="E102">
        <v>11070</v>
      </c>
      <c r="F102" t="s">
        <v>8218</v>
      </c>
      <c r="G102" t="s">
        <v>8223</v>
      </c>
      <c r="H102" t="s">
        <v>8245</v>
      </c>
      <c r="I102">
        <v>1362955108</v>
      </c>
      <c r="J102">
        <v>1360366708</v>
      </c>
      <c r="K102" t="b">
        <v>0</v>
      </c>
      <c r="L102">
        <v>96</v>
      </c>
      <c r="M102" t="b">
        <v>1</v>
      </c>
      <c r="N102" t="s">
        <v>8277</v>
      </c>
      <c r="O102">
        <v>111</v>
      </c>
      <c r="P102">
        <v>115.31</v>
      </c>
      <c r="Q102" t="s">
        <v>8323</v>
      </c>
      <c r="R102" t="s">
        <v>8327</v>
      </c>
      <c r="S102" s="20">
        <v>41313.985046296293</v>
      </c>
      <c r="T102" s="20">
        <v>41343.943379629629</v>
      </c>
    </row>
    <row r="103" spans="1:20" x14ac:dyDescent="0.2">
      <c r="A103">
        <v>1938</v>
      </c>
      <c r="B103" t="s">
        <v>1939</v>
      </c>
      <c r="C103" t="s">
        <v>6048</v>
      </c>
      <c r="D103">
        <v>15000</v>
      </c>
      <c r="E103">
        <v>17390</v>
      </c>
      <c r="F103" t="s">
        <v>8218</v>
      </c>
      <c r="G103" t="s">
        <v>8223</v>
      </c>
      <c r="H103" t="s">
        <v>8245</v>
      </c>
      <c r="I103">
        <v>1372741200</v>
      </c>
      <c r="J103">
        <v>1370067231</v>
      </c>
      <c r="K103" t="b">
        <v>0</v>
      </c>
      <c r="L103">
        <v>114</v>
      </c>
      <c r="M103" t="b">
        <v>1</v>
      </c>
      <c r="N103" t="s">
        <v>8277</v>
      </c>
      <c r="O103">
        <v>116</v>
      </c>
      <c r="P103">
        <v>152.54</v>
      </c>
      <c r="Q103" t="s">
        <v>8323</v>
      </c>
      <c r="R103" t="s">
        <v>8327</v>
      </c>
      <c r="S103" s="20">
        <v>41426.259618055556</v>
      </c>
      <c r="T103" s="20">
        <v>41457.208333333336</v>
      </c>
    </row>
    <row r="104" spans="1:20" x14ac:dyDescent="0.2">
      <c r="A104">
        <v>1937</v>
      </c>
      <c r="B104" t="s">
        <v>1938</v>
      </c>
      <c r="C104" t="s">
        <v>6047</v>
      </c>
      <c r="D104">
        <v>600</v>
      </c>
      <c r="E104">
        <v>1123.47</v>
      </c>
      <c r="F104" t="s">
        <v>8218</v>
      </c>
      <c r="G104" t="s">
        <v>8223</v>
      </c>
      <c r="H104" t="s">
        <v>8245</v>
      </c>
      <c r="I104">
        <v>1339732740</v>
      </c>
      <c r="J104">
        <v>1338346281</v>
      </c>
      <c r="K104" t="b">
        <v>0</v>
      </c>
      <c r="L104">
        <v>29</v>
      </c>
      <c r="M104" t="b">
        <v>1</v>
      </c>
      <c r="N104" t="s">
        <v>8277</v>
      </c>
      <c r="O104">
        <v>187</v>
      </c>
      <c r="P104">
        <v>38.74</v>
      </c>
      <c r="Q104" t="s">
        <v>8323</v>
      </c>
      <c r="R104" t="s">
        <v>8327</v>
      </c>
      <c r="S104" s="20">
        <v>41059.118993055556</v>
      </c>
      <c r="T104" s="20">
        <v>41075.165972222225</v>
      </c>
    </row>
    <row r="105" spans="1:20" x14ac:dyDescent="0.2">
      <c r="A105">
        <v>1936</v>
      </c>
      <c r="B105" t="s">
        <v>1937</v>
      </c>
      <c r="C105" t="s">
        <v>6046</v>
      </c>
      <c r="D105">
        <v>7500</v>
      </c>
      <c r="E105">
        <v>8739.01</v>
      </c>
      <c r="F105" t="s">
        <v>8218</v>
      </c>
      <c r="G105" t="s">
        <v>8223</v>
      </c>
      <c r="H105" t="s">
        <v>8245</v>
      </c>
      <c r="I105">
        <v>1323151140</v>
      </c>
      <c r="J105">
        <v>1320528070</v>
      </c>
      <c r="K105" t="b">
        <v>0</v>
      </c>
      <c r="L105">
        <v>145</v>
      </c>
      <c r="M105" t="b">
        <v>1</v>
      </c>
      <c r="N105" t="s">
        <v>8277</v>
      </c>
      <c r="O105">
        <v>117</v>
      </c>
      <c r="P105">
        <v>60.27</v>
      </c>
      <c r="Q105" t="s">
        <v>8323</v>
      </c>
      <c r="R105" t="s">
        <v>8327</v>
      </c>
      <c r="S105" s="20">
        <v>40852.889699074076</v>
      </c>
      <c r="T105" s="20">
        <v>40883.249305555553</v>
      </c>
    </row>
    <row r="106" spans="1:20" x14ac:dyDescent="0.2">
      <c r="A106">
        <v>1935</v>
      </c>
      <c r="B106" t="s">
        <v>1936</v>
      </c>
      <c r="C106" t="s">
        <v>6045</v>
      </c>
      <c r="D106">
        <v>2500</v>
      </c>
      <c r="E106">
        <v>2710</v>
      </c>
      <c r="F106" t="s">
        <v>8218</v>
      </c>
      <c r="G106" t="s">
        <v>8223</v>
      </c>
      <c r="H106" t="s">
        <v>8245</v>
      </c>
      <c r="I106">
        <v>1403326740</v>
      </c>
      <c r="J106">
        <v>1400106171</v>
      </c>
      <c r="K106" t="b">
        <v>0</v>
      </c>
      <c r="L106">
        <v>50</v>
      </c>
      <c r="M106" t="b">
        <v>1</v>
      </c>
      <c r="N106" t="s">
        <v>8277</v>
      </c>
      <c r="O106">
        <v>108</v>
      </c>
      <c r="P106">
        <v>54.2</v>
      </c>
      <c r="Q106" t="s">
        <v>8323</v>
      </c>
      <c r="R106" t="s">
        <v>8327</v>
      </c>
      <c r="S106" s="20">
        <v>41773.932534722226</v>
      </c>
      <c r="T106" s="20">
        <v>41811.207638888889</v>
      </c>
    </row>
    <row r="107" spans="1:20" x14ac:dyDescent="0.2">
      <c r="A107">
        <v>1934</v>
      </c>
      <c r="B107" t="s">
        <v>1935</v>
      </c>
      <c r="C107" t="s">
        <v>6044</v>
      </c>
      <c r="D107">
        <v>5000</v>
      </c>
      <c r="E107">
        <v>6181</v>
      </c>
      <c r="F107" t="s">
        <v>8218</v>
      </c>
      <c r="G107" t="s">
        <v>8223</v>
      </c>
      <c r="H107" t="s">
        <v>8245</v>
      </c>
      <c r="I107">
        <v>1324789200</v>
      </c>
      <c r="J107">
        <v>1321649321</v>
      </c>
      <c r="K107" t="b">
        <v>0</v>
      </c>
      <c r="L107">
        <v>77</v>
      </c>
      <c r="M107" t="b">
        <v>1</v>
      </c>
      <c r="N107" t="s">
        <v>8277</v>
      </c>
      <c r="O107">
        <v>124</v>
      </c>
      <c r="P107">
        <v>80.27</v>
      </c>
      <c r="Q107" t="s">
        <v>8323</v>
      </c>
      <c r="R107" t="s">
        <v>8327</v>
      </c>
      <c r="S107" s="20">
        <v>40865.8671412037</v>
      </c>
      <c r="T107" s="20">
        <v>40902.208333333336</v>
      </c>
    </row>
    <row r="108" spans="1:20" x14ac:dyDescent="0.2">
      <c r="A108">
        <v>1933</v>
      </c>
      <c r="B108" t="s">
        <v>1934</v>
      </c>
      <c r="C108" t="s">
        <v>6043</v>
      </c>
      <c r="D108">
        <v>6000</v>
      </c>
      <c r="E108">
        <v>10346</v>
      </c>
      <c r="F108" t="s">
        <v>8218</v>
      </c>
      <c r="G108" t="s">
        <v>8223</v>
      </c>
      <c r="H108" t="s">
        <v>8245</v>
      </c>
      <c r="I108">
        <v>1411787307</v>
      </c>
      <c r="J108">
        <v>1409195307</v>
      </c>
      <c r="K108" t="b">
        <v>0</v>
      </c>
      <c r="L108">
        <v>110</v>
      </c>
      <c r="M108" t="b">
        <v>1</v>
      </c>
      <c r="N108" t="s">
        <v>8277</v>
      </c>
      <c r="O108">
        <v>172</v>
      </c>
      <c r="P108">
        <v>94.05</v>
      </c>
      <c r="Q108" t="s">
        <v>8323</v>
      </c>
      <c r="R108" t="s">
        <v>8327</v>
      </c>
      <c r="S108" s="20">
        <v>41879.130868055552</v>
      </c>
      <c r="T108" s="20">
        <v>41909.130868055552</v>
      </c>
    </row>
    <row r="109" spans="1:20" x14ac:dyDescent="0.2">
      <c r="A109">
        <v>1932</v>
      </c>
      <c r="B109" t="s">
        <v>1933</v>
      </c>
      <c r="C109" t="s">
        <v>6042</v>
      </c>
      <c r="D109">
        <v>5250</v>
      </c>
      <c r="E109">
        <v>5617</v>
      </c>
      <c r="F109" t="s">
        <v>8218</v>
      </c>
      <c r="G109" t="s">
        <v>8223</v>
      </c>
      <c r="H109" t="s">
        <v>8245</v>
      </c>
      <c r="I109">
        <v>1327433173</v>
      </c>
      <c r="J109">
        <v>1325618773</v>
      </c>
      <c r="K109" t="b">
        <v>0</v>
      </c>
      <c r="L109">
        <v>80</v>
      </c>
      <c r="M109" t="b">
        <v>1</v>
      </c>
      <c r="N109" t="s">
        <v>8277</v>
      </c>
      <c r="O109">
        <v>107</v>
      </c>
      <c r="P109">
        <v>70.209999999999994</v>
      </c>
      <c r="Q109" t="s">
        <v>8323</v>
      </c>
      <c r="R109" t="s">
        <v>8327</v>
      </c>
      <c r="S109" s="20">
        <v>40911.809872685182</v>
      </c>
      <c r="T109" s="20">
        <v>40932.809872685182</v>
      </c>
    </row>
    <row r="110" spans="1:20" x14ac:dyDescent="0.2">
      <c r="A110">
        <v>1931</v>
      </c>
      <c r="B110" t="s">
        <v>1932</v>
      </c>
      <c r="C110" t="s">
        <v>6041</v>
      </c>
      <c r="D110">
        <v>2000</v>
      </c>
      <c r="E110">
        <v>2412.02</v>
      </c>
      <c r="F110" t="s">
        <v>8218</v>
      </c>
      <c r="G110" t="s">
        <v>8223</v>
      </c>
      <c r="H110" t="s">
        <v>8245</v>
      </c>
      <c r="I110">
        <v>1337657400</v>
      </c>
      <c r="J110">
        <v>1336512309</v>
      </c>
      <c r="K110" t="b">
        <v>0</v>
      </c>
      <c r="L110">
        <v>50</v>
      </c>
      <c r="M110" t="b">
        <v>1</v>
      </c>
      <c r="N110" t="s">
        <v>8277</v>
      </c>
      <c r="O110">
        <v>121</v>
      </c>
      <c r="P110">
        <v>48.24</v>
      </c>
      <c r="Q110" t="s">
        <v>8323</v>
      </c>
      <c r="R110" t="s">
        <v>8327</v>
      </c>
      <c r="S110" s="20">
        <v>41037.892465277779</v>
      </c>
      <c r="T110" s="20">
        <v>41051.145833333336</v>
      </c>
    </row>
    <row r="111" spans="1:20" x14ac:dyDescent="0.2">
      <c r="A111">
        <v>1930</v>
      </c>
      <c r="B111" t="s">
        <v>1931</v>
      </c>
      <c r="C111" t="s">
        <v>6040</v>
      </c>
      <c r="D111">
        <v>1000</v>
      </c>
      <c r="E111">
        <v>1270</v>
      </c>
      <c r="F111" t="s">
        <v>8218</v>
      </c>
      <c r="G111" t="s">
        <v>8223</v>
      </c>
      <c r="H111" t="s">
        <v>8245</v>
      </c>
      <c r="I111">
        <v>1373203482</v>
      </c>
      <c r="J111">
        <v>1368019482</v>
      </c>
      <c r="K111" t="b">
        <v>0</v>
      </c>
      <c r="L111">
        <v>26</v>
      </c>
      <c r="M111" t="b">
        <v>1</v>
      </c>
      <c r="N111" t="s">
        <v>8277</v>
      </c>
      <c r="O111">
        <v>127</v>
      </c>
      <c r="P111">
        <v>48.85</v>
      </c>
      <c r="Q111" t="s">
        <v>8323</v>
      </c>
      <c r="R111" t="s">
        <v>8327</v>
      </c>
      <c r="S111" s="20">
        <v>41402.558819444443</v>
      </c>
      <c r="T111" s="20">
        <v>41462.558819444443</v>
      </c>
    </row>
    <row r="112" spans="1:20" x14ac:dyDescent="0.2">
      <c r="A112">
        <v>1929</v>
      </c>
      <c r="B112" t="s">
        <v>1930</v>
      </c>
      <c r="C112" t="s">
        <v>6039</v>
      </c>
      <c r="D112">
        <v>3200</v>
      </c>
      <c r="E112">
        <v>3210</v>
      </c>
      <c r="F112" t="s">
        <v>8218</v>
      </c>
      <c r="G112" t="s">
        <v>8223</v>
      </c>
      <c r="H112" t="s">
        <v>8245</v>
      </c>
      <c r="I112">
        <v>1309825866</v>
      </c>
      <c r="J112">
        <v>1306197066</v>
      </c>
      <c r="K112" t="b">
        <v>0</v>
      </c>
      <c r="L112">
        <v>75</v>
      </c>
      <c r="M112" t="b">
        <v>1</v>
      </c>
      <c r="N112" t="s">
        <v>8277</v>
      </c>
      <c r="O112">
        <v>100</v>
      </c>
      <c r="P112">
        <v>42.8</v>
      </c>
      <c r="Q112" t="s">
        <v>8323</v>
      </c>
      <c r="R112" t="s">
        <v>8327</v>
      </c>
      <c r="S112" s="20">
        <v>40687.021597222221</v>
      </c>
      <c r="T112" s="20">
        <v>40729.021597222221</v>
      </c>
    </row>
    <row r="113" spans="1:20" x14ac:dyDescent="0.2">
      <c r="A113">
        <v>1928</v>
      </c>
      <c r="B113" t="s">
        <v>1929</v>
      </c>
      <c r="C113" t="s">
        <v>6038</v>
      </c>
      <c r="D113">
        <v>2550</v>
      </c>
      <c r="E113">
        <v>2630</v>
      </c>
      <c r="F113" t="s">
        <v>8218</v>
      </c>
      <c r="G113" t="s">
        <v>8223</v>
      </c>
      <c r="H113" t="s">
        <v>8245</v>
      </c>
      <c r="I113">
        <v>1367940794</v>
      </c>
      <c r="J113">
        <v>1365348794</v>
      </c>
      <c r="K113" t="b">
        <v>0</v>
      </c>
      <c r="L113">
        <v>34</v>
      </c>
      <c r="M113" t="b">
        <v>1</v>
      </c>
      <c r="N113" t="s">
        <v>8277</v>
      </c>
      <c r="O113">
        <v>103</v>
      </c>
      <c r="P113">
        <v>77.349999999999994</v>
      </c>
      <c r="Q113" t="s">
        <v>8323</v>
      </c>
      <c r="R113" t="s">
        <v>8327</v>
      </c>
      <c r="S113" s="20">
        <v>41371.648078703707</v>
      </c>
      <c r="T113" s="20">
        <v>41401.648078703707</v>
      </c>
    </row>
    <row r="114" spans="1:20" x14ac:dyDescent="0.2">
      <c r="A114">
        <v>1927</v>
      </c>
      <c r="B114" t="s">
        <v>1928</v>
      </c>
      <c r="C114" t="s">
        <v>6037</v>
      </c>
      <c r="D114">
        <v>600</v>
      </c>
      <c r="E114">
        <v>620</v>
      </c>
      <c r="F114" t="s">
        <v>8218</v>
      </c>
      <c r="G114" t="s">
        <v>8223</v>
      </c>
      <c r="H114" t="s">
        <v>8245</v>
      </c>
      <c r="I114">
        <v>1331182740</v>
      </c>
      <c r="J114">
        <v>1329856839</v>
      </c>
      <c r="K114" t="b">
        <v>0</v>
      </c>
      <c r="L114">
        <v>11</v>
      </c>
      <c r="M114" t="b">
        <v>1</v>
      </c>
      <c r="N114" t="s">
        <v>8277</v>
      </c>
      <c r="O114">
        <v>103</v>
      </c>
      <c r="P114">
        <v>56.36</v>
      </c>
      <c r="Q114" t="s">
        <v>8323</v>
      </c>
      <c r="R114" t="s">
        <v>8327</v>
      </c>
      <c r="S114" s="20">
        <v>40960.861562500002</v>
      </c>
      <c r="T114" s="20">
        <v>40976.207638888889</v>
      </c>
    </row>
    <row r="115" spans="1:20" x14ac:dyDescent="0.2">
      <c r="A115">
        <v>1926</v>
      </c>
      <c r="B115" t="s">
        <v>1927</v>
      </c>
      <c r="C115" t="s">
        <v>6036</v>
      </c>
      <c r="D115">
        <v>1500</v>
      </c>
      <c r="E115">
        <v>2930.69</v>
      </c>
      <c r="F115" t="s">
        <v>8218</v>
      </c>
      <c r="G115" t="s">
        <v>8223</v>
      </c>
      <c r="H115" t="s">
        <v>8245</v>
      </c>
      <c r="I115">
        <v>1288657560</v>
      </c>
      <c r="J115">
        <v>1286319256</v>
      </c>
      <c r="K115" t="b">
        <v>0</v>
      </c>
      <c r="L115">
        <v>107</v>
      </c>
      <c r="M115" t="b">
        <v>1</v>
      </c>
      <c r="N115" t="s">
        <v>8277</v>
      </c>
      <c r="O115">
        <v>195</v>
      </c>
      <c r="P115">
        <v>27.39</v>
      </c>
      <c r="Q115" t="s">
        <v>8323</v>
      </c>
      <c r="R115" t="s">
        <v>8327</v>
      </c>
      <c r="S115" s="20">
        <v>40456.954351851855</v>
      </c>
      <c r="T115" s="20">
        <v>40484.018055555556</v>
      </c>
    </row>
    <row r="116" spans="1:20" x14ac:dyDescent="0.2">
      <c r="A116">
        <v>1925</v>
      </c>
      <c r="B116" t="s">
        <v>1926</v>
      </c>
      <c r="C116" t="s">
        <v>6035</v>
      </c>
      <c r="D116">
        <v>1500</v>
      </c>
      <c r="E116">
        <v>1655</v>
      </c>
      <c r="F116" t="s">
        <v>8218</v>
      </c>
      <c r="G116" t="s">
        <v>8223</v>
      </c>
      <c r="H116" t="s">
        <v>8245</v>
      </c>
      <c r="I116">
        <v>1381449600</v>
      </c>
      <c r="J116">
        <v>1379540288</v>
      </c>
      <c r="K116" t="b">
        <v>0</v>
      </c>
      <c r="L116">
        <v>52</v>
      </c>
      <c r="M116" t="b">
        <v>1</v>
      </c>
      <c r="N116" t="s">
        <v>8277</v>
      </c>
      <c r="O116">
        <v>110</v>
      </c>
      <c r="P116">
        <v>31.83</v>
      </c>
      <c r="Q116" t="s">
        <v>8323</v>
      </c>
      <c r="R116" t="s">
        <v>8327</v>
      </c>
      <c r="S116" s="20">
        <v>41535.90148148148</v>
      </c>
      <c r="T116" s="17">
        <v>41558</v>
      </c>
    </row>
    <row r="117" spans="1:20" ht="176" x14ac:dyDescent="0.2">
      <c r="A117">
        <v>1924</v>
      </c>
      <c r="B117" t="s">
        <v>1925</v>
      </c>
      <c r="C117" s="3" t="s">
        <v>6034</v>
      </c>
      <c r="D117">
        <v>3000</v>
      </c>
      <c r="E117">
        <v>3432</v>
      </c>
      <c r="F117" t="s">
        <v>8218</v>
      </c>
      <c r="G117" t="s">
        <v>8223</v>
      </c>
      <c r="H117" t="s">
        <v>8245</v>
      </c>
      <c r="I117">
        <v>1389814380</v>
      </c>
      <c r="J117">
        <v>1387390555</v>
      </c>
      <c r="K117" t="b">
        <v>0</v>
      </c>
      <c r="L117">
        <v>33</v>
      </c>
      <c r="M117" t="b">
        <v>1</v>
      </c>
      <c r="N117" t="s">
        <v>8277</v>
      </c>
      <c r="O117">
        <v>114</v>
      </c>
      <c r="P117">
        <v>104</v>
      </c>
      <c r="Q117" t="s">
        <v>8323</v>
      </c>
      <c r="R117" t="s">
        <v>8327</v>
      </c>
      <c r="S117" s="20">
        <v>41626.761053240742</v>
      </c>
      <c r="T117" s="20">
        <v>41654.814583333333</v>
      </c>
    </row>
    <row r="118" spans="1:20" x14ac:dyDescent="0.2">
      <c r="A118">
        <v>1923</v>
      </c>
      <c r="B118" t="s">
        <v>1924</v>
      </c>
      <c r="C118" t="s">
        <v>6033</v>
      </c>
      <c r="D118">
        <v>125</v>
      </c>
      <c r="E118">
        <v>301</v>
      </c>
      <c r="F118" t="s">
        <v>8218</v>
      </c>
      <c r="G118" t="s">
        <v>8223</v>
      </c>
      <c r="H118" t="s">
        <v>8245</v>
      </c>
      <c r="I118">
        <v>1317099540</v>
      </c>
      <c r="J118">
        <v>1313612532</v>
      </c>
      <c r="K118" t="b">
        <v>0</v>
      </c>
      <c r="L118">
        <v>13</v>
      </c>
      <c r="M118" t="b">
        <v>1</v>
      </c>
      <c r="N118" t="s">
        <v>8277</v>
      </c>
      <c r="O118">
        <v>241</v>
      </c>
      <c r="P118">
        <v>23.15</v>
      </c>
      <c r="Q118" t="s">
        <v>8323</v>
      </c>
      <c r="R118" t="s">
        <v>8327</v>
      </c>
      <c r="S118" s="20">
        <v>40772.848749999997</v>
      </c>
      <c r="T118" s="20">
        <v>40813.207638888889</v>
      </c>
    </row>
    <row r="119" spans="1:20" x14ac:dyDescent="0.2">
      <c r="A119">
        <v>1922</v>
      </c>
      <c r="B119" t="s">
        <v>1923</v>
      </c>
      <c r="C119" t="s">
        <v>6032</v>
      </c>
      <c r="D119">
        <v>2000</v>
      </c>
      <c r="E119">
        <v>2311</v>
      </c>
      <c r="F119" t="s">
        <v>8218</v>
      </c>
      <c r="G119" t="s">
        <v>8223</v>
      </c>
      <c r="H119" t="s">
        <v>8245</v>
      </c>
      <c r="I119">
        <v>1386828507</v>
      </c>
      <c r="J119">
        <v>1384236507</v>
      </c>
      <c r="K119" t="b">
        <v>0</v>
      </c>
      <c r="L119">
        <v>64</v>
      </c>
      <c r="M119" t="b">
        <v>1</v>
      </c>
      <c r="N119" t="s">
        <v>8277</v>
      </c>
      <c r="O119">
        <v>116</v>
      </c>
      <c r="P119">
        <v>36.11</v>
      </c>
      <c r="Q119" t="s">
        <v>8323</v>
      </c>
      <c r="R119" t="s">
        <v>8327</v>
      </c>
      <c r="S119" s="20">
        <v>41590.255868055552</v>
      </c>
      <c r="T119" s="20">
        <v>41620.255868055552</v>
      </c>
    </row>
    <row r="120" spans="1:20" x14ac:dyDescent="0.2">
      <c r="A120">
        <v>1921</v>
      </c>
      <c r="B120" t="s">
        <v>1922</v>
      </c>
      <c r="C120" t="s">
        <v>6031</v>
      </c>
      <c r="D120">
        <v>1500</v>
      </c>
      <c r="E120">
        <v>2052</v>
      </c>
      <c r="F120" t="s">
        <v>8218</v>
      </c>
      <c r="G120" t="s">
        <v>8223</v>
      </c>
      <c r="H120" t="s">
        <v>8245</v>
      </c>
      <c r="I120">
        <v>1342243143</v>
      </c>
      <c r="J120">
        <v>1339651143</v>
      </c>
      <c r="K120" t="b">
        <v>0</v>
      </c>
      <c r="L120">
        <v>38</v>
      </c>
      <c r="M120" t="b">
        <v>1</v>
      </c>
      <c r="N120" t="s">
        <v>8277</v>
      </c>
      <c r="O120">
        <v>137</v>
      </c>
      <c r="P120">
        <v>54</v>
      </c>
      <c r="Q120" t="s">
        <v>8323</v>
      </c>
      <c r="R120" t="s">
        <v>8327</v>
      </c>
      <c r="S120" s="20">
        <v>41074.221562500003</v>
      </c>
      <c r="T120" s="20">
        <v>41104.221562500003</v>
      </c>
    </row>
    <row r="121" spans="1:20" x14ac:dyDescent="0.2">
      <c r="A121">
        <v>1900</v>
      </c>
      <c r="B121" t="s">
        <v>1901</v>
      </c>
      <c r="C121" t="s">
        <v>6010</v>
      </c>
      <c r="D121">
        <v>2500</v>
      </c>
      <c r="E121">
        <v>2734.11</v>
      </c>
      <c r="F121" t="s">
        <v>8218</v>
      </c>
      <c r="G121" t="s">
        <v>8223</v>
      </c>
      <c r="H121" t="s">
        <v>8245</v>
      </c>
      <c r="I121">
        <v>1349517540</v>
      </c>
      <c r="J121">
        <v>1347137731</v>
      </c>
      <c r="K121" t="b">
        <v>0</v>
      </c>
      <c r="L121">
        <v>54</v>
      </c>
      <c r="M121" t="b">
        <v>1</v>
      </c>
      <c r="N121" t="s">
        <v>8277</v>
      </c>
      <c r="O121">
        <v>109</v>
      </c>
      <c r="P121">
        <v>50.63</v>
      </c>
      <c r="Q121" t="s">
        <v>8323</v>
      </c>
      <c r="R121" t="s">
        <v>8327</v>
      </c>
      <c r="S121" s="20">
        <v>41160.871886574074</v>
      </c>
      <c r="T121" s="20">
        <v>41188.415972222225</v>
      </c>
    </row>
    <row r="122" spans="1:20" x14ac:dyDescent="0.2">
      <c r="A122">
        <v>1899</v>
      </c>
      <c r="B122" t="s">
        <v>1900</v>
      </c>
      <c r="C122" t="s">
        <v>6009</v>
      </c>
      <c r="D122">
        <v>900</v>
      </c>
      <c r="E122">
        <v>1200</v>
      </c>
      <c r="F122" t="s">
        <v>8218</v>
      </c>
      <c r="G122" t="s">
        <v>8223</v>
      </c>
      <c r="H122" t="s">
        <v>8245</v>
      </c>
      <c r="I122">
        <v>1427319366</v>
      </c>
      <c r="J122">
        <v>1424730966</v>
      </c>
      <c r="K122" t="b">
        <v>0</v>
      </c>
      <c r="L122">
        <v>42</v>
      </c>
      <c r="M122" t="b">
        <v>1</v>
      </c>
      <c r="N122" t="s">
        <v>8277</v>
      </c>
      <c r="O122">
        <v>133</v>
      </c>
      <c r="P122">
        <v>28.57</v>
      </c>
      <c r="Q122" t="s">
        <v>8323</v>
      </c>
      <c r="R122" t="s">
        <v>8327</v>
      </c>
      <c r="S122" s="20">
        <v>42058.941736111112</v>
      </c>
      <c r="T122" s="20">
        <v>42088.900069444448</v>
      </c>
    </row>
    <row r="123" spans="1:20" x14ac:dyDescent="0.2">
      <c r="A123">
        <v>1898</v>
      </c>
      <c r="B123" t="s">
        <v>1899</v>
      </c>
      <c r="C123" t="s">
        <v>6008</v>
      </c>
      <c r="D123">
        <v>1000</v>
      </c>
      <c r="E123">
        <v>1445</v>
      </c>
      <c r="F123" t="s">
        <v>8218</v>
      </c>
      <c r="G123" t="s">
        <v>8223</v>
      </c>
      <c r="H123" t="s">
        <v>8245</v>
      </c>
      <c r="I123">
        <v>1454349600</v>
      </c>
      <c r="J123">
        <v>1451277473</v>
      </c>
      <c r="K123" t="b">
        <v>0</v>
      </c>
      <c r="L123">
        <v>21</v>
      </c>
      <c r="M123" t="b">
        <v>1</v>
      </c>
      <c r="N123" t="s">
        <v>8277</v>
      </c>
      <c r="O123">
        <v>145</v>
      </c>
      <c r="P123">
        <v>68.81</v>
      </c>
      <c r="Q123" t="s">
        <v>8323</v>
      </c>
      <c r="R123" t="s">
        <v>8327</v>
      </c>
      <c r="S123" s="20">
        <v>42366.192974537036</v>
      </c>
      <c r="T123" s="20">
        <v>42401.75</v>
      </c>
    </row>
    <row r="124" spans="1:20" x14ac:dyDescent="0.2">
      <c r="A124">
        <v>1897</v>
      </c>
      <c r="B124" t="s">
        <v>1898</v>
      </c>
      <c r="C124" t="s">
        <v>6007</v>
      </c>
      <c r="D124">
        <v>6350</v>
      </c>
      <c r="E124">
        <v>6506</v>
      </c>
      <c r="F124" t="s">
        <v>8218</v>
      </c>
      <c r="G124" t="s">
        <v>8223</v>
      </c>
      <c r="H124" t="s">
        <v>8245</v>
      </c>
      <c r="I124">
        <v>1393966800</v>
      </c>
      <c r="J124">
        <v>1392040806</v>
      </c>
      <c r="K124" t="b">
        <v>0</v>
      </c>
      <c r="L124">
        <v>183</v>
      </c>
      <c r="M124" t="b">
        <v>1</v>
      </c>
      <c r="N124" t="s">
        <v>8277</v>
      </c>
      <c r="O124">
        <v>102</v>
      </c>
      <c r="P124">
        <v>35.549999999999997</v>
      </c>
      <c r="Q124" t="s">
        <v>8323</v>
      </c>
      <c r="R124" t="s">
        <v>8327</v>
      </c>
      <c r="S124" s="20">
        <v>41680.583402777775</v>
      </c>
      <c r="T124" s="20">
        <v>41702.875</v>
      </c>
    </row>
    <row r="125" spans="1:20" x14ac:dyDescent="0.2">
      <c r="A125">
        <v>1896</v>
      </c>
      <c r="B125" t="s">
        <v>1897</v>
      </c>
      <c r="C125" t="s">
        <v>6006</v>
      </c>
      <c r="D125">
        <v>451</v>
      </c>
      <c r="E125">
        <v>559</v>
      </c>
      <c r="F125" t="s">
        <v>8218</v>
      </c>
      <c r="G125" t="s">
        <v>8223</v>
      </c>
      <c r="H125" t="s">
        <v>8245</v>
      </c>
      <c r="I125">
        <v>1334250165</v>
      </c>
      <c r="J125">
        <v>1331658165</v>
      </c>
      <c r="K125" t="b">
        <v>0</v>
      </c>
      <c r="L125">
        <v>13</v>
      </c>
      <c r="M125" t="b">
        <v>1</v>
      </c>
      <c r="N125" t="s">
        <v>8277</v>
      </c>
      <c r="O125">
        <v>124</v>
      </c>
      <c r="P125">
        <v>43</v>
      </c>
      <c r="Q125" t="s">
        <v>8323</v>
      </c>
      <c r="R125" t="s">
        <v>8327</v>
      </c>
      <c r="S125" s="20">
        <v>40981.710243055553</v>
      </c>
      <c r="T125" s="20">
        <v>41011.710243055553</v>
      </c>
    </row>
    <row r="126" spans="1:20" x14ac:dyDescent="0.2">
      <c r="A126">
        <v>1895</v>
      </c>
      <c r="B126" t="s">
        <v>1896</v>
      </c>
      <c r="C126" t="s">
        <v>6005</v>
      </c>
      <c r="D126">
        <v>9072</v>
      </c>
      <c r="E126">
        <v>9228</v>
      </c>
      <c r="F126" t="s">
        <v>8218</v>
      </c>
      <c r="G126" t="s">
        <v>8223</v>
      </c>
      <c r="H126" t="s">
        <v>8245</v>
      </c>
      <c r="I126">
        <v>1445363722</v>
      </c>
      <c r="J126">
        <v>1442771722</v>
      </c>
      <c r="K126" t="b">
        <v>0</v>
      </c>
      <c r="L126">
        <v>47</v>
      </c>
      <c r="M126" t="b">
        <v>1</v>
      </c>
      <c r="N126" t="s">
        <v>8277</v>
      </c>
      <c r="O126">
        <v>102</v>
      </c>
      <c r="P126">
        <v>196.34</v>
      </c>
      <c r="Q126" t="s">
        <v>8323</v>
      </c>
      <c r="R126" t="s">
        <v>8327</v>
      </c>
      <c r="S126" s="20">
        <v>42267.746782407405</v>
      </c>
      <c r="T126" s="20">
        <v>42297.746782407405</v>
      </c>
    </row>
    <row r="127" spans="1:20" x14ac:dyDescent="0.2">
      <c r="A127">
        <v>1894</v>
      </c>
      <c r="B127" t="s">
        <v>1895</v>
      </c>
      <c r="C127" t="s">
        <v>6004</v>
      </c>
      <c r="D127">
        <v>1000</v>
      </c>
      <c r="E127">
        <v>1145</v>
      </c>
      <c r="F127" t="s">
        <v>8218</v>
      </c>
      <c r="G127" t="s">
        <v>8223</v>
      </c>
      <c r="H127" t="s">
        <v>8245</v>
      </c>
      <c r="I127">
        <v>1329082983</v>
      </c>
      <c r="J127">
        <v>1326404583</v>
      </c>
      <c r="K127" t="b">
        <v>0</v>
      </c>
      <c r="L127">
        <v>20</v>
      </c>
      <c r="M127" t="b">
        <v>1</v>
      </c>
      <c r="N127" t="s">
        <v>8277</v>
      </c>
      <c r="O127">
        <v>115</v>
      </c>
      <c r="P127">
        <v>57.25</v>
      </c>
      <c r="Q127" t="s">
        <v>8323</v>
      </c>
      <c r="R127" t="s">
        <v>8327</v>
      </c>
      <c r="S127" s="20">
        <v>40920.904895833337</v>
      </c>
      <c r="T127" s="20">
        <v>40951.904895833337</v>
      </c>
    </row>
    <row r="128" spans="1:20" x14ac:dyDescent="0.2">
      <c r="A128">
        <v>1893</v>
      </c>
      <c r="B128" t="s">
        <v>1894</v>
      </c>
      <c r="C128" t="s">
        <v>6003</v>
      </c>
      <c r="D128">
        <v>2500</v>
      </c>
      <c r="E128">
        <v>2600</v>
      </c>
      <c r="F128" t="s">
        <v>8218</v>
      </c>
      <c r="G128" t="s">
        <v>8223</v>
      </c>
      <c r="H128" t="s">
        <v>8245</v>
      </c>
      <c r="I128">
        <v>1302926340</v>
      </c>
      <c r="J128">
        <v>1301524585</v>
      </c>
      <c r="K128" t="b">
        <v>0</v>
      </c>
      <c r="L128">
        <v>45</v>
      </c>
      <c r="M128" t="b">
        <v>1</v>
      </c>
      <c r="N128" t="s">
        <v>8277</v>
      </c>
      <c r="O128">
        <v>104</v>
      </c>
      <c r="P128">
        <v>57.78</v>
      </c>
      <c r="Q128" t="s">
        <v>8323</v>
      </c>
      <c r="R128" t="s">
        <v>8327</v>
      </c>
      <c r="S128" s="20">
        <v>40632.94195601852</v>
      </c>
      <c r="T128" s="20">
        <v>40649.165972222225</v>
      </c>
    </row>
    <row r="129" spans="1:20" x14ac:dyDescent="0.2">
      <c r="A129">
        <v>1892</v>
      </c>
      <c r="B129" t="s">
        <v>1893</v>
      </c>
      <c r="C129" t="s">
        <v>6002</v>
      </c>
      <c r="D129">
        <v>500</v>
      </c>
      <c r="E129">
        <v>683</v>
      </c>
      <c r="F129" t="s">
        <v>8218</v>
      </c>
      <c r="G129" t="s">
        <v>8223</v>
      </c>
      <c r="H129" t="s">
        <v>8245</v>
      </c>
      <c r="I129">
        <v>1307459881</v>
      </c>
      <c r="J129">
        <v>1304867881</v>
      </c>
      <c r="K129" t="b">
        <v>0</v>
      </c>
      <c r="L129">
        <v>26</v>
      </c>
      <c r="M129" t="b">
        <v>1</v>
      </c>
      <c r="N129" t="s">
        <v>8277</v>
      </c>
      <c r="O129">
        <v>137</v>
      </c>
      <c r="P129">
        <v>26.27</v>
      </c>
      <c r="Q129" t="s">
        <v>8323</v>
      </c>
      <c r="R129" t="s">
        <v>8327</v>
      </c>
      <c r="S129" s="20">
        <v>40671.637511574074</v>
      </c>
      <c r="T129" s="20">
        <v>40701.637511574074</v>
      </c>
    </row>
    <row r="130" spans="1:20" x14ac:dyDescent="0.2">
      <c r="A130">
        <v>1891</v>
      </c>
      <c r="B130" t="s">
        <v>1892</v>
      </c>
      <c r="C130" t="s">
        <v>6001</v>
      </c>
      <c r="D130">
        <v>10000</v>
      </c>
      <c r="E130">
        <v>10555</v>
      </c>
      <c r="F130" t="s">
        <v>8218</v>
      </c>
      <c r="G130" t="s">
        <v>8223</v>
      </c>
      <c r="H130" t="s">
        <v>8245</v>
      </c>
      <c r="I130">
        <v>1279778400</v>
      </c>
      <c r="J130">
        <v>1275851354</v>
      </c>
      <c r="K130" t="b">
        <v>0</v>
      </c>
      <c r="L130">
        <v>120</v>
      </c>
      <c r="M130" t="b">
        <v>1</v>
      </c>
      <c r="N130" t="s">
        <v>8277</v>
      </c>
      <c r="O130">
        <v>106</v>
      </c>
      <c r="P130">
        <v>87.96</v>
      </c>
      <c r="Q130" t="s">
        <v>8323</v>
      </c>
      <c r="R130" t="s">
        <v>8327</v>
      </c>
      <c r="S130" s="20">
        <v>40335.798078703701</v>
      </c>
      <c r="T130" s="20">
        <v>40381.25</v>
      </c>
    </row>
    <row r="131" spans="1:20" x14ac:dyDescent="0.2">
      <c r="A131">
        <v>1890</v>
      </c>
      <c r="B131" t="s">
        <v>1891</v>
      </c>
      <c r="C131" t="s">
        <v>6000</v>
      </c>
      <c r="D131">
        <v>12000</v>
      </c>
      <c r="E131">
        <v>17350.13</v>
      </c>
      <c r="F131" t="s">
        <v>8218</v>
      </c>
      <c r="G131" t="s">
        <v>8223</v>
      </c>
      <c r="H131" t="s">
        <v>8245</v>
      </c>
      <c r="I131">
        <v>1355597528</v>
      </c>
      <c r="J131">
        <v>1353005528</v>
      </c>
      <c r="K131" t="b">
        <v>0</v>
      </c>
      <c r="L131">
        <v>246</v>
      </c>
      <c r="M131" t="b">
        <v>1</v>
      </c>
      <c r="N131" t="s">
        <v>8277</v>
      </c>
      <c r="O131">
        <v>145</v>
      </c>
      <c r="P131">
        <v>70.53</v>
      </c>
      <c r="Q131" t="s">
        <v>8323</v>
      </c>
      <c r="R131" t="s">
        <v>8327</v>
      </c>
      <c r="S131" s="20">
        <v>41228.786203703705</v>
      </c>
      <c r="T131" s="20">
        <v>41258.786203703705</v>
      </c>
    </row>
    <row r="132" spans="1:20" x14ac:dyDescent="0.2">
      <c r="A132">
        <v>1889</v>
      </c>
      <c r="B132" t="s">
        <v>1890</v>
      </c>
      <c r="C132" t="s">
        <v>5999</v>
      </c>
      <c r="D132">
        <v>2000</v>
      </c>
      <c r="E132">
        <v>2132</v>
      </c>
      <c r="F132" t="s">
        <v>8218</v>
      </c>
      <c r="G132" t="s">
        <v>8223</v>
      </c>
      <c r="H132" t="s">
        <v>8245</v>
      </c>
      <c r="I132">
        <v>1363024946</v>
      </c>
      <c r="J132">
        <v>1359140546</v>
      </c>
      <c r="K132" t="b">
        <v>0</v>
      </c>
      <c r="L132">
        <v>44</v>
      </c>
      <c r="M132" t="b">
        <v>1</v>
      </c>
      <c r="N132" t="s">
        <v>8277</v>
      </c>
      <c r="O132">
        <v>107</v>
      </c>
      <c r="P132">
        <v>48.45</v>
      </c>
      <c r="Q132" t="s">
        <v>8323</v>
      </c>
      <c r="R132" t="s">
        <v>8327</v>
      </c>
      <c r="S132" s="20">
        <v>41299.793356481481</v>
      </c>
      <c r="T132" s="20">
        <v>41344.751689814817</v>
      </c>
    </row>
    <row r="133" spans="1:20" x14ac:dyDescent="0.2">
      <c r="A133">
        <v>1888</v>
      </c>
      <c r="B133" t="s">
        <v>1889</v>
      </c>
      <c r="C133" t="s">
        <v>5998</v>
      </c>
      <c r="D133">
        <v>2500</v>
      </c>
      <c r="E133">
        <v>4152</v>
      </c>
      <c r="F133" t="s">
        <v>8218</v>
      </c>
      <c r="G133" t="s">
        <v>8223</v>
      </c>
      <c r="H133" t="s">
        <v>8245</v>
      </c>
      <c r="I133">
        <v>1275368340</v>
      </c>
      <c r="J133">
        <v>1272692732</v>
      </c>
      <c r="K133" t="b">
        <v>0</v>
      </c>
      <c r="L133">
        <v>89</v>
      </c>
      <c r="M133" t="b">
        <v>1</v>
      </c>
      <c r="N133" t="s">
        <v>8277</v>
      </c>
      <c r="O133">
        <v>166</v>
      </c>
      <c r="P133">
        <v>46.65</v>
      </c>
      <c r="Q133" t="s">
        <v>8323</v>
      </c>
      <c r="R133" t="s">
        <v>8327</v>
      </c>
      <c r="S133" s="20">
        <v>40299.239953703705</v>
      </c>
      <c r="T133" s="20">
        <v>40330.207638888889</v>
      </c>
    </row>
    <row r="134" spans="1:20" x14ac:dyDescent="0.2">
      <c r="A134">
        <v>1886</v>
      </c>
      <c r="B134" t="s">
        <v>1887</v>
      </c>
      <c r="C134" t="s">
        <v>5996</v>
      </c>
      <c r="D134">
        <v>1200</v>
      </c>
      <c r="E134">
        <v>1225</v>
      </c>
      <c r="F134" t="s">
        <v>8218</v>
      </c>
      <c r="G134" t="s">
        <v>8223</v>
      </c>
      <c r="H134" t="s">
        <v>8245</v>
      </c>
      <c r="I134">
        <v>1415832338</v>
      </c>
      <c r="J134">
        <v>1413236738</v>
      </c>
      <c r="K134" t="b">
        <v>0</v>
      </c>
      <c r="L134">
        <v>29</v>
      </c>
      <c r="M134" t="b">
        <v>1</v>
      </c>
      <c r="N134" t="s">
        <v>8277</v>
      </c>
      <c r="O134">
        <v>102</v>
      </c>
      <c r="P134">
        <v>42.24</v>
      </c>
      <c r="Q134" t="s">
        <v>8323</v>
      </c>
      <c r="R134" t="s">
        <v>8327</v>
      </c>
      <c r="S134" s="20">
        <v>41925.906689814816</v>
      </c>
      <c r="T134" s="20">
        <v>41955.94835648148</v>
      </c>
    </row>
    <row r="135" spans="1:20" x14ac:dyDescent="0.2">
      <c r="A135">
        <v>1885</v>
      </c>
      <c r="B135" t="s">
        <v>1886</v>
      </c>
      <c r="C135" t="s">
        <v>5995</v>
      </c>
      <c r="D135">
        <v>4575</v>
      </c>
      <c r="E135">
        <v>5322</v>
      </c>
      <c r="F135" t="s">
        <v>8218</v>
      </c>
      <c r="G135" t="s">
        <v>8223</v>
      </c>
      <c r="H135" t="s">
        <v>8245</v>
      </c>
      <c r="I135">
        <v>1344636000</v>
      </c>
      <c r="J135">
        <v>1341800110</v>
      </c>
      <c r="K135" t="b">
        <v>0</v>
      </c>
      <c r="L135">
        <v>105</v>
      </c>
      <c r="M135" t="b">
        <v>1</v>
      </c>
      <c r="N135" t="s">
        <v>8277</v>
      </c>
      <c r="O135">
        <v>116</v>
      </c>
      <c r="P135">
        <v>50.69</v>
      </c>
      <c r="Q135" t="s">
        <v>8323</v>
      </c>
      <c r="R135" t="s">
        <v>8327</v>
      </c>
      <c r="S135" s="20">
        <v>41099.093865740739</v>
      </c>
      <c r="T135" s="20">
        <v>41131.916666666664</v>
      </c>
    </row>
    <row r="136" spans="1:20" x14ac:dyDescent="0.2">
      <c r="A136">
        <v>1884</v>
      </c>
      <c r="B136" t="s">
        <v>1885</v>
      </c>
      <c r="C136" t="s">
        <v>5994</v>
      </c>
      <c r="D136">
        <v>1000</v>
      </c>
      <c r="E136">
        <v>1351</v>
      </c>
      <c r="F136" t="s">
        <v>8218</v>
      </c>
      <c r="G136" t="s">
        <v>8223</v>
      </c>
      <c r="H136" t="s">
        <v>8245</v>
      </c>
      <c r="I136">
        <v>1354017600</v>
      </c>
      <c r="J136">
        <v>1350967535</v>
      </c>
      <c r="K136" t="b">
        <v>0</v>
      </c>
      <c r="L136">
        <v>26</v>
      </c>
      <c r="M136" t="b">
        <v>1</v>
      </c>
      <c r="N136" t="s">
        <v>8277</v>
      </c>
      <c r="O136">
        <v>135</v>
      </c>
      <c r="P136">
        <v>51.96</v>
      </c>
      <c r="Q136" t="s">
        <v>8323</v>
      </c>
      <c r="R136" t="s">
        <v>8327</v>
      </c>
      <c r="S136" s="20">
        <v>41205.198321759257</v>
      </c>
      <c r="T136" s="20">
        <v>41240.5</v>
      </c>
    </row>
    <row r="137" spans="1:20" x14ac:dyDescent="0.2">
      <c r="A137">
        <v>1883</v>
      </c>
      <c r="B137" t="s">
        <v>1884</v>
      </c>
      <c r="C137" t="s">
        <v>5993</v>
      </c>
      <c r="D137">
        <v>999</v>
      </c>
      <c r="E137">
        <v>1047</v>
      </c>
      <c r="F137" t="s">
        <v>8218</v>
      </c>
      <c r="G137" t="s">
        <v>8223</v>
      </c>
      <c r="H137" t="s">
        <v>8245</v>
      </c>
      <c r="I137">
        <v>1333921508</v>
      </c>
      <c r="J137">
        <v>1331333108</v>
      </c>
      <c r="K137" t="b">
        <v>0</v>
      </c>
      <c r="L137">
        <v>32</v>
      </c>
      <c r="M137" t="b">
        <v>1</v>
      </c>
      <c r="N137" t="s">
        <v>8277</v>
      </c>
      <c r="O137">
        <v>105</v>
      </c>
      <c r="P137">
        <v>32.72</v>
      </c>
      <c r="Q137" t="s">
        <v>8323</v>
      </c>
      <c r="R137" t="s">
        <v>8327</v>
      </c>
      <c r="S137" s="20">
        <v>40977.948009259257</v>
      </c>
      <c r="T137" s="20">
        <v>41007.906342592592</v>
      </c>
    </row>
    <row r="138" spans="1:20" x14ac:dyDescent="0.2">
      <c r="A138">
        <v>1882</v>
      </c>
      <c r="B138" t="s">
        <v>1883</v>
      </c>
      <c r="C138" t="s">
        <v>5992</v>
      </c>
      <c r="D138">
        <v>3350</v>
      </c>
      <c r="E138">
        <v>3380</v>
      </c>
      <c r="F138" t="s">
        <v>8218</v>
      </c>
      <c r="G138" t="s">
        <v>8223</v>
      </c>
      <c r="H138" t="s">
        <v>8245</v>
      </c>
      <c r="I138">
        <v>1341964080</v>
      </c>
      <c r="J138">
        <v>1339109212</v>
      </c>
      <c r="K138" t="b">
        <v>0</v>
      </c>
      <c r="L138">
        <v>81</v>
      </c>
      <c r="M138" t="b">
        <v>1</v>
      </c>
      <c r="N138" t="s">
        <v>8277</v>
      </c>
      <c r="O138">
        <v>101</v>
      </c>
      <c r="P138">
        <v>41.73</v>
      </c>
      <c r="Q138" t="s">
        <v>8323</v>
      </c>
      <c r="R138" t="s">
        <v>8327</v>
      </c>
      <c r="S138" s="20">
        <v>41067.949212962965</v>
      </c>
      <c r="T138" s="20">
        <v>41100.991666666669</v>
      </c>
    </row>
    <row r="139" spans="1:20" x14ac:dyDescent="0.2">
      <c r="A139">
        <v>1881</v>
      </c>
      <c r="B139" t="s">
        <v>1882</v>
      </c>
      <c r="C139" t="s">
        <v>5991</v>
      </c>
      <c r="D139">
        <v>2000</v>
      </c>
      <c r="E139">
        <v>3453.69</v>
      </c>
      <c r="F139" t="s">
        <v>8218</v>
      </c>
      <c r="G139" t="s">
        <v>8223</v>
      </c>
      <c r="H139" t="s">
        <v>8245</v>
      </c>
      <c r="I139">
        <v>1425955189</v>
      </c>
      <c r="J139">
        <v>1423366789</v>
      </c>
      <c r="K139" t="b">
        <v>0</v>
      </c>
      <c r="L139">
        <v>70</v>
      </c>
      <c r="M139" t="b">
        <v>1</v>
      </c>
      <c r="N139" t="s">
        <v>8277</v>
      </c>
      <c r="O139">
        <v>173</v>
      </c>
      <c r="P139">
        <v>49.34</v>
      </c>
      <c r="Q139" t="s">
        <v>8323</v>
      </c>
      <c r="R139" t="s">
        <v>8327</v>
      </c>
      <c r="S139" s="20">
        <v>42043.152650462966</v>
      </c>
      <c r="T139" s="20">
        <v>42073.110983796294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34EF-E5D1-5A4A-9BDA-27B4763B2191}">
  <dimension ref="A1:T21"/>
  <sheetViews>
    <sheetView workbookViewId="0">
      <selection activeCell="D2" sqref="D2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899</v>
      </c>
      <c r="B2" t="s">
        <v>900</v>
      </c>
      <c r="C2" t="s">
        <v>5009</v>
      </c>
      <c r="D2">
        <v>750</v>
      </c>
      <c r="E2">
        <v>280</v>
      </c>
      <c r="F2" t="s">
        <v>8220</v>
      </c>
      <c r="G2" t="s">
        <v>8223</v>
      </c>
      <c r="H2" t="s">
        <v>8245</v>
      </c>
      <c r="I2">
        <v>1306549362</v>
      </c>
      <c r="J2">
        <v>1302661362</v>
      </c>
      <c r="K2" t="b">
        <v>0</v>
      </c>
      <c r="L2">
        <v>8</v>
      </c>
      <c r="M2" t="b">
        <v>0</v>
      </c>
      <c r="N2" t="s">
        <v>8277</v>
      </c>
      <c r="O2">
        <v>37</v>
      </c>
      <c r="P2">
        <v>35</v>
      </c>
      <c r="Q2" t="s">
        <v>8323</v>
      </c>
      <c r="R2" t="s">
        <v>8327</v>
      </c>
      <c r="S2" s="20">
        <v>40646.099097222221</v>
      </c>
      <c r="T2" s="20">
        <v>40691.099097222221</v>
      </c>
    </row>
    <row r="3" spans="1:20" x14ac:dyDescent="0.2">
      <c r="A3">
        <v>898</v>
      </c>
      <c r="B3" t="s">
        <v>899</v>
      </c>
      <c r="C3" t="s">
        <v>5008</v>
      </c>
      <c r="D3">
        <v>2500</v>
      </c>
      <c r="E3">
        <v>70</v>
      </c>
      <c r="F3" t="s">
        <v>8220</v>
      </c>
      <c r="G3" t="s">
        <v>8223</v>
      </c>
      <c r="H3" t="s">
        <v>8245</v>
      </c>
      <c r="I3">
        <v>1326651110</v>
      </c>
      <c r="J3">
        <v>1322763110</v>
      </c>
      <c r="K3" t="b">
        <v>0</v>
      </c>
      <c r="L3">
        <v>2</v>
      </c>
      <c r="M3" t="b">
        <v>0</v>
      </c>
      <c r="N3" t="s">
        <v>8277</v>
      </c>
      <c r="O3">
        <v>3</v>
      </c>
      <c r="P3">
        <v>35</v>
      </c>
      <c r="Q3" t="s">
        <v>8323</v>
      </c>
      <c r="R3" t="s">
        <v>8327</v>
      </c>
      <c r="S3" s="20">
        <v>40878.758217592593</v>
      </c>
      <c r="T3" s="20">
        <v>40923.758217592593</v>
      </c>
    </row>
    <row r="4" spans="1:20" x14ac:dyDescent="0.2">
      <c r="A4">
        <v>897</v>
      </c>
      <c r="B4" t="s">
        <v>898</v>
      </c>
      <c r="C4" t="s">
        <v>5007</v>
      </c>
      <c r="D4">
        <v>3000</v>
      </c>
      <c r="E4">
        <v>0</v>
      </c>
      <c r="F4" t="s">
        <v>8220</v>
      </c>
      <c r="G4" t="s">
        <v>8223</v>
      </c>
      <c r="H4" t="s">
        <v>8245</v>
      </c>
      <c r="I4">
        <v>1354123908</v>
      </c>
      <c r="J4">
        <v>1351528308</v>
      </c>
      <c r="K4" t="b">
        <v>0</v>
      </c>
      <c r="L4">
        <v>0</v>
      </c>
      <c r="M4" t="b">
        <v>0</v>
      </c>
      <c r="N4" t="s">
        <v>8277</v>
      </c>
      <c r="O4">
        <v>0</v>
      </c>
      <c r="P4">
        <v>0</v>
      </c>
      <c r="Q4" t="s">
        <v>8323</v>
      </c>
      <c r="R4" t="s">
        <v>8327</v>
      </c>
      <c r="S4" s="20">
        <v>41211.688750000001</v>
      </c>
      <c r="T4" s="20">
        <v>41241.730416666665</v>
      </c>
    </row>
    <row r="5" spans="1:20" x14ac:dyDescent="0.2">
      <c r="A5">
        <v>896</v>
      </c>
      <c r="B5" t="s">
        <v>897</v>
      </c>
      <c r="C5" t="s">
        <v>5006</v>
      </c>
      <c r="D5">
        <v>8000</v>
      </c>
      <c r="E5">
        <v>3200</v>
      </c>
      <c r="F5" t="s">
        <v>8220</v>
      </c>
      <c r="G5" t="s">
        <v>8223</v>
      </c>
      <c r="H5" t="s">
        <v>8245</v>
      </c>
      <c r="I5">
        <v>1440734400</v>
      </c>
      <c r="J5">
        <v>1438549026</v>
      </c>
      <c r="K5" t="b">
        <v>0</v>
      </c>
      <c r="L5">
        <v>72</v>
      </c>
      <c r="M5" t="b">
        <v>0</v>
      </c>
      <c r="N5" t="s">
        <v>8277</v>
      </c>
      <c r="O5">
        <v>40</v>
      </c>
      <c r="P5">
        <v>44.44</v>
      </c>
      <c r="Q5" t="s">
        <v>8323</v>
      </c>
      <c r="R5" t="s">
        <v>8327</v>
      </c>
      <c r="S5" s="20">
        <v>42218.872986111113</v>
      </c>
      <c r="T5" s="20">
        <v>42244.166666666664</v>
      </c>
    </row>
    <row r="6" spans="1:20" x14ac:dyDescent="0.2">
      <c r="A6">
        <v>895</v>
      </c>
      <c r="B6" t="s">
        <v>896</v>
      </c>
      <c r="C6" t="s">
        <v>5005</v>
      </c>
      <c r="D6">
        <v>8000</v>
      </c>
      <c r="E6">
        <v>195</v>
      </c>
      <c r="F6" t="s">
        <v>8220</v>
      </c>
      <c r="G6" t="s">
        <v>8223</v>
      </c>
      <c r="H6" t="s">
        <v>8245</v>
      </c>
      <c r="I6">
        <v>1287975829</v>
      </c>
      <c r="J6">
        <v>1284087829</v>
      </c>
      <c r="K6" t="b">
        <v>0</v>
      </c>
      <c r="L6">
        <v>7</v>
      </c>
      <c r="M6" t="b">
        <v>0</v>
      </c>
      <c r="N6" t="s">
        <v>8277</v>
      </c>
      <c r="O6">
        <v>2</v>
      </c>
      <c r="P6">
        <v>27.86</v>
      </c>
      <c r="Q6" t="s">
        <v>8323</v>
      </c>
      <c r="R6" t="s">
        <v>8327</v>
      </c>
      <c r="S6" s="20">
        <v>40431.127650462964</v>
      </c>
      <c r="T6" s="20">
        <v>40476.127650462964</v>
      </c>
    </row>
    <row r="7" spans="1:20" x14ac:dyDescent="0.2">
      <c r="A7">
        <v>894</v>
      </c>
      <c r="B7" t="s">
        <v>895</v>
      </c>
      <c r="C7" t="s">
        <v>5004</v>
      </c>
      <c r="D7">
        <v>20000</v>
      </c>
      <c r="E7">
        <v>7834</v>
      </c>
      <c r="F7" t="s">
        <v>8220</v>
      </c>
      <c r="G7" t="s">
        <v>8223</v>
      </c>
      <c r="H7" t="s">
        <v>8245</v>
      </c>
      <c r="I7">
        <v>1465169610</v>
      </c>
      <c r="J7">
        <v>1462577610</v>
      </c>
      <c r="K7" t="b">
        <v>0</v>
      </c>
      <c r="L7">
        <v>53</v>
      </c>
      <c r="M7" t="b">
        <v>0</v>
      </c>
      <c r="N7" t="s">
        <v>8277</v>
      </c>
      <c r="O7">
        <v>39</v>
      </c>
      <c r="P7">
        <v>147.81</v>
      </c>
      <c r="Q7" t="s">
        <v>8323</v>
      </c>
      <c r="R7" t="s">
        <v>8327</v>
      </c>
      <c r="S7" s="20">
        <v>42496.98159722222</v>
      </c>
      <c r="T7" s="20">
        <v>42526.98159722222</v>
      </c>
    </row>
    <row r="8" spans="1:20" x14ac:dyDescent="0.2">
      <c r="A8">
        <v>893</v>
      </c>
      <c r="B8" t="s">
        <v>894</v>
      </c>
      <c r="C8" t="s">
        <v>5003</v>
      </c>
      <c r="D8">
        <v>2000</v>
      </c>
      <c r="E8">
        <v>200</v>
      </c>
      <c r="F8" t="s">
        <v>8220</v>
      </c>
      <c r="G8" t="s">
        <v>8223</v>
      </c>
      <c r="H8" t="s">
        <v>8245</v>
      </c>
      <c r="I8">
        <v>1427920363</v>
      </c>
      <c r="J8">
        <v>1425331963</v>
      </c>
      <c r="K8" t="b">
        <v>0</v>
      </c>
      <c r="L8">
        <v>5</v>
      </c>
      <c r="M8" t="b">
        <v>0</v>
      </c>
      <c r="N8" t="s">
        <v>8277</v>
      </c>
      <c r="O8">
        <v>10</v>
      </c>
      <c r="P8">
        <v>40</v>
      </c>
      <c r="Q8" t="s">
        <v>8323</v>
      </c>
      <c r="R8" t="s">
        <v>8327</v>
      </c>
      <c r="S8" s="20">
        <v>42065.897719907407</v>
      </c>
      <c r="T8" s="20">
        <v>42095.856053240743</v>
      </c>
    </row>
    <row r="9" spans="1:20" x14ac:dyDescent="0.2">
      <c r="A9">
        <v>892</v>
      </c>
      <c r="B9" t="s">
        <v>893</v>
      </c>
      <c r="C9" t="s">
        <v>5002</v>
      </c>
      <c r="D9">
        <v>6000</v>
      </c>
      <c r="E9">
        <v>2445</v>
      </c>
      <c r="F9" t="s">
        <v>8220</v>
      </c>
      <c r="G9" t="s">
        <v>8223</v>
      </c>
      <c r="H9" t="s">
        <v>8245</v>
      </c>
      <c r="I9">
        <v>1280635200</v>
      </c>
      <c r="J9">
        <v>1273121283</v>
      </c>
      <c r="K9" t="b">
        <v>0</v>
      </c>
      <c r="L9">
        <v>17</v>
      </c>
      <c r="M9" t="b">
        <v>0</v>
      </c>
      <c r="N9" t="s">
        <v>8277</v>
      </c>
      <c r="O9">
        <v>41</v>
      </c>
      <c r="P9">
        <v>143.82</v>
      </c>
      <c r="Q9" t="s">
        <v>8323</v>
      </c>
      <c r="R9" t="s">
        <v>8327</v>
      </c>
      <c r="S9" s="20">
        <v>40304.20003472222</v>
      </c>
      <c r="T9" s="20">
        <v>40391.166666666664</v>
      </c>
    </row>
    <row r="10" spans="1:20" x14ac:dyDescent="0.2">
      <c r="A10">
        <v>891</v>
      </c>
      <c r="B10" t="s">
        <v>892</v>
      </c>
      <c r="C10" t="s">
        <v>5001</v>
      </c>
      <c r="D10">
        <v>8000</v>
      </c>
      <c r="E10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>
        <v>3</v>
      </c>
      <c r="P10">
        <v>28.89</v>
      </c>
      <c r="Q10" t="s">
        <v>8323</v>
      </c>
      <c r="R10" t="s">
        <v>8327</v>
      </c>
      <c r="S10" s="20">
        <v>41842.031597222223</v>
      </c>
      <c r="T10" s="20">
        <v>41872.031597222223</v>
      </c>
    </row>
    <row r="11" spans="1:20" x14ac:dyDescent="0.2">
      <c r="A11">
        <v>890</v>
      </c>
      <c r="B11" t="s">
        <v>891</v>
      </c>
      <c r="C11" t="s">
        <v>5000</v>
      </c>
      <c r="D11">
        <v>3000</v>
      </c>
      <c r="E11">
        <v>125</v>
      </c>
      <c r="F11" t="s">
        <v>8220</v>
      </c>
      <c r="G11" t="s">
        <v>8223</v>
      </c>
      <c r="H11" t="s">
        <v>8245</v>
      </c>
      <c r="I11">
        <v>1385055979</v>
      </c>
      <c r="J11">
        <v>1382460379</v>
      </c>
      <c r="K11" t="b">
        <v>0</v>
      </c>
      <c r="L11">
        <v>4</v>
      </c>
      <c r="M11" t="b">
        <v>0</v>
      </c>
      <c r="N11" t="s">
        <v>8277</v>
      </c>
      <c r="O11">
        <v>4</v>
      </c>
      <c r="P11">
        <v>31.25</v>
      </c>
      <c r="Q11" t="s">
        <v>8323</v>
      </c>
      <c r="R11" t="s">
        <v>8327</v>
      </c>
      <c r="S11" s="20">
        <v>41569.698831018519</v>
      </c>
      <c r="T11" s="20">
        <v>41599.740497685183</v>
      </c>
    </row>
    <row r="12" spans="1:20" x14ac:dyDescent="0.2">
      <c r="A12">
        <v>889</v>
      </c>
      <c r="B12" t="s">
        <v>890</v>
      </c>
      <c r="C12" t="s">
        <v>4999</v>
      </c>
      <c r="D12">
        <v>25000</v>
      </c>
      <c r="E12">
        <v>2360.3200000000002</v>
      </c>
      <c r="F12" t="s">
        <v>8220</v>
      </c>
      <c r="G12" t="s">
        <v>8223</v>
      </c>
      <c r="H12" t="s">
        <v>8245</v>
      </c>
      <c r="I12">
        <v>1412534943</v>
      </c>
      <c r="J12">
        <v>1409942943</v>
      </c>
      <c r="K12" t="b">
        <v>0</v>
      </c>
      <c r="L12">
        <v>32</v>
      </c>
      <c r="M12" t="b">
        <v>0</v>
      </c>
      <c r="N12" t="s">
        <v>8277</v>
      </c>
      <c r="O12">
        <v>9</v>
      </c>
      <c r="P12">
        <v>73.760000000000005</v>
      </c>
      <c r="Q12" t="s">
        <v>8323</v>
      </c>
      <c r="R12" t="s">
        <v>8327</v>
      </c>
      <c r="S12" s="20">
        <v>41887.784062500003</v>
      </c>
      <c r="T12" s="20">
        <v>41917.784062500003</v>
      </c>
    </row>
    <row r="13" spans="1:20" x14ac:dyDescent="0.2">
      <c r="A13">
        <v>888</v>
      </c>
      <c r="B13" t="s">
        <v>889</v>
      </c>
      <c r="C13" t="s">
        <v>4998</v>
      </c>
      <c r="D13">
        <v>1000</v>
      </c>
      <c r="E13">
        <v>72</v>
      </c>
      <c r="F13" t="s">
        <v>8220</v>
      </c>
      <c r="G13" t="s">
        <v>8223</v>
      </c>
      <c r="H13" t="s">
        <v>8245</v>
      </c>
      <c r="I13">
        <v>1314856800</v>
      </c>
      <c r="J13">
        <v>1311789885</v>
      </c>
      <c r="K13" t="b">
        <v>0</v>
      </c>
      <c r="L13">
        <v>4</v>
      </c>
      <c r="M13" t="b">
        <v>0</v>
      </c>
      <c r="N13" t="s">
        <v>8277</v>
      </c>
      <c r="O13">
        <v>7</v>
      </c>
      <c r="P13">
        <v>18</v>
      </c>
      <c r="Q13" t="s">
        <v>8323</v>
      </c>
      <c r="R13" t="s">
        <v>8327</v>
      </c>
      <c r="S13" s="20">
        <v>40751.753298611111</v>
      </c>
      <c r="T13" s="20">
        <v>40787.25</v>
      </c>
    </row>
    <row r="14" spans="1:20" x14ac:dyDescent="0.2">
      <c r="A14">
        <v>887</v>
      </c>
      <c r="B14" t="s">
        <v>888</v>
      </c>
      <c r="C14" t="s">
        <v>4997</v>
      </c>
      <c r="D14">
        <v>1000</v>
      </c>
      <c r="E14">
        <v>0</v>
      </c>
      <c r="F14" t="s">
        <v>8220</v>
      </c>
      <c r="G14" t="s">
        <v>8223</v>
      </c>
      <c r="H14" t="s">
        <v>8245</v>
      </c>
      <c r="I14">
        <v>1338159655</v>
      </c>
      <c r="J14">
        <v>1335567655</v>
      </c>
      <c r="K14" t="b">
        <v>0</v>
      </c>
      <c r="L14">
        <v>0</v>
      </c>
      <c r="M14" t="b">
        <v>0</v>
      </c>
      <c r="N14" t="s">
        <v>8277</v>
      </c>
      <c r="O14">
        <v>0</v>
      </c>
      <c r="P14">
        <v>0</v>
      </c>
      <c r="Q14" t="s">
        <v>8323</v>
      </c>
      <c r="R14" t="s">
        <v>8327</v>
      </c>
      <c r="S14" s="20">
        <v>41026.958969907406</v>
      </c>
      <c r="T14" s="20">
        <v>41056.958969907406</v>
      </c>
    </row>
    <row r="15" spans="1:20" x14ac:dyDescent="0.2">
      <c r="A15">
        <v>886</v>
      </c>
      <c r="B15" t="s">
        <v>887</v>
      </c>
      <c r="C15" t="s">
        <v>4996</v>
      </c>
      <c r="D15">
        <v>500</v>
      </c>
      <c r="E15">
        <v>205</v>
      </c>
      <c r="F15" t="s">
        <v>8220</v>
      </c>
      <c r="G15" t="s">
        <v>8223</v>
      </c>
      <c r="H15" t="s">
        <v>8245</v>
      </c>
      <c r="I15">
        <v>1473972813</v>
      </c>
      <c r="J15">
        <v>1471812813</v>
      </c>
      <c r="K15" t="b">
        <v>0</v>
      </c>
      <c r="L15">
        <v>7</v>
      </c>
      <c r="M15" t="b">
        <v>0</v>
      </c>
      <c r="N15" t="s">
        <v>8277</v>
      </c>
      <c r="O15">
        <v>41</v>
      </c>
      <c r="P15">
        <v>29.29</v>
      </c>
      <c r="Q15" t="s">
        <v>8323</v>
      </c>
      <c r="R15" t="s">
        <v>8327</v>
      </c>
      <c r="S15" s="20">
        <v>42603.870520833334</v>
      </c>
      <c r="T15" s="20">
        <v>42628.870520833334</v>
      </c>
    </row>
    <row r="16" spans="1:20" x14ac:dyDescent="0.2">
      <c r="A16">
        <v>885</v>
      </c>
      <c r="B16" t="s">
        <v>886</v>
      </c>
      <c r="C16" t="s">
        <v>4995</v>
      </c>
      <c r="D16">
        <v>1000</v>
      </c>
      <c r="E16">
        <v>750</v>
      </c>
      <c r="F16" t="s">
        <v>8220</v>
      </c>
      <c r="G16" t="s">
        <v>8223</v>
      </c>
      <c r="H16" t="s">
        <v>8245</v>
      </c>
      <c r="I16">
        <v>1483137311</v>
      </c>
      <c r="J16">
        <v>1481322911</v>
      </c>
      <c r="K16" t="b">
        <v>0</v>
      </c>
      <c r="L16">
        <v>21</v>
      </c>
      <c r="M16" t="b">
        <v>0</v>
      </c>
      <c r="N16" t="s">
        <v>8277</v>
      </c>
      <c r="O16">
        <v>75</v>
      </c>
      <c r="P16">
        <v>35.71</v>
      </c>
      <c r="Q16" t="s">
        <v>8323</v>
      </c>
      <c r="R16" t="s">
        <v>8327</v>
      </c>
      <c r="S16" s="20">
        <v>42713.941099537034</v>
      </c>
      <c r="T16" s="20">
        <v>42734.941099537034</v>
      </c>
    </row>
    <row r="17" spans="1:20" x14ac:dyDescent="0.2">
      <c r="A17">
        <v>884</v>
      </c>
      <c r="B17" t="s">
        <v>885</v>
      </c>
      <c r="C17" t="s">
        <v>4994</v>
      </c>
      <c r="D17">
        <v>2000</v>
      </c>
      <c r="E17">
        <v>20</v>
      </c>
      <c r="F17" t="s">
        <v>8220</v>
      </c>
      <c r="G17" t="s">
        <v>8223</v>
      </c>
      <c r="H17" t="s">
        <v>8245</v>
      </c>
      <c r="I17">
        <v>1336789860</v>
      </c>
      <c r="J17">
        <v>1331666146</v>
      </c>
      <c r="K17" t="b">
        <v>0</v>
      </c>
      <c r="L17">
        <v>2</v>
      </c>
      <c r="M17" t="b">
        <v>0</v>
      </c>
      <c r="N17" t="s">
        <v>8277</v>
      </c>
      <c r="O17">
        <v>1</v>
      </c>
      <c r="P17">
        <v>10</v>
      </c>
      <c r="Q17" t="s">
        <v>8323</v>
      </c>
      <c r="R17" t="s">
        <v>8327</v>
      </c>
      <c r="S17" s="20">
        <v>40981.802615740744</v>
      </c>
      <c r="T17" s="20">
        <v>41041.104861111111</v>
      </c>
    </row>
    <row r="18" spans="1:20" x14ac:dyDescent="0.2">
      <c r="A18">
        <v>883</v>
      </c>
      <c r="B18" t="s">
        <v>884</v>
      </c>
      <c r="C18" t="s">
        <v>4993</v>
      </c>
      <c r="D18">
        <v>5000</v>
      </c>
      <c r="E18">
        <v>2001</v>
      </c>
      <c r="F18" t="s">
        <v>8220</v>
      </c>
      <c r="G18" t="s">
        <v>8223</v>
      </c>
      <c r="H18" t="s">
        <v>8245</v>
      </c>
      <c r="I18">
        <v>1456957635</v>
      </c>
      <c r="J18">
        <v>1451773635</v>
      </c>
      <c r="K18" t="b">
        <v>0</v>
      </c>
      <c r="L18">
        <v>24</v>
      </c>
      <c r="M18" t="b">
        <v>0</v>
      </c>
      <c r="N18" t="s">
        <v>8277</v>
      </c>
      <c r="O18">
        <v>40</v>
      </c>
      <c r="P18">
        <v>83.38</v>
      </c>
      <c r="Q18" t="s">
        <v>8323</v>
      </c>
      <c r="R18" t="s">
        <v>8327</v>
      </c>
      <c r="S18" s="20">
        <v>42371.935590277775</v>
      </c>
      <c r="T18" s="20">
        <v>42431.935590277775</v>
      </c>
    </row>
    <row r="19" spans="1:20" x14ac:dyDescent="0.2">
      <c r="A19">
        <v>882</v>
      </c>
      <c r="B19" t="s">
        <v>883</v>
      </c>
      <c r="C19" t="s">
        <v>4992</v>
      </c>
      <c r="D19">
        <v>1500</v>
      </c>
      <c r="E19">
        <v>302</v>
      </c>
      <c r="F19" t="s">
        <v>8220</v>
      </c>
      <c r="G19" t="s">
        <v>8223</v>
      </c>
      <c r="H19" t="s">
        <v>8245</v>
      </c>
      <c r="I19">
        <v>1315341550</v>
      </c>
      <c r="J19">
        <v>1312490350</v>
      </c>
      <c r="K19" t="b">
        <v>0</v>
      </c>
      <c r="L19">
        <v>14</v>
      </c>
      <c r="M19" t="b">
        <v>0</v>
      </c>
      <c r="N19" t="s">
        <v>8277</v>
      </c>
      <c r="O19">
        <v>20</v>
      </c>
      <c r="P19">
        <v>21.57</v>
      </c>
      <c r="Q19" t="s">
        <v>8323</v>
      </c>
      <c r="R19" t="s">
        <v>8327</v>
      </c>
      <c r="S19" s="20">
        <v>40759.860532407409</v>
      </c>
      <c r="T19" s="20">
        <v>40792.860532407409</v>
      </c>
    </row>
    <row r="20" spans="1:20" x14ac:dyDescent="0.2">
      <c r="A20">
        <v>881</v>
      </c>
      <c r="B20" t="s">
        <v>882</v>
      </c>
      <c r="C20" t="s">
        <v>4991</v>
      </c>
      <c r="D20">
        <v>3750</v>
      </c>
      <c r="E20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v>1</v>
      </c>
      <c r="P20">
        <v>30</v>
      </c>
      <c r="Q20" t="s">
        <v>8323</v>
      </c>
      <c r="R20" t="s">
        <v>8327</v>
      </c>
      <c r="S20" s="20">
        <v>40877.25099537037</v>
      </c>
      <c r="T20" s="20">
        <v>40922.25099537037</v>
      </c>
    </row>
    <row r="21" spans="1:20" x14ac:dyDescent="0.2">
      <c r="A21">
        <v>880</v>
      </c>
      <c r="B21" t="s">
        <v>881</v>
      </c>
      <c r="C21" t="s">
        <v>4990</v>
      </c>
      <c r="D21">
        <v>3780</v>
      </c>
      <c r="E21">
        <v>113</v>
      </c>
      <c r="F21" t="s">
        <v>8220</v>
      </c>
      <c r="G21" t="s">
        <v>8223</v>
      </c>
      <c r="H21" t="s">
        <v>8245</v>
      </c>
      <c r="I21">
        <v>1351582938</v>
      </c>
      <c r="J21">
        <v>1348731738</v>
      </c>
      <c r="K21" t="b">
        <v>0</v>
      </c>
      <c r="L21">
        <v>8</v>
      </c>
      <c r="M21" t="b">
        <v>0</v>
      </c>
      <c r="N21" t="s">
        <v>8277</v>
      </c>
      <c r="O21">
        <v>3</v>
      </c>
      <c r="P21">
        <v>14.13</v>
      </c>
      <c r="Q21" t="s">
        <v>8323</v>
      </c>
      <c r="R21" t="s">
        <v>8327</v>
      </c>
      <c r="S21" s="20">
        <v>41179.32104166667</v>
      </c>
      <c r="T21" s="20">
        <v>41212.32104166667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21B2-58A2-6E49-9756-34ABEA262E98}">
  <dimension ref="A1:F6"/>
  <sheetViews>
    <sheetView zoomScale="194" zoomScaleNormal="194" workbookViewId="0">
      <selection activeCell="B9" sqref="B9"/>
    </sheetView>
  </sheetViews>
  <sheetFormatPr baseColWidth="10" defaultRowHeight="15" x14ac:dyDescent="0.2"/>
  <cols>
    <col min="1" max="1" width="30.5" customWidth="1"/>
    <col min="2" max="2" width="105.83203125" customWidth="1"/>
    <col min="5" max="5" width="14.83203125" customWidth="1"/>
  </cols>
  <sheetData>
    <row r="1" spans="1:6" s="19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B3D4-140F-6E42-B8D0-74B19380FD4F}">
  <dimension ref="A2:F27"/>
  <sheetViews>
    <sheetView workbookViewId="0">
      <selection activeCell="A6" sqref="A6:A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0" max="10" width="12.1640625" bestFit="1" customWidth="1"/>
    <col min="11" max="11" width="11" bestFit="1" customWidth="1"/>
    <col min="12" max="12" width="14.33203125" bestFit="1" customWidth="1"/>
    <col min="13" max="13" width="9.5" bestFit="1" customWidth="1"/>
    <col min="14" max="14" width="15.5" bestFit="1" customWidth="1"/>
  </cols>
  <sheetData>
    <row r="2" spans="1:6" x14ac:dyDescent="0.2">
      <c r="A2" s="14" t="s">
        <v>8359</v>
      </c>
      <c r="B2" t="s">
        <v>8363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8238</v>
      </c>
      <c r="B6" s="11"/>
      <c r="C6" s="11">
        <v>2</v>
      </c>
      <c r="D6" s="11">
        <v>1</v>
      </c>
      <c r="E6" s="11">
        <v>3</v>
      </c>
      <c r="F6" s="11">
        <v>6</v>
      </c>
    </row>
    <row r="7" spans="1:6" x14ac:dyDescent="0.2">
      <c r="A7" s="15" t="s">
        <v>8225</v>
      </c>
      <c r="B7" s="11">
        <v>14</v>
      </c>
      <c r="C7" s="11">
        <v>41</v>
      </c>
      <c r="D7" s="11"/>
      <c r="E7" s="11">
        <v>19</v>
      </c>
      <c r="F7" s="11">
        <v>74</v>
      </c>
    </row>
    <row r="8" spans="1:6" x14ac:dyDescent="0.2">
      <c r="A8" s="15" t="s">
        <v>8241</v>
      </c>
      <c r="B8" s="11"/>
      <c r="C8" s="11">
        <v>1</v>
      </c>
      <c r="D8" s="11"/>
      <c r="E8" s="11">
        <v>1</v>
      </c>
      <c r="F8" s="11">
        <v>2</v>
      </c>
    </row>
    <row r="9" spans="1:6" x14ac:dyDescent="0.2">
      <c r="A9" s="15" t="s">
        <v>8228</v>
      </c>
      <c r="B9" s="11">
        <v>17</v>
      </c>
      <c r="C9" s="11">
        <v>64</v>
      </c>
      <c r="D9" s="11">
        <v>1</v>
      </c>
      <c r="E9" s="11">
        <v>64</v>
      </c>
      <c r="F9" s="11">
        <v>146</v>
      </c>
    </row>
    <row r="10" spans="1:6" x14ac:dyDescent="0.2">
      <c r="A10" s="15" t="s">
        <v>8239</v>
      </c>
      <c r="B10" s="11">
        <v>3</v>
      </c>
      <c r="C10" s="11">
        <v>2</v>
      </c>
      <c r="D10" s="11"/>
      <c r="E10" s="11">
        <v>1</v>
      </c>
      <c r="F10" s="11">
        <v>6</v>
      </c>
    </row>
    <row r="11" spans="1:6" x14ac:dyDescent="0.2">
      <c r="A11" s="15" t="s">
        <v>8235</v>
      </c>
      <c r="B11" s="11">
        <v>3</v>
      </c>
      <c r="C11" s="11">
        <v>27</v>
      </c>
      <c r="D11" s="11"/>
      <c r="E11" s="11">
        <v>23</v>
      </c>
      <c r="F11" s="11">
        <v>53</v>
      </c>
    </row>
    <row r="12" spans="1:6" x14ac:dyDescent="0.2">
      <c r="A12" s="15" t="s">
        <v>8231</v>
      </c>
      <c r="B12" s="11">
        <v>4</v>
      </c>
      <c r="C12" s="11">
        <v>6</v>
      </c>
      <c r="D12" s="11"/>
      <c r="E12" s="11">
        <v>4</v>
      </c>
      <c r="F12" s="11">
        <v>14</v>
      </c>
    </row>
    <row r="13" spans="1:6" x14ac:dyDescent="0.2">
      <c r="A13" s="15" t="s">
        <v>8226</v>
      </c>
      <c r="B13" s="11">
        <v>1</v>
      </c>
      <c r="C13" s="11">
        <v>9</v>
      </c>
      <c r="D13" s="11"/>
      <c r="E13" s="11">
        <v>11</v>
      </c>
      <c r="F13" s="11">
        <v>21</v>
      </c>
    </row>
    <row r="14" spans="1:6" x14ac:dyDescent="0.2">
      <c r="A14" s="15" t="s">
        <v>8229</v>
      </c>
      <c r="B14" s="11">
        <v>5</v>
      </c>
      <c r="C14" s="11">
        <v>10</v>
      </c>
      <c r="D14" s="11">
        <v>2</v>
      </c>
      <c r="E14" s="11">
        <v>10</v>
      </c>
      <c r="F14" s="11">
        <v>27</v>
      </c>
    </row>
    <row r="15" spans="1:6" x14ac:dyDescent="0.2">
      <c r="A15" s="15" t="s">
        <v>8224</v>
      </c>
      <c r="B15" s="11">
        <v>25</v>
      </c>
      <c r="C15" s="11">
        <v>205</v>
      </c>
      <c r="D15" s="11">
        <v>8</v>
      </c>
      <c r="E15" s="11">
        <v>366</v>
      </c>
      <c r="F15" s="11">
        <v>604</v>
      </c>
    </row>
    <row r="16" spans="1:6" x14ac:dyDescent="0.2">
      <c r="A16" s="15" t="s">
        <v>8230</v>
      </c>
      <c r="B16" s="11">
        <v>1</v>
      </c>
      <c r="C16" s="11">
        <v>2</v>
      </c>
      <c r="D16" s="11"/>
      <c r="E16" s="11"/>
      <c r="F16" s="11">
        <v>3</v>
      </c>
    </row>
    <row r="17" spans="1:6" x14ac:dyDescent="0.2">
      <c r="A17" s="15" t="s">
        <v>8240</v>
      </c>
      <c r="B17" s="11">
        <v>2</v>
      </c>
      <c r="C17" s="11">
        <v>4</v>
      </c>
      <c r="D17" s="11">
        <v>1</v>
      </c>
      <c r="E17" s="11">
        <v>8</v>
      </c>
      <c r="F17" s="11">
        <v>15</v>
      </c>
    </row>
    <row r="18" spans="1:6" x14ac:dyDescent="0.2">
      <c r="A18" s="15" t="s">
        <v>8236</v>
      </c>
      <c r="B18" s="11">
        <v>3</v>
      </c>
      <c r="C18" s="11">
        <v>19</v>
      </c>
      <c r="D18" s="11"/>
      <c r="E18" s="11">
        <v>7</v>
      </c>
      <c r="F18" s="11">
        <v>29</v>
      </c>
    </row>
    <row r="19" spans="1:6" x14ac:dyDescent="0.2">
      <c r="A19" s="15" t="s">
        <v>8242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5" t="s">
        <v>8237</v>
      </c>
      <c r="B20" s="11">
        <v>1</v>
      </c>
      <c r="C20" s="11">
        <v>8</v>
      </c>
      <c r="D20" s="11">
        <v>3</v>
      </c>
      <c r="E20" s="11"/>
      <c r="F20" s="11">
        <v>12</v>
      </c>
    </row>
    <row r="21" spans="1:6" x14ac:dyDescent="0.2">
      <c r="A21" s="15" t="s">
        <v>8232</v>
      </c>
      <c r="B21" s="11">
        <v>4</v>
      </c>
      <c r="C21" s="11">
        <v>14</v>
      </c>
      <c r="D21" s="11">
        <v>1</v>
      </c>
      <c r="E21" s="11">
        <v>2</v>
      </c>
      <c r="F21" s="11">
        <v>21</v>
      </c>
    </row>
    <row r="22" spans="1:6" x14ac:dyDescent="0.2">
      <c r="A22" s="15" t="s">
        <v>8233</v>
      </c>
      <c r="B22" s="11"/>
      <c r="C22" s="11">
        <v>5</v>
      </c>
      <c r="D22" s="11"/>
      <c r="E22" s="11">
        <v>2</v>
      </c>
      <c r="F22" s="11">
        <v>7</v>
      </c>
    </row>
    <row r="23" spans="1:6" x14ac:dyDescent="0.2">
      <c r="A23" s="15" t="s">
        <v>8227</v>
      </c>
      <c r="B23" s="11">
        <v>4</v>
      </c>
      <c r="C23" s="11">
        <v>5</v>
      </c>
      <c r="D23" s="11"/>
      <c r="E23" s="11">
        <v>3</v>
      </c>
      <c r="F23" s="11">
        <v>12</v>
      </c>
    </row>
    <row r="24" spans="1:6" x14ac:dyDescent="0.2">
      <c r="A24" s="15" t="s">
        <v>8234</v>
      </c>
      <c r="B24" s="11">
        <v>5</v>
      </c>
      <c r="C24" s="11">
        <v>9</v>
      </c>
      <c r="D24" s="11"/>
      <c r="E24" s="11">
        <v>7</v>
      </c>
      <c r="F24" s="11">
        <v>21</v>
      </c>
    </row>
    <row r="25" spans="1:6" x14ac:dyDescent="0.2">
      <c r="A25" s="15" t="s">
        <v>8243</v>
      </c>
      <c r="B25" s="11"/>
      <c r="C25" s="11"/>
      <c r="D25" s="11"/>
      <c r="E25" s="11">
        <v>1</v>
      </c>
      <c r="F25" s="11">
        <v>1</v>
      </c>
    </row>
    <row r="26" spans="1:6" x14ac:dyDescent="0.2">
      <c r="A26" s="15" t="s">
        <v>8223</v>
      </c>
      <c r="B26" s="11">
        <v>257</v>
      </c>
      <c r="C26" s="11">
        <v>1097</v>
      </c>
      <c r="D26" s="11">
        <v>33</v>
      </c>
      <c r="E26" s="11">
        <v>1651</v>
      </c>
      <c r="F26" s="11">
        <v>3038</v>
      </c>
    </row>
    <row r="27" spans="1:6" x14ac:dyDescent="0.2">
      <c r="A27" s="15" t="s">
        <v>8361</v>
      </c>
      <c r="B27" s="11">
        <v>349</v>
      </c>
      <c r="C27" s="11">
        <v>1530</v>
      </c>
      <c r="D27" s="11">
        <v>50</v>
      </c>
      <c r="E27" s="11">
        <v>2185</v>
      </c>
      <c r="F27" s="11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62C1-2E0D-874A-9B35-2B209ABC28C3}">
  <dimension ref="A1:F9"/>
  <sheetViews>
    <sheetView topLeftCell="A2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8363</v>
      </c>
    </row>
    <row r="2" spans="1:6" x14ac:dyDescent="0.2">
      <c r="A2" s="14" t="s">
        <v>8359</v>
      </c>
      <c r="B2" t="s">
        <v>8315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11">
        <v>20</v>
      </c>
      <c r="C6" s="11">
        <v>60</v>
      </c>
      <c r="D6" s="11"/>
      <c r="E6" s="11">
        <v>60</v>
      </c>
      <c r="F6" s="11">
        <v>140</v>
      </c>
    </row>
    <row r="7" spans="1:6" x14ac:dyDescent="0.2">
      <c r="A7" s="15" t="s">
        <v>8316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2">
      <c r="A8" s="15" t="s">
        <v>8355</v>
      </c>
      <c r="B8" s="11">
        <v>17</v>
      </c>
      <c r="C8" s="11">
        <v>80</v>
      </c>
      <c r="D8" s="11">
        <v>5</v>
      </c>
      <c r="E8" s="11">
        <v>85</v>
      </c>
      <c r="F8" s="11">
        <v>187</v>
      </c>
    </row>
    <row r="9" spans="1:6" x14ac:dyDescent="0.2">
      <c r="A9" s="15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104AC-DC87-A84A-B2AE-6E612DA68625}">
  <dimension ref="A1:F18"/>
  <sheetViews>
    <sheetView workbookViewId="0">
      <selection activeCell="P20" sqref="P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8359</v>
      </c>
      <c r="B1" t="s">
        <v>8363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Outcomes Based on Goals</vt:lpstr>
      <vt:lpstr>Theater Outcomes By Launch Date</vt:lpstr>
      <vt:lpstr>Descriptive Statistics</vt:lpstr>
      <vt:lpstr>Successful US musical</vt:lpstr>
      <vt:lpstr>Failed US musical</vt:lpstr>
      <vt:lpstr>Successful US indie rock</vt:lpstr>
      <vt:lpstr>Failed US indie rock</vt:lpstr>
      <vt:lpstr>Edinburgh Research</vt:lpstr>
      <vt:lpstr>Category Statistics</vt:lpstr>
      <vt:lpstr>Subcategory Statistics</vt:lpstr>
      <vt:lpstr>Outcomes Based on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Shirley Li</cp:lastModifiedBy>
  <dcterms:created xsi:type="dcterms:W3CDTF">2017-04-20T15:17:24Z</dcterms:created>
  <dcterms:modified xsi:type="dcterms:W3CDTF">2021-08-12T14:34:38Z</dcterms:modified>
</cp:coreProperties>
</file>