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 1" sheetId="2" r:id="rId5"/>
    <sheet state="visible" name="api confusion" sheetId="3" r:id="rId6"/>
    <sheet state="visible" name="project distrubution" sheetId="4" r:id="rId7"/>
    <sheet state="visible" name="Copy of Sheet1" sheetId="5" r:id="rId8"/>
    <sheet state="visible" name="Pivot Table 1" sheetId="6" r:id="rId9"/>
  </sheets>
  <definedNames>
    <definedName hidden="1" localSheetId="0" name="Z_FB3A11DA_B1F7_432B_8943_6E2AE9E494D2_.wvu.FilterData">Sheet1!$A$1:$K$140</definedName>
    <definedName hidden="1" localSheetId="1" name="Z_FB3A11DA_B1F7_432B_8943_6E2AE9E494D2_.wvu.FilterData">'Copy of Sheet1 1'!$A$1:$K$140</definedName>
    <definedName hidden="1" localSheetId="2" name="Z_FB3A11DA_B1F7_432B_8943_6E2AE9E494D2_.wvu.FilterData">'api confusion'!$A$1:$K$69</definedName>
  </definedNames>
  <calcPr/>
  <customWorkbookViews>
    <customWorkbookView activeSheetId="0" maximized="1" windowHeight="0" windowWidth="0" guid="{FB3A11DA-B1F7-432B-8943-6E2AE9E494D2}" name="Filter 1"/>
  </customWorkbookViews>
  <pivotCaches>
    <pivotCache cacheId="0" r:id="rId10"/>
  </pivotCaches>
</workbook>
</file>

<file path=xl/sharedStrings.xml><?xml version="1.0" encoding="utf-8"?>
<sst xmlns="http://schemas.openxmlformats.org/spreadsheetml/2006/main" count="3992" uniqueCount="756">
  <si>
    <t>link</t>
  </si>
  <si>
    <t>community/project</t>
  </si>
  <si>
    <t>callsite (befiore fix)</t>
  </si>
  <si>
    <t>callsite (fix)</t>
  </si>
  <si>
    <t>correlate to DLF</t>
  </si>
  <si>
    <t>reason for the fix</t>
  </si>
  <si>
    <t>fix type</t>
  </si>
  <si>
    <t>issue(pull request)</t>
  </si>
  <si>
    <t># of changed files</t>
  </si>
  <si>
    <t>relation among fixes across different files</t>
  </si>
  <si>
    <t>fixes within one file</t>
  </si>
  <si>
    <t>https://github.com/apache/flink-benchmarks/commit/60f37be331687eaedac14f8ac8f44dbead527c86</t>
  </si>
  <si>
    <t>apache/flink-benchmarks</t>
  </si>
  <si>
    <t>class.getSimpleName()</t>
  </si>
  <si>
    <t>class.getCanonicalName()</t>
  </si>
  <si>
    <t>Strong</t>
  </si>
  <si>
    <t>fix program misbehaviours</t>
  </si>
  <si>
    <t>CHANGE_IDENTIFIER</t>
  </si>
  <si>
    <t>https://issues.apache.org/jira/browse/FLINK-17056</t>
  </si>
  <si>
    <t>refactoring</t>
  </si>
  <si>
    <t>https://github.com/apache/tomcat/commit/52a2f5ba1eb954c93d52897b25d3599bda271f88</t>
  </si>
  <si>
    <t>apache/tomcat</t>
  </si>
  <si>
    <t>Class.getDeclaringClass().equals()</t>
  </si>
  <si>
    <t>Class.getDeclaringClass().isAssignableFrom</t>
  </si>
  <si>
    <t>DIFFERENT_METHOD_SAME_ARGS</t>
  </si>
  <si>
    <t>https://bz.apache.org/bugzilla/show_bug.cgi?id=61545</t>
  </si>
  <si>
    <t>none source code</t>
  </si>
  <si>
    <t>https://github.com/brettwooldridge/HikariCP/commit/4e26f3e2020bfe5fd3271952021be040192d81c6</t>
  </si>
  <si>
    <t>brettwooldridge/HikariCP</t>
  </si>
  <si>
    <t>Class.isAssignableFrom()</t>
  </si>
  <si>
    <t>Weak</t>
  </si>
  <si>
    <t>typo</t>
  </si>
  <si>
    <t>CHANGE_OPERATOR</t>
  </si>
  <si>
    <t>https://github.com/brettwooldridge/HikariCP/pull/79</t>
  </si>
  <si>
    <t>NA</t>
  </si>
  <si>
    <t>1 addition and 1 deletion</t>
  </si>
  <si>
    <t>https://github.com/FasterXML/jackson-databind/commit/3414458ff086ea37380628804cf0fafc1b66785c</t>
  </si>
  <si>
    <t>FasterXML/jackson-databind</t>
  </si>
  <si>
    <t>Class.getGenericSuperclass().getTypeName()</t>
  </si>
  <si>
    <t>Class.getGenericSuperclass().toString()</t>
  </si>
  <si>
    <t>https://github.com/apache/tomcat/commit/d79376ceb7ff0494f5314932c2dbe1a048e4a68a</t>
  </si>
  <si>
    <t>type.getModifiers()</t>
  </si>
  <si>
    <t>m.getModifiers()</t>
  </si>
  <si>
    <t>CHANGE_CALLER_IN_FUNCTION_CALL</t>
  </si>
  <si>
    <t>https://bz.apache.org/bugzilla/show_bug.cgi?id=51472</t>
  </si>
  <si>
    <t>https://github.com/apache/tomcat/commit/a1e9e3afc55715a55212480295c7c604c1697721</t>
  </si>
  <si>
    <t>https://github.com/JetBrains/androidx/commit/48656c37d081ab71654bbc4bcd8d6370120635e8</t>
  </si>
  <si>
    <t>JetBrains/androidx</t>
  </si>
  <si>
    <t>getDeclaredMethod() Method.invoke</t>
  </si>
  <si>
    <t>source code checker warning</t>
  </si>
  <si>
    <t>OVERLOAD_METHOD_DELETED_ARGS</t>
  </si>
  <si>
    <t>2 additions and 2 deletions</t>
  </si>
  <si>
    <t>https://github.com/apache/ignite/commit/6830201e051d26a42a033dfcbbbbc5ce36f06694</t>
  </si>
  <si>
    <t>apache/ignite</t>
  </si>
  <si>
    <t>no direct change</t>
  </si>
  <si>
    <t>MORE_SPECIFIC_IF</t>
  </si>
  <si>
    <t>https://issues.apache.org/jira/browse/IGNITE-8395</t>
  </si>
  <si>
    <t>https://github.com/eclipse/jetty.project/commit/fc5f21bd483d184ddb79a40d7a683af358cbd6b0</t>
  </si>
  <si>
    <t>eclipse/jetty.project</t>
  </si>
  <si>
    <t>loadClass</t>
  </si>
  <si>
    <t>OVERLOAD_METHOD_MORE_ARGS</t>
  </si>
  <si>
    <t>https://github.com/eclipse/jetty.project/issues/3092</t>
  </si>
  <si>
    <t>https://github.com/apache/tomcat/commit/c84dd88061a688fb942e0ff0612dc7bbd050c24e</t>
  </si>
  <si>
    <t>Class.getClass()</t>
  </si>
  <si>
    <t>Class.getDeclaringClass()</t>
  </si>
  <si>
    <t>https://github.com/JetBrains/intellij-community/commit/3943eb1f3833c96392538fe671c05d7718a81039</t>
  </si>
  <si>
    <t>JetBrains/intellij-community</t>
  </si>
  <si>
    <t>Class.getDeclaredField</t>
  </si>
  <si>
    <t>Class.getField</t>
  </si>
  <si>
    <t>https://github.com/libgdx/libgdx/commit/bd3a6e9e31b2153ea00e964eed4a56a52e5ad57e</t>
  </si>
  <si>
    <t>libgdx/libgdx</t>
  </si>
  <si>
    <t>from.getClass()</t>
  </si>
  <si>
    <t>to.getClass()</t>
  </si>
  <si>
    <t>https://github.com/oracle/graal/commit/e1fdea820c8db252be77049fe972831ecadeebe9</t>
  </si>
  <si>
    <t>oracle/graal</t>
  </si>
  <si>
    <t>Class.getName()</t>
  </si>
  <si>
    <t>Class.getSimpleName()</t>
  </si>
  <si>
    <t>https://github.com/oracle/graal/issues/472</t>
  </si>
  <si>
    <t>no relationship</t>
  </si>
  <si>
    <t>https://github.com/SpigotMC/BungeeCord/commit/8ea25a8fc72bccbe1a6435fee3d3cc6dbefed441</t>
  </si>
  <si>
    <t>SpigotMC/BungeeCord</t>
  </si>
  <si>
    <t>findClass</t>
  </si>
  <si>
    <t>https://github.com/SpigotMC/BungeeCord/issues/2775</t>
  </si>
  <si>
    <t>5 additions and 5 deletions</t>
  </si>
  <si>
    <t>https://github.com/querydsl/querydsl/commit/4c644cef38891eeb20383ff751824fc565b74293</t>
  </si>
  <si>
    <t>querydsl/querydsl</t>
  </si>
  <si>
    <t>type.equals</t>
  </si>
  <si>
    <t>type.isAssignableFrom</t>
  </si>
  <si>
    <t>intermediate</t>
  </si>
  <si>
    <t>https://github.com/querydsl/querydsl/pull/1044</t>
  </si>
  <si>
    <t>https://github.com/jitsi/jitsi/commit/dd1cfaa691d5f9cbbb1bbcb6ce6435862959d243</t>
  </si>
  <si>
    <t>jitsi/jitsi</t>
  </si>
  <si>
    <t>Class.forName</t>
  </si>
  <si>
    <t>https://github.com/junit-team/junit/commit/eb307fa6f37ac8ec695b2f556e543969503418f5</t>
  </si>
  <si>
    <t>junit-team/junit4</t>
  </si>
  <si>
    <t>https://github.com/junit-team/junit4/issues/359</t>
  </si>
  <si>
    <t>https://github.com/oracle/graal/commit/0910bcd2d4b728c89a2ac685b99732fb66ca4c19</t>
  </si>
  <si>
    <t>Method.invoke</t>
  </si>
  <si>
    <t>https://github.com/apache/kylin/commit/f979bc7c48d45826443983c89da7f43a3566dde4</t>
  </si>
  <si>
    <t>apache/kylin</t>
  </si>
  <si>
    <t>getDeclaredMethod</t>
  </si>
  <si>
    <t>https://github.com/apache/kylin/pull/1262</t>
  </si>
  <si>
    <t>https://github.com/SonarSource/sonarqube/commit/a1b10d22ff9b0785bff99daac17ac499d010ea74</t>
  </si>
  <si>
    <t>SonarSource/sonarqube</t>
  </si>
  <si>
    <t>toString()</t>
  </si>
  <si>
    <t>log</t>
  </si>
  <si>
    <t>https://jira.sonarsource.com/login.jsp?permissionViolation=true&amp;os_destination=%2Fbrowse%2FSONAR-6408&amp;page_caps=&amp;user_role=</t>
  </si>
  <si>
    <t>https://github.com/mockito/mockito/commit/228f924204ae54d2a08b96a7bae442be52861fbc</t>
  </si>
  <si>
    <t>mockito/mockito</t>
  </si>
  <si>
    <t>https://github.com/mockito/mockito/pull/1582</t>
  </si>
  <si>
    <t>https://github.com/cucumber/cucumber-jvm/commit/44222d8bd493110bbf925c97d68abf40e0a1b31f</t>
  </si>
  <si>
    <t>cucumber/cucumber-jvm</t>
  </si>
  <si>
    <t>https://github.com/cucumber/cucumber-jvm/issues/1036</t>
  </si>
  <si>
    <t>https://github.com/swagger-api/swagger-core/commit/efd00f07de1672cfed0d7751b942b136ff82cd1e</t>
  </si>
  <si>
    <t>swagger-api</t>
  </si>
  <si>
    <t>annotationType()</t>
  </si>
  <si>
    <t>https://github.com/swagger-api/swagger-core/pull/2043</t>
  </si>
  <si>
    <t>https://github.com/apache/ignite/commit/869802dd2b203769ed2a2afb24f4b7377d5b5047</t>
  </si>
  <si>
    <t>getResource</t>
  </si>
  <si>
    <t>https://github.com/SpringSource/spring-framework/commit/769753dac429f0448ecb56ee810e4f4a86f9fc9d</t>
  </si>
  <si>
    <t>spring-projects/spring-framework</t>
  </si>
  <si>
    <t>getClass().getName()</t>
  </si>
  <si>
    <t>getClass().getSimpleName()</t>
  </si>
  <si>
    <t>Issue: SPR-9547</t>
  </si>
  <si>
    <t>https://github.com/eclipse/aspectj.eclipse.jdt.core/commit/bca4b9066a8b48c5fe7734a4ddebb80297960efa</t>
  </si>
  <si>
    <t>eclipse/aspectj.eclipse.jdt.core</t>
  </si>
  <si>
    <t>ServiceLoader.load</t>
  </si>
  <si>
    <t>Bug 543184</t>
  </si>
  <si>
    <t>https://github.com/resteasy/Resteasy/commit/a29ea884719b11b6050165f273d0253f40315e01</t>
  </si>
  <si>
    <t>resteasy/Resteasy</t>
  </si>
  <si>
    <t>getMethods()</t>
  </si>
  <si>
    <t>getDeclaredMethods()</t>
  </si>
  <si>
    <t>https://github.com/resteasy/resteasy/pull/578</t>
  </si>
  <si>
    <t>change access modifier</t>
  </si>
  <si>
    <t>https://github.com/apache/groovy/commit/4d3a020b5cd8b9549498716e48f45c1b79ab8e99</t>
  </si>
  <si>
    <t>apache/groovy</t>
  </si>
  <si>
    <t>isAssignableFrom</t>
  </si>
  <si>
    <t>https://github.com/eclipse/jetty.project/commit/936fd09a184338f46bcae6cf1c714a526566f618</t>
  </si>
  <si>
    <t>https://github.com/eclipse/jetty.project/issues/1124</t>
  </si>
  <si>
    <t>https://github.com/apache/camel/commit/8a4f25a6dcaae2b704bce5794e007131236cb0d7</t>
  </si>
  <si>
    <t>apache/camel</t>
  </si>
  <si>
    <t>getDeclaredConstructor</t>
  </si>
  <si>
    <t>getConstructor</t>
  </si>
  <si>
    <t>https://issues.apache.org/jira/browse/CAMEL-13437</t>
  </si>
  <si>
    <t>https://github.com/apache/tomcat/commit/5d6121202816be242ba107d5046486391e1364d6</t>
  </si>
  <si>
    <t>SWAP_BOOLEAN_LITERAL</t>
  </si>
  <si>
    <t>https://issues.apache.org/bugzilla/show_bug.cgi?id=50895</t>
  </si>
  <si>
    <t>https://github.com/JetBrains/intellij-community/commit/d0b2f2a376357ed2f0b6d83a801d89d990555656</t>
  </si>
  <si>
    <t>getInterfaces()</t>
  </si>
  <si>
    <t>https://github.com/grails/grails-core/commit/828a214342f8cceebe22bf30ca9faec6eb13c2f6</t>
  </si>
  <si>
    <t>grails/grails-core</t>
  </si>
  <si>
    <t>getMethod</t>
  </si>
  <si>
    <t>GRAILS-9176</t>
  </si>
  <si>
    <t>https://github.com/apache/camel/commit/afc6ed9c647e1920506065e26498932a4fb697cd</t>
  </si>
  <si>
    <t>getClass().getMethod</t>
  </si>
  <si>
    <t>annotationType().getDeclaredMethod</t>
  </si>
  <si>
    <t>https://issues.apache.org/jira/browse/CAMEL-14384</t>
  </si>
  <si>
    <t>https://github.com/alibaba/dubbo/commit/3472e0bcc8c2c5a36630359fd89170fdae74d253</t>
  </si>
  <si>
    <t>apache/dubbo</t>
  </si>
  <si>
    <t>Method.getParameterTypes()</t>
  </si>
  <si>
    <t>https://github.com/apache/dubbo/pull/457</t>
  </si>
  <si>
    <t>https://github.com/apache/cxf/commit/f64917edc091ac92617776162cceeb875d116f0b</t>
  </si>
  <si>
    <t>apache/cxf</t>
  </si>
  <si>
    <t>isPrimitive()</t>
  </si>
  <si>
    <t>CXF-6599</t>
  </si>
  <si>
    <t>https://github.com/swagger-api/swagger-codegen/commit/bf50ea13662770de9f2a6546fa2cd40e83ba1aee</t>
  </si>
  <si>
    <t>swagger-api/swagger-codegen</t>
  </si>
  <si>
    <t>getClass().toString()</t>
  </si>
  <si>
    <t>https://github.com/swagger-api/swagger-codegen/pull/4366</t>
  </si>
  <si>
    <t>https://github.com/MinecraftForge/MinecraftForge/commit/d20b1f271ef03a45c0201290dd1d81643983b347</t>
  </si>
  <si>
    <t>MinecraftForge/MinecraftForge</t>
  </si>
  <si>
    <t>getDeclaringClass().getName()</t>
  </si>
  <si>
    <t>https://github.com/MinecraftForge/MinecraftForge/pull/5214</t>
  </si>
  <si>
    <t>https://github.com/clojure/clojure/commit/d910b3d997e1c40528aab2212fe356a8598bb738</t>
  </si>
  <si>
    <t>clojure/clojure</t>
  </si>
  <si>
    <t>getSimpleName()</t>
  </si>
  <si>
    <t>getName()</t>
  </si>
  <si>
    <t>error message</t>
  </si>
  <si>
    <t>https://github.com/roboguice/roboguice/commit/45cbae27786780ca4d6d57986b46bf2f54dae128</t>
  </si>
  <si>
    <t>roboguice/roboguice</t>
  </si>
  <si>
    <t>getClass()</t>
  </si>
  <si>
    <t>fragmentType()</t>
  </si>
  <si>
    <t>https://github.com/roboguice/roboguice/pull/164</t>
  </si>
  <si>
    <t>https://github.com/alibaba/dubbo/commit/600f0db5fa3516fcee5e9b70e4bf100e49741840</t>
  </si>
  <si>
    <t>ObjectInput.readObject</t>
  </si>
  <si>
    <t>https://github.com/apache/dubbo/pull/5099</t>
  </si>
  <si>
    <t>https://github.com/qos-ch/logback/commit/4874d8fb250c144782c6a3a2aee4431075c0b50e</t>
  </si>
  <si>
    <t>qos-ch/logback</t>
  </si>
  <si>
    <t>ClassLoader.getResource</t>
  </si>
  <si>
    <t>https://github.com/spring-projects/spring-batch/commit/a81054d18f9722a101e095a2e6d1ebd7642dbfa2</t>
  </si>
  <si>
    <t>spring-projects/spring-batch</t>
  </si>
  <si>
    <t>https://github.com/Netflix/archaius/commit/b5da45ab81ed33a0c4628d25c18dadb39389f7bd</t>
  </si>
  <si>
    <t>Netflix/archaius</t>
  </si>
  <si>
    <t>https://github.com/Netflix/archaius/pull/123</t>
  </si>
  <si>
    <t>https://github.com/JetBrains/intellij-community/commit/9874cb6595aa0a79b37bacfabd53828e6691a3cb</t>
  </si>
  <si>
    <t>getClass().getCanonicalName()</t>
  </si>
  <si>
    <t>IDEA-210607, IDEA-CR-46018</t>
  </si>
  <si>
    <t>https://github.com/apache/ignite/commit/31867e37ae701743d70d9716d017974fabadf229</t>
  </si>
  <si>
    <t>gg-7375</t>
  </si>
  <si>
    <t>https://github.com/droolsjbpm/drools/commit/794bf4ce6f471e0d632753eb4b36bfa1e381a97e</t>
  </si>
  <si>
    <t>kiegroup/drools</t>
  </si>
  <si>
    <t>BZ-1171853</t>
  </si>
  <si>
    <t>https://github.com/cbeust/testng/commit/f38bbfab2b620883b38039baac48585efd057bf3</t>
  </si>
  <si>
    <t>cbeust/testng</t>
  </si>
  <si>
    <t>Class.getMethod</t>
  </si>
  <si>
    <t>https://github.com/android/platform_frameworks_base/commit/c917f74d9235feefd1788a7b9ba34ed8f1215850</t>
  </si>
  <si>
    <t>aosp-mirror/platform_frameworks_base</t>
  </si>
  <si>
    <t>Bug: 19498458</t>
  </si>
  <si>
    <t>https://github.com/apache/axis-axis2-java-core/commit/d9a399a59a31ce05deb42a8c4dfb59ecb0cc727a</t>
  </si>
  <si>
    <t>apache/axis-axis2-java-core</t>
  </si>
  <si>
    <t>https://github.com/alibaba/druid/commit/7e521f92c6f1bb7686d0e2655391e47c7d185de8</t>
  </si>
  <si>
    <t>alibaba/druid</t>
  </si>
  <si>
    <t>https://github.com/alibaba/druid/pull/3857</t>
  </si>
  <si>
    <t>https://github.com/zaproxy/zaproxy/commit/e1b1071bdc6473975cf8109c3ba0cee7d5c43ac0</t>
  </si>
  <si>
    <t>zaproxy/zaproxy</t>
  </si>
  <si>
    <t>Class.getMethod, Method.invoke</t>
  </si>
  <si>
    <t>compiler warning</t>
  </si>
  <si>
    <t>https://github.com/raphw/byte-buddy/commit/1b373a55c09c3f44402c421f5fc422d7bfe00ea2</t>
  </si>
  <si>
    <t>raphw/byte-buddy</t>
  </si>
  <si>
    <t>none</t>
  </si>
  <si>
    <t>field.isSynthetic(),field.getName()</t>
  </si>
  <si>
    <t>LESS_SPECIFIC_IF</t>
  </si>
  <si>
    <t>https://github.com/droolsjbpm/drools/commit/17fc9cfeea34d23803d26e2e7591eaff8f81cb5c</t>
  </si>
  <si>
    <t>JBRULES-339</t>
  </si>
  <si>
    <t>https://github.com/apache/axis-axis2-java-core/commit/9a7bd44fd935063a82ea11278ae85dec8bbd5f7c</t>
  </si>
  <si>
    <t>apache/axis-axis2-java-cor</t>
  </si>
  <si>
    <t>getClassLoader()</t>
  </si>
  <si>
    <t>AXIS2-5188</t>
  </si>
  <si>
    <t>https://github.com/M66B/XPrivacy/commit/200967dcf16cd3a72645c8668baec9ed83a0a7b7</t>
  </si>
  <si>
    <t>M66B/XPrivacy</t>
  </si>
  <si>
    <t>https://github.com/JetBrains/intellij-community/commit/f1fd2d78b2e344ffb5013de7f96657d000ba3670</t>
  </si>
  <si>
    <t>Class.isAnnotationType()</t>
  </si>
  <si>
    <t>IDEADEV-4453</t>
  </si>
  <si>
    <t>https://github.com/bazelbuild/bazel/commit/921e01d6bc9ac36e3d2bc076a4319ef4e41507fd</t>
  </si>
  <si>
    <t>bazelbuild/bazel</t>
  </si>
  <si>
    <t>Class.getDeclaredFields()</t>
  </si>
  <si>
    <t>https://github.com/junit-team/junit/commit/ef8206551c0ec51f70ec25e7371333dc5c8d99b1</t>
  </si>
  <si>
    <t>getConstructor,getMethod,Method.invoke</t>
  </si>
  <si>
    <t>https://github.com/junit-team/junit4/pull/598</t>
  </si>
  <si>
    <t>https://github.com/apache/nifi/commit/5b2490f1e87505526a410a65e4b35e068a725000</t>
  </si>
  <si>
    <t>apache/nifi</t>
  </si>
  <si>
    <t>NIFI-1738</t>
  </si>
  <si>
    <t>https://github.com/querydsl/querydsl/commit/b57ffa4bbae749c65e9047fc9bb15789b7bf26f0</t>
  </si>
  <si>
    <t>Class.getPackage().getName()</t>
  </si>
  <si>
    <t>https://github.com/querydsl/querydsl/pull/2815</t>
  </si>
  <si>
    <t>https://github.com/apache/cxf/commit/881d48381b5d762e2bb3a15e180255981706845c</t>
  </si>
  <si>
    <t>https://github.com/libgdx/libgdx/commit/30024a16affda18949b08699a4d304852e1e1643</t>
  </si>
  <si>
    <t xml:space="preserve">Class.getName() </t>
  </si>
  <si>
    <t>https://github.com/gradle/gradle/commit/dd652c10662bfeaf5a7bf3a1dd15e14171699db2</t>
  </si>
  <si>
    <t>gradle/gradle</t>
  </si>
  <si>
    <t>type change</t>
  </si>
  <si>
    <t>https://github.com/apache/tomcat/commit/71843d3bee8d092a057d489339cb0dce7afca81f</t>
  </si>
  <si>
    <t>Method.getClass()</t>
  </si>
  <si>
    <t>Method.getDeclaringClass()</t>
  </si>
  <si>
    <t>20 additions and 20 deletion</t>
  </si>
  <si>
    <t>https://github.com/ChrisRM/material-theme-jetbrains/commit/c6d5df91a78d1f0bd1a32936f1863d9db89bd7ef</t>
  </si>
  <si>
    <t>ChrisRM/material-theme-jetbrains</t>
  </si>
  <si>
    <t>Class.getResource</t>
  </si>
  <si>
    <t>getLoaderForClass().getResource</t>
  </si>
  <si>
    <t>https://github.com/jboss-javassist/javassist/commit/3cad4223928911c73afd83350238a25c7c027348</t>
  </si>
  <si>
    <t>jboss-javassist/javassist</t>
  </si>
  <si>
    <t>https://bugs.openjdk.java.net/browse/JDK-8041920</t>
  </si>
  <si>
    <t>https://github.com/apache/ignite/commit/bcf987a8a3d86c33b2cd5a79f4e585c5cf8a7a12</t>
  </si>
  <si>
    <t>Class.getDeclaredMethods()</t>
  </si>
  <si>
    <t>https://issues.apache.org/jira/browse/IGNITE-8408</t>
  </si>
  <si>
    <t>4 additions and 4 deletions</t>
  </si>
  <si>
    <t>https://github.com/apache/axis-axis2-java-core/commit/6ce879098abc61f68df395498249c4a1552b06d9</t>
  </si>
  <si>
    <t>Class.getMethods()</t>
  </si>
  <si>
    <t>AXIS2-5263</t>
  </si>
  <si>
    <t>https://github.com/liferay/liferay-portal/commit/5fa2a3ec8510a6d42c2376f82a1febbe9478276e</t>
  </si>
  <si>
    <t>liferay/liferay-portal</t>
  </si>
  <si>
    <t xml:space="preserve">LPS-25995 </t>
  </si>
  <si>
    <t>https://github.com/gradle/gradle/commit/ec956627b1f262d2b18d458e069609cc87e7584d</t>
  </si>
  <si>
    <t>Proxy.getInvocationHandler</t>
  </si>
  <si>
    <t>https://issues.gradle.org/browse/GRADLE-3189</t>
  </si>
  <si>
    <t>https://github.com/JakeWharton/ActionBarSherlock/commit/d41aad3b391de7aeb6b43e16692b974e5a35148e</t>
  </si>
  <si>
    <t>JakeWharton/ActionBarSherlock</t>
  </si>
  <si>
    <t>Class.getClass(), Method.invoke</t>
  </si>
  <si>
    <t>https://github.com/MinecraftForge/MinecraftForge/commit/276871d5a31a79ce93c788feab53ec7425646c8f</t>
  </si>
  <si>
    <t>https://github.com/MinecraftForge/MinecraftForge/pull/7635</t>
  </si>
  <si>
    <t>https://github.com/apache/camel/commit/80ae0c0b7908424e7f6fef38d3dd5aa3a173347a</t>
  </si>
  <si>
    <t>https://issues.apache.org/jira/browse/CAMEL-7254</t>
  </si>
  <si>
    <t>https://github.com/apache/ws-axiom/commit/da41ce5278a8e6472407d850cc2b7f71d82116c7</t>
  </si>
  <si>
    <t>apache/ws-axiom</t>
  </si>
  <si>
    <t xml:space="preserve">Class.getDeclaredField </t>
  </si>
  <si>
    <t>WSCOMMONS-489</t>
  </si>
  <si>
    <t>https://github.com/apache/groovy/commit/acc796fa2e18d8a83b743e6cba058c6230f63c10</t>
  </si>
  <si>
    <t>Class.isPrimitive()</t>
  </si>
  <si>
    <t>https://issues.apache.org/jira/browse/GROOVY-6029</t>
  </si>
  <si>
    <t>test update</t>
  </si>
  <si>
    <t>https://github.com/nutzam/nutz/commit/63ebd66644b86df2f8b78d3b79c0f3a192c0d6de</t>
  </si>
  <si>
    <t>nutzam/nutz</t>
  </si>
  <si>
    <t>getType()</t>
  </si>
  <si>
    <t>2 additions and 1 deletion</t>
  </si>
  <si>
    <t>https://github.com/k0shk0sh/FastHub/commit/22828a8785e1d1be50b064ecb7737cf3a3fac7f6</t>
  </si>
  <si>
    <t>k0shk0sh/FastHub</t>
  </si>
  <si>
    <t>Class.getClassLoader()</t>
  </si>
  <si>
    <t>https://github.com/JetBrains/intellij-community/commit/6b7faf306ae3135bde91bb123b69db8a59b7fea7</t>
  </si>
  <si>
    <t>Method.getGenericReturnType().getTypeName()</t>
  </si>
  <si>
    <t xml:space="preserve">Method.getGenericReturnType().toString() </t>
  </si>
  <si>
    <t>https://github.com/MinecraftForge/MinecraftForge/commit/2e66429b0356c1b7533f7019f27d45ff9bf759e3</t>
  </si>
  <si>
    <t>https://github.com/javamelody/javamelody/commit/ee83171b506ca86a74b6ed56db2e7cf68f6cf31b</t>
  </si>
  <si>
    <t>javamelody/javamelody</t>
  </si>
  <si>
    <t>https://github.com/javamelody/javamelody/issues/261</t>
  </si>
  <si>
    <t>4 additions and 1 deletion</t>
  </si>
  <si>
    <t>https://github.com/koush/AndroidAsync/commit/718f9aba5e0cd6393266c2ffaad41c1cc941f397</t>
  </si>
  <si>
    <t>koush/AndroidAsync</t>
  </si>
  <si>
    <t xml:space="preserve">Class.getMethod </t>
  </si>
  <si>
    <t>Class.getDeclaredMethod</t>
  </si>
  <si>
    <t>https://github.com/jOOQ/jOOQ/commit/7294160a64a51d6c2b705e11984847f934e988d8</t>
  </si>
  <si>
    <t>jOOQ/jOOQ</t>
  </si>
  <si>
    <t>Class.getFields()</t>
  </si>
  <si>
    <t>Class.fields()</t>
  </si>
  <si>
    <t>compilation error</t>
  </si>
  <si>
    <t>https://github.com/gradle/gradle/commit/9ae88c28d14e4a84add61ef8151a8fc296774886</t>
  </si>
  <si>
    <t>Class.getClasses()</t>
  </si>
  <si>
    <t>getOutput()</t>
  </si>
  <si>
    <t xml:space="preserve">deprecation warnings </t>
  </si>
  <si>
    <t>https://github.com/google/guava/commit/cdcc5397439b2e7441180a4712d7163afa451a6d</t>
  </si>
  <si>
    <t>google/guava</t>
  </si>
  <si>
    <t>Annotation.annotationType()</t>
  </si>
  <si>
    <t>https://github.com/JetBrains/intellij-community/commit/06e1d8333860241e3736e3c9b8eb5d509ed6dd84</t>
  </si>
  <si>
    <t>https://github.com/apache/skywalking-java/commit/3bc94cbb68d80d9d436f839f385d63e5205e3157</t>
  </si>
  <si>
    <t>apache/skywalking-java</t>
  </si>
  <si>
    <t>https://github.com/eclipse/jetty.project/commit/17e39ebb5cce7329f9d91dd4dea46a706119608b</t>
  </si>
  <si>
    <t>https://github.com/eclipse/jetty.project/issues/723</t>
  </si>
  <si>
    <t>https://github.com/JetBrains/intellij-deps-jna/commit/ae11a9d77cbd01293d59557e40ceef4639120006</t>
  </si>
  <si>
    <t>JetBrains/intellij-deps-jna</t>
  </si>
  <si>
    <t>https://github.com/raphw/byte-buddy/commit/4f9ac881200566d4c61e50fd0dcb07e2952c7f8d</t>
  </si>
  <si>
    <t>Class.getConstructor()</t>
  </si>
  <si>
    <t>Class.getDeclaredConstructor()</t>
  </si>
  <si>
    <t>https://github.com/ninjaframework/ninja/commit/037b3fa8e560d84ca67e4d8d43ba6593b8aced04</t>
  </si>
  <si>
    <t>ninjaframework/ninja</t>
  </si>
  <si>
    <t>https://github.com/apache/axis-axis1-java/commit/daa265877d976141e7a4df84f1bd9e5eb397b427</t>
  </si>
  <si>
    <t>apache/axis-axis1-java</t>
  </si>
  <si>
    <t>CHANGE_NUMERAL</t>
  </si>
  <si>
    <t>https://github.com/eclipse/kapua/commit/93c41123e1b735530ff6e34dd57df01a7ed57731</t>
  </si>
  <si>
    <t>eclipse/kapua</t>
  </si>
  <si>
    <t>https://github.com/eclipse/kapua/pull/1500</t>
  </si>
  <si>
    <t>test update, none source code</t>
  </si>
  <si>
    <t>https://github.com/alibaba/dubbo/commit/5eec017be7b418a11c714ca945b891067b5cdaeb</t>
  </si>
  <si>
    <t>Class.getInterfaces()</t>
  </si>
  <si>
    <t>https://github.com/apache/dubbo/pull/4510</t>
  </si>
  <si>
    <t>https://github.com/apache/ignite/commit/f2e0fc2252d604e0d8ebff14272554dd5e8188fb</t>
  </si>
  <si>
    <t>https://issues.apache.org/jira/browse/IGNITE-709</t>
  </si>
  <si>
    <t>https://github.com/eclipse/jetty.project/commit/7b5d3b2b5a6ae31ee5ab0c6202c16df311bc6dd1</t>
  </si>
  <si>
    <t>https://github.com/eclipse/jetty.project/issues/1706</t>
  </si>
  <si>
    <t>https://github.com/apache/nifi-registry/commit/6812c027433787b98192fbd600bdb3238923ee59</t>
  </si>
  <si>
    <t>apache/nifi-registry</t>
  </si>
  <si>
    <t>https://github.com/apache/nifi-registry/pull/199</t>
  </si>
  <si>
    <t>3 additions and 3 deletions</t>
  </si>
  <si>
    <t>https://github.com/gradle/gradle/commit/20af5a4924196e354cfac53796162fdbbb19e5dc</t>
  </si>
  <si>
    <t>https://github.com/apache/ambari/commit/77d613663fc85e017ea380c7f7c1f2681df5a62a</t>
  </si>
  <si>
    <t>apache/ambari</t>
  </si>
  <si>
    <t>class.getDeclaredMethod</t>
  </si>
  <si>
    <t>AMBARI-6635</t>
  </si>
  <si>
    <t>https://github.com/liferay/liferay-portal/commit/56266fe0a1a875bbbc50090fe86eefad15dd39a7</t>
  </si>
  <si>
    <t>class.getConstructor,class.newInstance</t>
  </si>
  <si>
    <t>LPS-78833</t>
  </si>
  <si>
    <t>8 additions and 7 deletions</t>
  </si>
  <si>
    <t>https://github.com/MinecraftForge/MinecraftForge/commit/1902363eac7e9e73b9676853e1ab7c8ffc9d3923</t>
  </si>
  <si>
    <t>https://github.com/MinecraftForge/MinecraftForge/pull/4970</t>
  </si>
  <si>
    <t>https://github.com/DroidPluginTeam/DroidPlugin/commit/2f3c9df010e3cee3e44f8112e9f7f1a10bf3fa46</t>
  </si>
  <si>
    <t>DroidPluginTeam/DroidPlugin</t>
  </si>
  <si>
    <t>ClassLoader.getSystemClassLoader()</t>
  </si>
  <si>
    <t>getClassLoader().getParent()</t>
  </si>
  <si>
    <t>https://github.com/Alluxio/alluxio/commit/b2eec07c6682767e23d09d688fd784afbfee9add</t>
  </si>
  <si>
    <t>Alluxio/alluxio</t>
  </si>
  <si>
    <t>Class.getConstructor,Class.newInstance</t>
  </si>
  <si>
    <t>https://github.com/Alluxio/alluxio/pull/607</t>
  </si>
  <si>
    <t>https://github.com/netty/netty/commit/f1e382c89dbbc36ae1b116052b1ed8f780c0178c</t>
  </si>
  <si>
    <t>netty/netty</t>
  </si>
  <si>
    <t>https://github.com/apache/tomcat/commit/d0d4c756f2656012fc0b8de3923d0978fea14c3e</t>
  </si>
  <si>
    <t>defineClass</t>
  </si>
  <si>
    <t>https://issues.apache.org/bugzilla/show_bug.cgi?id=49209</t>
  </si>
  <si>
    <t>https://github.com/elastic/elasticsearch/commit/d62bbca56da771afb72ffcf1142c72ecbf34ea94</t>
  </si>
  <si>
    <t>elastic/elasticsearch</t>
  </si>
  <si>
    <t>newInstance</t>
  </si>
  <si>
    <t>https://github.com/elastic/elasticsearch/issues/35351</t>
  </si>
  <si>
    <t>https://github.com/M66B/XPrivacy/commit/b11198fb89a121e3fdbd534c932548e6b0299528</t>
  </si>
  <si>
    <t>https://github.com/apache/axis-axis2-java-core/commit/8322ec78ac6ddfd08831e9d6fc157afa56ca4870</t>
  </si>
  <si>
    <t>https://github.com/dbeaver/dbeaver/commit/59d801d773b9d63406723b6e62afb4118e1c8351</t>
  </si>
  <si>
    <t>dbeaver/dbeaver</t>
  </si>
  <si>
    <t>https://github.com/dbeaver/dbeaver/issues/4348</t>
  </si>
  <si>
    <t>https://github.com/redisson/redisson/commit/d5348b150f6cf0a030af8e789627e8b47b2214ca</t>
  </si>
  <si>
    <t>redisson/redisson</t>
  </si>
  <si>
    <t>https://github.com/pardom/ActiveAndroid/commit/204c2156da54922cb0bfc9d944036e3503056a2f</t>
  </si>
  <si>
    <t>pardom-zz/ActiveAndroid</t>
  </si>
  <si>
    <t>getDeserializedType()</t>
  </si>
  <si>
    <t>https://github.com/pardom-zz/ActiveAndroid/pull/7</t>
  </si>
  <si>
    <t>https://github.com/BroadleafCommerce/BroadleafCommerce/commit/6776f695cd09aa4b2a60779159596767cff7b749</t>
  </si>
  <si>
    <t>BroadleafCommerce/BroadleafCommerce</t>
  </si>
  <si>
    <t>https://github.com/chrisjenx/Calligraphy/commit/435319f273391c4f886f6908c2a7fc7c3dda9e13</t>
  </si>
  <si>
    <t>chrisjenx/Calligraphy</t>
  </si>
  <si>
    <t>https://github.com/apache/flink/commit/624fe959786106291c0b422f5e3d95f16ce9ff1f</t>
  </si>
  <si>
    <t>apache/flink</t>
  </si>
  <si>
    <t>https://github.com/SpringSource/spring-framework/commit/4831ca27d2a4e67b1811244049ea19140538f29a</t>
  </si>
  <si>
    <t>SPR-8889</t>
  </si>
  <si>
    <t>https://github.com/gradle/gradle/commit/57bcab469fc659c9b2e24bb79d23f91531c0f6cf</t>
  </si>
  <si>
    <t>https://github.com/droolsjbpm/drools/commit/5ae6560d8aa37d07e862477d6c52052ac515c35a</t>
  </si>
  <si>
    <t xml:space="preserve"> Thread.currentThread().getContextClassLoader()</t>
  </si>
  <si>
    <t>BZ-1033590</t>
  </si>
  <si>
    <t>https://github.com/eclipse/aspectj.eclipse.jdt.core/commit/6432fdd58a28b72dc3736bdded436559d4f912d6</t>
  </si>
  <si>
    <t>Bug 531057</t>
  </si>
  <si>
    <t>https://github.com/MinecraftForge/MinecraftForge/commit/aa83f571c2010015623b42b8924e9d3a167c9361</t>
  </si>
  <si>
    <t>entry.getClass()</t>
  </si>
  <si>
    <t>entity.getClass()</t>
  </si>
  <si>
    <t>https://github.com/oracle/graal/commit/18e0fc5124fb8b11792ec001295567db1a523168</t>
  </si>
  <si>
    <t>https://github.com/JetBrains/intellij-community/commit/549880ea9c2f1ee1a3bb650d1a1941741f5371c1</t>
  </si>
  <si>
    <t>Class.getCanonicalName()</t>
  </si>
  <si>
    <t>CPP-23255</t>
  </si>
  <si>
    <t>https://github.com/SpringSource/spring-framework/commit/d4ee75ddf041835e229d5a7857206030e8c5be65</t>
  </si>
  <si>
    <t>projectlombok/lombok</t>
  </si>
  <si>
    <t>https://github.com/projectlombok/lombok/issues/2351</t>
  </si>
  <si>
    <t>https://github.com/liferay/liferay-portal/commit/6a79f335767bbc406939ba90cfa983680ea629d8</t>
  </si>
  <si>
    <t>clazz.getSuperclass()</t>
  </si>
  <si>
    <t>superClazz.getSuperclass()</t>
  </si>
  <si>
    <t>LPS-27974</t>
  </si>
  <si>
    <t>https://github.com/apache/tomcat/commit/7446259923e31c0b79271c589873df551ba4a73c</t>
  </si>
  <si>
    <t>BZ52015</t>
  </si>
  <si>
    <t>https://github.com/oblac/jodd/commit/2a079dbcbf84cffd9f7013c32d67a4dd1b34b33a</t>
  </si>
  <si>
    <t>oblac/jodd</t>
  </si>
  <si>
    <t>https://github.com/netty/netty/commit/a29532df43c9db08db5dbc83f30bb7bd2e55a596</t>
  </si>
  <si>
    <t>https://github.com/netty/netty/pull/9242</t>
  </si>
  <si>
    <t>https://github.com/alibaba/dubbo/commit/2e658dd3e4784aa8404511e0a631a2cffd58545a</t>
  </si>
  <si>
    <t>c.getDeclaredConstructors()</t>
  </si>
  <si>
    <t>t.getDeclaredConstructors()</t>
  </si>
  <si>
    <t>https://github.com/apache/dubbo/issues/558</t>
  </si>
  <si>
    <t>https://github.com/eclipse/aspectj.eclipse.jdt.core/commit/145339ee2b4949d611d9a4c76be5ec2591f71194</t>
  </si>
  <si>
    <t>this.getComponentType().getDeclaringClass()</t>
  </si>
  <si>
    <t>this.getElementType().getDeclaringClass()</t>
  </si>
  <si>
    <t>https://github.com/apache/tomcat/commit/4461a96d8bb2c2f6132e5f370cf0d47ad18c7adb</t>
  </si>
  <si>
    <t>ReflectionUtil.forName</t>
  </si>
  <si>
    <t>https://github.com/apache/camel/commit/e01faced430c1b097957598a4c96359141d8c720</t>
  </si>
  <si>
    <t>loader.loadClass</t>
  </si>
  <si>
    <t>ObjectHelper.loadClass</t>
  </si>
  <si>
    <t>https://issues.apache.org/jira/browse/CAMEL-7072</t>
  </si>
  <si>
    <t>https://github.com/apache/axis-axis2-java-core/commit/3bb0ec3a6871dfd4125a5ed63f8b145476254008</t>
  </si>
  <si>
    <t>https://github.com/netty/netty/commit/f779a4415cedcfa445777b186c8fe1d6341278df</t>
  </si>
  <si>
    <t>https://github.com/netty/netty/issues/130</t>
  </si>
  <si>
    <t>https://github.com/apache/ws-axiom/commit/46fffacd2a3714f1c6bd55e39f1cf9bbdebbe2d4</t>
  </si>
  <si>
    <t>WSCOMMONS-558</t>
  </si>
  <si>
    <t>4 additions and 2 deletions</t>
  </si>
  <si>
    <t>https://github.com/oracle/graal/commit/24bc8c5e91ba06bb4cb00aeb444be910bb868225</t>
  </si>
  <si>
    <t>https://github.com/apache/ignite/commit/03f87b3e0c3882b32d939b3bbdae11b84b8b72b2</t>
  </si>
  <si>
    <t>https://issues.apache.org/jira/browse/IGNITE-715</t>
  </si>
  <si>
    <t>https://github.com/apache/felix-dev/commit/c269cbf5103d1b771a91580c4cea3ea9dc99531c</t>
  </si>
  <si>
    <t>apache/felix-dev</t>
  </si>
  <si>
    <t>class.isAssignableFrom</t>
  </si>
  <si>
    <t>14 additions and 8 deletions</t>
  </si>
  <si>
    <t>https://github.com/google/dagger/commit/2a9203f8bfcc8e7425f9fb94ce04b2dd2c4c0577</t>
  </si>
  <si>
    <t>google/dagger</t>
  </si>
  <si>
    <t>type.isInterface()</t>
  </si>
  <si>
    <t>https://github.com/google/dagger/pull/8</t>
  </si>
  <si>
    <t>https://github.com/apache/ignite/commit/310f8e872f7355e80785c8ee622f0feeecfc12c1</t>
  </si>
  <si>
    <t>3 additions and 2 deletions</t>
  </si>
  <si>
    <t>https://github.com/hibernate/hibernate-orm/commit/e01a7bfe54785bb3dc97055e89936cfb2e7558e1</t>
  </si>
  <si>
    <t>hibernate/hibernate-orm</t>
  </si>
  <si>
    <t>Method.isBridge()</t>
  </si>
  <si>
    <t>HHH-2268</t>
  </si>
  <si>
    <t xml:space="preserve"> 3 additions and 5 deletions</t>
  </si>
  <si>
    <t>Class.get... (getClasse(), getDeclared... getName)</t>
  </si>
  <si>
    <t>classloader(findClass, defineClass, getClassLoaser)</t>
  </si>
  <si>
    <r>
      <rPr>
        <rFont val="Arial"/>
        <color rgb="FF000000"/>
      </rPr>
      <t>Class.is</t>
    </r>
    <r>
      <rPr>
        <rFont val="Arial"/>
        <color theme="1"/>
      </rPr>
      <t>...</t>
    </r>
  </si>
  <si>
    <t>ServiceLoader</t>
  </si>
  <si>
    <t>readObject</t>
  </si>
  <si>
    <t># issue</t>
  </si>
  <si>
    <r>
      <rPr>
        <rFont val="Arial"/>
        <color rgb="FF000000"/>
      </rPr>
      <t>Class.is</t>
    </r>
    <r>
      <rPr>
        <rFont val="Arial"/>
        <color theme="1"/>
      </rPr>
      <t>...</t>
    </r>
  </si>
  <si>
    <t>org</t>
  </si>
  <si>
    <t>project</t>
  </si>
  <si>
    <t>commit</t>
  </si>
  <si>
    <t>alibaba</t>
  </si>
  <si>
    <t>druid</t>
  </si>
  <si>
    <t>7e521f92c6f1bb7686d0e2655391e47c7d185de8</t>
  </si>
  <si>
    <t>ceadaae4cece9e0cab7eaa358cf55851fa5146ae</t>
  </si>
  <si>
    <t>dubbo</t>
  </si>
  <si>
    <t>2e658dd3e4784aa8404511e0a631a2cffd58545a</t>
  </si>
  <si>
    <t>3472e0bcc8c2c5a36630359fd89170fdae74d253</t>
  </si>
  <si>
    <t>5eec017be7b418a11c714ca945b891067b5cdaeb</t>
  </si>
  <si>
    <t>600f0db5fa3516fcee5e9b70e4bf100e49741840</t>
  </si>
  <si>
    <t>Alluxio</t>
  </si>
  <si>
    <t>alluxio</t>
  </si>
  <si>
    <t>b2eec07c6682767e23d09d688fd784afbfee9add</t>
  </si>
  <si>
    <t>android</t>
  </si>
  <si>
    <t>platform_frameworks_base</t>
  </si>
  <si>
    <t>c917f74d9235feefd1788a7b9ba34ed8f1215850</t>
  </si>
  <si>
    <t>apache</t>
  </si>
  <si>
    <t>ambari</t>
  </si>
  <si>
    <t>77d613663fc85e017ea380c7f7c1f2681df5a62a</t>
  </si>
  <si>
    <t>axis-axis1-java</t>
  </si>
  <si>
    <t>0819ebbca59f923ef60bca7d60bffe12582a434d</t>
  </si>
  <si>
    <t>daa265877d976141e7a4df84f1bd9e5eb397b427</t>
  </si>
  <si>
    <t>axis-axis2-java-core</t>
  </si>
  <si>
    <t>3bb0ec3a6871dfd4125a5ed63f8b145476254008</t>
  </si>
  <si>
    <t>6ce879098abc61f68df395498249c4a1552b06d9</t>
  </si>
  <si>
    <t>8322ec78ac6ddfd08831e9d6fc157afa56ca4870</t>
  </si>
  <si>
    <t>9a7bd44fd935063a82ea11278ae85dec8bbd5f7c</t>
  </si>
  <si>
    <t>d9a399a59a31ce05deb42a8c4dfb59ecb0cc727a</t>
  </si>
  <si>
    <t>camel</t>
  </si>
  <si>
    <t>1fa0e2d3a7dedc3cd75d3bbd688b3e1c79a4e5ce</t>
  </si>
  <si>
    <t>80ae0c0b7908424e7f6fef38d3dd5aa3a173347a</t>
  </si>
  <si>
    <t>8a4f25a6dcaae2b704bce5794e007131236cb0d7</t>
  </si>
  <si>
    <t>afc6ed9c647e1920506065e26498932a4fb697cd</t>
  </si>
  <si>
    <t>e01faced430c1b097957598a4c96359141d8c720</t>
  </si>
  <si>
    <t>cxf</t>
  </si>
  <si>
    <t>881d48381b5d762e2bb3a15e180255981706845c</t>
  </si>
  <si>
    <t>f64917edc091ac92617776162cceeb875d116f0b</t>
  </si>
  <si>
    <t>felix-dev</t>
  </si>
  <si>
    <t>c269cbf5103d1b771a91580c4cea3ea9dc99531c</t>
  </si>
  <si>
    <t>flink-benchmarks</t>
  </si>
  <si>
    <t>60f37be331687eaedac14f8ac8f44dbead527c86</t>
  </si>
  <si>
    <t>flink</t>
  </si>
  <si>
    <t>624fe959786106291c0b422f5e3d95f16ce9ff1f</t>
  </si>
  <si>
    <t>groovy</t>
  </si>
  <si>
    <t>4d3a020b5cd8b9549498716e48f45c1b79ab8e99</t>
  </si>
  <si>
    <t>acc796fa2e18d8a83b743e6cba058c6230f63c10</t>
  </si>
  <si>
    <t>ignite</t>
  </si>
  <si>
    <t>03f87b3e0c3882b32d939b3bbdae11b84b8b72b2</t>
  </si>
  <si>
    <t>310f8e872f7355e80785c8ee622f0feeecfc12c1</t>
  </si>
  <si>
    <t>31867e37ae701743d70d9716d017974fabadf229</t>
  </si>
  <si>
    <t>6830201e051d26a42a033dfcbbbbc5ce36f06694</t>
  </si>
  <si>
    <t>869802dd2b203769ed2a2afb24f4b7377d5b5047</t>
  </si>
  <si>
    <t>bcf987a8a3d86c33b2cd5a79f4e585c5cf8a7a12</t>
  </si>
  <si>
    <t>f2e0fc2252d604e0d8ebff14272554dd5e8188fb</t>
  </si>
  <si>
    <t>kylin</t>
  </si>
  <si>
    <t>f979bc7c48d45826443983c89da7f43a3566dde4</t>
  </si>
  <si>
    <t>nifi-registry</t>
  </si>
  <si>
    <t>6812c027433787b98192fbd600bdb3238923ee59</t>
  </si>
  <si>
    <t>nifi</t>
  </si>
  <si>
    <t>5b2490f1e87505526a410a65e4b35e068a725000</t>
  </si>
  <si>
    <t>skywalking-java</t>
  </si>
  <si>
    <t>3bc94cbb68d80d9d436f839f385d63e5205e3157</t>
  </si>
  <si>
    <t>tomcat</t>
  </si>
  <si>
    <t>4461a96d8bb2c2f6132e5f370cf0d47ad18c7adb</t>
  </si>
  <si>
    <t>52a2f5ba1eb954c93d52897b25d3599bda271f88</t>
  </si>
  <si>
    <t>5d6121202816be242ba107d5046486391e1364d6</t>
  </si>
  <si>
    <t>71843d3bee8d092a057d489339cb0dce7afca81f</t>
  </si>
  <si>
    <t>7446259923e31c0b79271c589873df551ba4a73c</t>
  </si>
  <si>
    <t>a1e9e3afc55715a55212480295c7c604c1697721</t>
  </si>
  <si>
    <t>c84dd88061a688fb942e0ff0612dc7bbd050c24e</t>
  </si>
  <si>
    <t>d0d4c756f2656012fc0b8de3923d0978fea14c3e</t>
  </si>
  <si>
    <t>d79376ceb7ff0494f5314932c2dbe1a048e4a68a</t>
  </si>
  <si>
    <t>ws-axiom</t>
  </si>
  <si>
    <t>46fffacd2a3714f1c6bd55e39f1cf9bbdebbe2d4</t>
  </si>
  <si>
    <t>da41ce5278a8e6472407d850cc2b7f71d82116c7</t>
  </si>
  <si>
    <t>bazelbuild</t>
  </si>
  <si>
    <t>bazel</t>
  </si>
  <si>
    <t>921e01d6bc9ac36e3d2bc076a4319ef4e41507fd</t>
  </si>
  <si>
    <t>brettwooldridge</t>
  </si>
  <si>
    <t>HikariCP</t>
  </si>
  <si>
    <t>4e26f3e2020bfe5fd3271952021be040192d81c6</t>
  </si>
  <si>
    <t>BroadleafCommerce</t>
  </si>
  <si>
    <t>6776f695cd09aa4b2a60779159596767cff7b749</t>
  </si>
  <si>
    <t>cbeust</t>
  </si>
  <si>
    <t>testng</t>
  </si>
  <si>
    <t>f38bbfab2b620883b38039baac48585efd057bf3</t>
  </si>
  <si>
    <t>chrisjenx</t>
  </si>
  <si>
    <t>Calligraphy</t>
  </si>
  <si>
    <t>435319f273391c4f886f6908c2a7fc7c3dda9e13</t>
  </si>
  <si>
    <t>ChrisRM</t>
  </si>
  <si>
    <t>material-theme-jetbrains</t>
  </si>
  <si>
    <t>c6d5df91a78d1f0bd1a32936f1863d9db89bd7ef</t>
  </si>
  <si>
    <t>clojure</t>
  </si>
  <si>
    <t>d910b3d997e1c40528aab2212fe356a8598bb738</t>
  </si>
  <si>
    <t>cucumber</t>
  </si>
  <si>
    <t>cucumber-jvm</t>
  </si>
  <si>
    <t>44222d8bd493110bbf925c97d68abf40e0a1b31f</t>
  </si>
  <si>
    <t>dbeaver</t>
  </si>
  <si>
    <t>59d801d773b9d63406723b6e62afb4118e1c8351</t>
  </si>
  <si>
    <t>DroidPluginTeam</t>
  </si>
  <si>
    <t>DroidPlugin</t>
  </si>
  <si>
    <t>2f3c9df010e3cee3e44f8112e9f7f1a10bf3fa46</t>
  </si>
  <si>
    <t>droolsjbpm</t>
  </si>
  <si>
    <t>drools</t>
  </si>
  <si>
    <t>17fc9cfeea34d23803d26e2e7591eaff8f81cb5c</t>
  </si>
  <si>
    <t>5ae6560d8aa37d07e862477d6c52052ac515c35a</t>
  </si>
  <si>
    <t>794bf4ce6f471e0d632753eb4b36bfa1e381a97e</t>
  </si>
  <si>
    <t>eclipse</t>
  </si>
  <si>
    <t>aspectj.eclipse.jdt.core</t>
  </si>
  <si>
    <t>145339ee2b4949d611d9a4c76be5ec2591f71194</t>
  </si>
  <si>
    <t>6432fdd58a28b72dc3736bdded436559d4f912d6</t>
  </si>
  <si>
    <t>bca4b9066a8b48c5fe7734a4ddebb80297960efa</t>
  </si>
  <si>
    <t>fa25da4e2a88a4307aa1acc49888cdff9fb32a52</t>
  </si>
  <si>
    <t>jetty.project</t>
  </si>
  <si>
    <t>17e39ebb5cce7329f9d91dd4dea46a706119608b</t>
  </si>
  <si>
    <t>7b5d3b2b5a6ae31ee5ab0c6202c16df311bc6dd1</t>
  </si>
  <si>
    <t>9200e02fef867623dac2c47e5d6da2e4c24b53f6</t>
  </si>
  <si>
    <t>936fd09a184338f46bcae6cf1c714a526566f618</t>
  </si>
  <si>
    <t>fc5f21bd483d184ddb79a40d7a683af358cbd6b0</t>
  </si>
  <si>
    <t>fe493c2c06a7ff79b5f086445fd759578e4a6d03</t>
  </si>
  <si>
    <t>kapua</t>
  </si>
  <si>
    <t>93c41123e1b735530ff6e34dd57df01a7ed57731</t>
  </si>
  <si>
    <t>elastic</t>
  </si>
  <si>
    <t>elasticsearch</t>
  </si>
  <si>
    <t>d62bbca56da771afb72ffcf1142c72ecbf34ea94</t>
  </si>
  <si>
    <t>FasterXML</t>
  </si>
  <si>
    <t>jackson-databind</t>
  </si>
  <si>
    <t>3414458ff086ea37380628804cf0fafc1b66785c</t>
  </si>
  <si>
    <t>google</t>
  </si>
  <si>
    <t>dagger</t>
  </si>
  <si>
    <t>2a9203f8bfcc8e7425f9fb94ce04b2dd2c4c0577</t>
  </si>
  <si>
    <t>guava</t>
  </si>
  <si>
    <t>cdcc5397439b2e7441180a4712d7163afa451a6d</t>
  </si>
  <si>
    <t>gradle</t>
  </si>
  <si>
    <t>20af5a4924196e354cfac53796162fdbbb19e5dc</t>
  </si>
  <si>
    <t>57bcab469fc659c9b2e24bb79d23f91531c0f6cf</t>
  </si>
  <si>
    <t>9ae88c28d14e4a84add61ef8151a8fc296774886</t>
  </si>
  <si>
    <t>dd652c10662bfeaf5a7bf3a1dd15e14171699db2</t>
  </si>
  <si>
    <t>ec956627b1f262d2b18d458e069609cc87e7584d</t>
  </si>
  <si>
    <t>grails</t>
  </si>
  <si>
    <t>grails-core</t>
  </si>
  <si>
    <t>828a214342f8cceebe22bf30ca9faec6eb13c2f6</t>
  </si>
  <si>
    <t>e99d3e20c1288e61a43f2658d562b57976614207</t>
  </si>
  <si>
    <t>f4f8dbd1c3b31f49715310f4fb28b2b1701ec31f</t>
  </si>
  <si>
    <t>hazelcast</t>
  </si>
  <si>
    <t>0443c4d9988380bf9fc61a871e7588b1e106aa44</t>
  </si>
  <si>
    <t>d9510ff4ae62d30d49f80749d8ab1f0d3c16d9a4</t>
  </si>
  <si>
    <t>hibernate</t>
  </si>
  <si>
    <t>hibernate-orm</t>
  </si>
  <si>
    <t>e01a7bfe54785bb3dc97055e89936cfb2e7558e1</t>
  </si>
  <si>
    <t>JakeWharton</t>
  </si>
  <si>
    <t>ActionBarSherlock</t>
  </si>
  <si>
    <t>d41aad3b391de7aeb6b43e16692b974e5a35148e</t>
  </si>
  <si>
    <t>javamelody</t>
  </si>
  <si>
    <t>ee83171b506ca86a74b6ed56db2e7cf68f6cf31b</t>
  </si>
  <si>
    <t>jboss-javassist</t>
  </si>
  <si>
    <t>javassist</t>
  </si>
  <si>
    <t>3cad4223928911c73afd83350238a25c7c027348</t>
  </si>
  <si>
    <t>804ad141e0c3c9c41834ca71d124ad9cc7510d43</t>
  </si>
  <si>
    <t>JetBrains</t>
  </si>
  <si>
    <t>androidx</t>
  </si>
  <si>
    <t>04d0f0e928a3095582b3f834b2bac0fee3f712a4</t>
  </si>
  <si>
    <t>48656c37d081ab71654bbc4bcd8d6370120635e8</t>
  </si>
  <si>
    <t>bc3aa7ad655e9c4b4871601594660f11152d8c99</t>
  </si>
  <si>
    <t>dddaadaf8952e3bc64d613055949e90587b1e70a</t>
  </si>
  <si>
    <t>intellij-community</t>
  </si>
  <si>
    <t>06e1d8333860241e3736e3c9b8eb5d509ed6dd84</t>
  </si>
  <si>
    <t>3943eb1f3833c96392538fe671c05d7718a81039</t>
  </si>
  <si>
    <t>549880ea9c2f1ee1a3bb650d1a1941741f5371c1</t>
  </si>
  <si>
    <t>6b7faf306ae3135bde91bb123b69db8a59b7fea7</t>
  </si>
  <si>
    <t>9874cb6595aa0a79b37bacfabd53828e6691a3cb</t>
  </si>
  <si>
    <t>d0b2f2a376357ed2f0b6d83a801d89d990555656</t>
  </si>
  <si>
    <t>f1fd2d78b2e344ffb5013de7f96657d000ba3670</t>
  </si>
  <si>
    <t>intellij-deps-jna</t>
  </si>
  <si>
    <t>ae11a9d77cbd01293d59557e40ceef4639120006</t>
  </si>
  <si>
    <t>kotlin</t>
  </si>
  <si>
    <t>d8f603b3e0bde549f11585987bfeb1c4398fd4d5</t>
  </si>
  <si>
    <t>jitsi</t>
  </si>
  <si>
    <t>dd1cfaa691d5f9cbbb1bbcb6ce6435862959d243</t>
  </si>
  <si>
    <t>jOOQ</t>
  </si>
  <si>
    <t>7294160a64a51d6c2b705e11984847f934e988d8</t>
  </si>
  <si>
    <t>junit-team</t>
  </si>
  <si>
    <t>junit</t>
  </si>
  <si>
    <t>b1068dc55c95d1000e07b71d3a9d9a2fd26bfff9</t>
  </si>
  <si>
    <t>eb307fa6f37ac8ec695b2f556e543969503418f5</t>
  </si>
  <si>
    <t>ef8206551c0ec51f70ec25e7371333dc5c8d99b1</t>
  </si>
  <si>
    <t>k0shk0sh</t>
  </si>
  <si>
    <t>FastHub</t>
  </si>
  <si>
    <t>22828a8785e1d1be50b064ecb7737cf3a3fac7f6</t>
  </si>
  <si>
    <t>koush</t>
  </si>
  <si>
    <t>AndroidAsync</t>
  </si>
  <si>
    <t>718f9aba5e0cd6393266c2ffaad41c1cc941f397</t>
  </si>
  <si>
    <t>libgdx</t>
  </si>
  <si>
    <t>30024a16affda18949b08699a4d304852e1e1643</t>
  </si>
  <si>
    <t>bd3a6e9e31b2153ea00e964eed4a56a52e5ad57e</t>
  </si>
  <si>
    <t>liferay</t>
  </si>
  <si>
    <t>liferay-portal</t>
  </si>
  <si>
    <t>56266fe0a1a875bbbc50090fe86eefad15dd39a7</t>
  </si>
  <si>
    <t>5fa2a3ec8510a6d42c2376f82a1febbe9478276e</t>
  </si>
  <si>
    <t>6a79f335767bbc406939ba90cfa983680ea629d8</t>
  </si>
  <si>
    <t>M66B</t>
  </si>
  <si>
    <t>XPrivacy</t>
  </si>
  <si>
    <t>200967dcf16cd3a72645c8668baec9ed83a0a7b7</t>
  </si>
  <si>
    <t>b11198fb89a121e3fdbd534c932548e6b0299528</t>
  </si>
  <si>
    <t>MinecraftForge</t>
  </si>
  <si>
    <t>1902363eac7e9e73b9676853e1ab7c8ffc9d3923</t>
  </si>
  <si>
    <t>276871d5a31a79ce93c788feab53ec7425646c8f</t>
  </si>
  <si>
    <t>2e66429b0356c1b7533f7019f27d45ff9bf759e3</t>
  </si>
  <si>
    <t>aa83f571c2010015623b42b8924e9d3a167c9361</t>
  </si>
  <si>
    <t>d20b1f271ef03a45c0201290dd1d81643983b347</t>
  </si>
  <si>
    <t>mockito</t>
  </si>
  <si>
    <t>228f924204ae54d2a08b96a7bae442be52861fbc</t>
  </si>
  <si>
    <t>Netflix</t>
  </si>
  <si>
    <t>archaius</t>
  </si>
  <si>
    <t>033e7371797692abb3fa5d9dc0be80192784a4db</t>
  </si>
  <si>
    <t>b5da45ab81ed33a0c4628d25c18dadb39389f7bd</t>
  </si>
  <si>
    <t>netty</t>
  </si>
  <si>
    <t>a29532df43c9db08db5dbc83f30bb7bd2e55a596</t>
  </si>
  <si>
    <t>f1e382c89dbbc36ae1b116052b1ed8f780c0178c</t>
  </si>
  <si>
    <t>f779a4415cedcfa445777b186c8fe1d6341278df</t>
  </si>
  <si>
    <t>ninjaframework</t>
  </si>
  <si>
    <t>ninja</t>
  </si>
  <si>
    <t>037b3fa8e560d84ca67e4d8d43ba6593b8aced04</t>
  </si>
  <si>
    <t>nutzam</t>
  </si>
  <si>
    <t>nutz</t>
  </si>
  <si>
    <t>63ebd66644b86df2f8b78d3b79c0f3a192c0d6de</t>
  </si>
  <si>
    <t>oblac</t>
  </si>
  <si>
    <t>jodd</t>
  </si>
  <si>
    <t>2a079dbcbf84cffd9f7013c32d67a4dd1b34b33a</t>
  </si>
  <si>
    <t>oracle</t>
  </si>
  <si>
    <t>graal</t>
  </si>
  <si>
    <t>0910bcd2d4b728c89a2ac685b99732fb66ca4c19</t>
  </si>
  <si>
    <t>18e0fc5124fb8b11792ec001295567db1a523168</t>
  </si>
  <si>
    <t>24bc8c5e91ba06bb4cb00aeb444be910bb868225</t>
  </si>
  <si>
    <t>46c479d53635d487542a5dc54dc320d9204c648a</t>
  </si>
  <si>
    <t>e1fdea820c8db252be77049fe972831ecadeebe9</t>
  </si>
  <si>
    <t>pardom</t>
  </si>
  <si>
    <t>ActiveAndroid</t>
  </si>
  <si>
    <t>204c2156da54922cb0bfc9d944036e3503056a2f</t>
  </si>
  <si>
    <t>qos-ch</t>
  </si>
  <si>
    <t>logback</t>
  </si>
  <si>
    <t>4874d8fb250c144782c6a3a2aee4431075c0b50e</t>
  </si>
  <si>
    <t>querydsl</t>
  </si>
  <si>
    <t>397cafe793a686f1e7904c20171ec9da0e5780f1</t>
  </si>
  <si>
    <t>4c644cef38891eeb20383ff751824fc565b74293</t>
  </si>
  <si>
    <t>b57ffa4bbae749c65e9047fc9bb15789b7bf26f0</t>
  </si>
  <si>
    <t>raphw</t>
  </si>
  <si>
    <t>byte-buddy</t>
  </si>
  <si>
    <t>1b373a55c09c3f44402c421f5fc422d7bfe00ea2</t>
  </si>
  <si>
    <t>4f9ac881200566d4c61e50fd0dcb07e2952c7f8d</t>
  </si>
  <si>
    <t>redisson</t>
  </si>
  <si>
    <t>d5348b150f6cf0a030af8e789627e8b47b2214ca</t>
  </si>
  <si>
    <t>resteasy</t>
  </si>
  <si>
    <t>Resteasy</t>
  </si>
  <si>
    <t>a29ea884719b11b6050165f273d0253f40315e01</t>
  </si>
  <si>
    <t>roboguice</t>
  </si>
  <si>
    <t>45cbae27786780ca4d6d57986b46bf2f54dae128</t>
  </si>
  <si>
    <t>rzwitserloot</t>
  </si>
  <si>
    <t>lombok</t>
  </si>
  <si>
    <t>d1e9a8e5abf0ae18315ad630fa2be926da13c9db</t>
  </si>
  <si>
    <t>skylot</t>
  </si>
  <si>
    <t>jadx</t>
  </si>
  <si>
    <t>850bd969764210b9feb55c1b1d78153cdb2dd215</t>
  </si>
  <si>
    <t>SonarSource</t>
  </si>
  <si>
    <t>sonarqube</t>
  </si>
  <si>
    <t>a1b10d22ff9b0785bff99daac17ac499d010ea74</t>
  </si>
  <si>
    <t>SpigotMC</t>
  </si>
  <si>
    <t>BungeeCord</t>
  </si>
  <si>
    <t>8ea25a8fc72bccbe1a6435fee3d3cc6dbefed441</t>
  </si>
  <si>
    <t>spring-projects</t>
  </si>
  <si>
    <t>spring-batch</t>
  </si>
  <si>
    <t>a81054d18f9722a101e095a2e6d1ebd7642dbfa2</t>
  </si>
  <si>
    <t>SpringSource</t>
  </si>
  <si>
    <t>spring-framework</t>
  </si>
  <si>
    <t>4831ca27d2a4e67b1811244049ea19140538f29a</t>
  </si>
  <si>
    <t>769753dac429f0448ecb56ee810e4f4a86f9fc9d</t>
  </si>
  <si>
    <t>d4ee75ddf041835e229d5a7857206030e8c5be65</t>
  </si>
  <si>
    <t>swagger-codegen</t>
  </si>
  <si>
    <t>bf50ea13662770de9f2a6546fa2cd40e83ba1aee</t>
  </si>
  <si>
    <t>swagger-core</t>
  </si>
  <si>
    <t>41d67a3d7b3c2cc86be1792d79083f0d56981d2f</t>
  </si>
  <si>
    <t>efd00f07de1672cfed0d7751b942b136ff82cd1e</t>
  </si>
  <si>
    <t>zaproxy</t>
  </si>
  <si>
    <t>e1b1071bdc6473975cf8109c3ba0cee7d5c43ac0</t>
  </si>
  <si>
    <t>COUNTA of commit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</si>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</sst>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u/>
      <color rgb="FF1155CC"/>
      <name val="Arial"/>
    </font>
    <font>
      <color theme="1"/>
      <name val="Arial"/>
    </font>
    <font>
      <u/>
      <color rgb="FF1155CC"/>
    </font>
    <font>
      <u/>
      <color rgb="FF0000FF"/>
    </font>
    <font>
      <color rgb="FF000000"/>
      <name val="Arial"/>
    </font>
    <font>
      <sz val="9.0"/>
      <color rgb="FF24292F"/>
      <name val="Ui-monospace"/>
    </font>
    <font>
      <sz val="11.0"/>
      <color rgb="FF24292F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3" fontId="6" numFmtId="0" xfId="0" applyAlignment="1" applyFill="1" applyFont="1">
      <alignment readingOrder="0"/>
    </xf>
    <xf borderId="0" fillId="2" fontId="7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62" sheet="Copy of Sheet1"/>
  </cacheSource>
  <cacheFields>
    <cacheField name="org" numFmtId="0">
      <sharedItems>
        <s v="alibaba"/>
        <s v="Alluxio"/>
        <s v="android"/>
        <s v="apache"/>
        <s v="bazelbuild"/>
        <s v="brettwooldridge"/>
        <s v="BroadleafCommerce"/>
        <s v="cbeust"/>
        <s v="chrisjenx"/>
        <s v="ChrisRM"/>
        <s v="clojure"/>
        <s v="cucumber"/>
        <s v="dbeaver"/>
        <s v="DroidPluginTeam"/>
        <s v="droolsjbpm"/>
        <s v="eclipse"/>
        <s v="elastic"/>
        <s v="FasterXML"/>
        <s v="google"/>
        <s v="gradle"/>
        <s v="grails"/>
        <s v="hazelcast"/>
        <s v="hibernate"/>
        <s v="JakeWharton"/>
        <s v="javamelody"/>
        <s v="jboss-javassist"/>
        <s v="JetBrains"/>
        <s v="jitsi"/>
        <s v="jOOQ"/>
        <s v="junit-team"/>
        <s v="k0shk0sh"/>
        <s v="koush"/>
        <s v="libgdx"/>
        <s v="liferay"/>
        <s v="M66B"/>
        <s v="MinecraftForge"/>
        <s v="mockito"/>
        <s v="Netflix"/>
        <s v="netty"/>
        <s v="ninjaframework"/>
        <s v="nutzam"/>
        <s v="oblac"/>
        <s v="oracle"/>
        <s v="pardom"/>
        <s v="qos-ch"/>
        <s v="querydsl"/>
        <s v="raphw"/>
        <s v="redisson"/>
        <s v="resteasy"/>
        <s v="roboguice"/>
        <s v="rzwitserloot"/>
        <s v="skylot"/>
        <s v="SonarSource"/>
        <s v="SpigotMC"/>
        <s v="spring-projects"/>
        <s v="SpringSource"/>
        <s v="swagger-api"/>
        <s v="zaproxy"/>
      </sharedItems>
    </cacheField>
    <cacheField name="project" numFmtId="0">
      <sharedItems>
        <s v="druid"/>
        <s v="dubbo"/>
        <s v="alluxio"/>
        <s v="platform_frameworks_base"/>
        <s v="ambari"/>
        <s v="axis-axis1-java"/>
        <s v="axis-axis2-java-core"/>
        <s v="camel"/>
        <s v="cxf"/>
        <s v="felix-dev"/>
        <s v="flink-benchmarks"/>
        <s v="flink"/>
        <s v="groovy"/>
        <s v="ignite"/>
        <s v="kylin"/>
        <s v="nifi-registry"/>
        <s v="nifi"/>
        <s v="skywalking-java"/>
        <s v="tomcat"/>
        <s v="ws-axiom"/>
        <s v="bazel"/>
        <s v="HikariCP"/>
        <s v="BroadleafCommerce"/>
        <s v="testng"/>
        <s v="Calligraphy"/>
        <s v="material-theme-jetbrains"/>
        <s v="clojure"/>
        <s v="cucumber-jvm"/>
        <s v="dbeaver"/>
        <s v="DroidPlugin"/>
        <s v="drools"/>
        <s v="aspectj.eclipse.jdt.core"/>
        <s v="jetty.project"/>
        <s v="kapua"/>
        <s v="elasticsearch"/>
        <s v="jackson-databind"/>
        <s v="dagger"/>
        <s v="guava"/>
        <s v="gradle"/>
        <s v="grails-core"/>
        <s v="hazelcast"/>
        <s v="hibernate-orm"/>
        <s v="ActionBarSherlock"/>
        <s v="javamelody"/>
        <s v="javassist"/>
        <s v="androidx"/>
        <s v="intellij-community"/>
        <s v="intellij-deps-jna"/>
        <s v="kotlin"/>
        <s v="jitsi"/>
        <s v="jOOQ"/>
        <s v="junit"/>
        <s v="FastHub"/>
        <s v="AndroidAsync"/>
        <s v="libgdx"/>
        <s v="liferay-portal"/>
        <s v="XPrivacy"/>
        <s v="MinecraftForge"/>
        <s v="mockito"/>
        <s v="archaius"/>
        <s v="netty"/>
        <s v="ninja"/>
        <s v="nutz"/>
        <s v="jodd"/>
        <s v="graal"/>
        <s v="ActiveAndroid"/>
        <s v="logback"/>
        <s v="querydsl"/>
        <s v="byte-buddy"/>
        <s v="redisson"/>
        <s v="Resteasy"/>
        <s v="roboguice"/>
        <s v="lombok"/>
        <s v="jadx"/>
        <s v="sonarqube"/>
        <s v="BungeeCord"/>
        <s v="spring-batch"/>
        <s v="spring-framework"/>
        <s v="swagger-codegen"/>
        <s v="swagger-core"/>
        <s v="zaproxy"/>
      </sharedItems>
    </cacheField>
    <cacheField name="commit" numFmtId="0">
      <sharedItems>
        <s v="7e521f92c6f1bb7686d0e2655391e47c7d185de8"/>
        <s v="ceadaae4cece9e0cab7eaa358cf55851fa5146ae"/>
        <s v="2e658dd3e4784aa8404511e0a631a2cffd58545a"/>
        <s v="3472e0bcc8c2c5a36630359fd89170fdae74d253"/>
        <s v="5eec017be7b418a11c714ca945b891067b5cdaeb"/>
        <s v="600f0db5fa3516fcee5e9b70e4bf100e49741840"/>
        <s v="b2eec07c6682767e23d09d688fd784afbfee9add"/>
        <s v="c917f74d9235feefd1788a7b9ba34ed8f1215850"/>
        <s v="77d613663fc85e017ea380c7f7c1f2681df5a62a"/>
        <s v="0819ebbca59f923ef60bca7d60bffe12582a434d"/>
        <s v="daa265877d976141e7a4df84f1bd9e5eb397b427"/>
        <s v="3bb0ec3a6871dfd4125a5ed63f8b145476254008"/>
        <s v="6ce879098abc61f68df395498249c4a1552b06d9"/>
        <s v="8322ec78ac6ddfd08831e9d6fc157afa56ca4870"/>
        <s v="9a7bd44fd935063a82ea11278ae85dec8bbd5f7c"/>
        <s v="d9a399a59a31ce05deb42a8c4dfb59ecb0cc727a"/>
        <s v="1fa0e2d3a7dedc3cd75d3bbd688b3e1c79a4e5ce"/>
        <s v="80ae0c0b7908424e7f6fef38d3dd5aa3a173347a"/>
        <s v="8a4f25a6dcaae2b704bce5794e007131236cb0d7"/>
        <s v="afc6ed9c647e1920506065e26498932a4fb697cd"/>
        <s v="e01faced430c1b097957598a4c96359141d8c720"/>
        <s v="881d48381b5d762e2bb3a15e180255981706845c"/>
        <s v="f64917edc091ac92617776162cceeb875d116f0b"/>
        <s v="c269cbf5103d1b771a91580c4cea3ea9dc99531c"/>
        <s v="60f37be331687eaedac14f8ac8f44dbead527c86"/>
        <s v="624fe959786106291c0b422f5e3d95f16ce9ff1f"/>
        <s v="4d3a020b5cd8b9549498716e48f45c1b79ab8e99"/>
        <s v="acc796fa2e18d8a83b743e6cba058c6230f63c10"/>
        <s v="03f87b3e0c3882b32d939b3bbdae11b84b8b72b2"/>
        <s v="310f8e872f7355e80785c8ee622f0feeecfc12c1"/>
        <s v="31867e37ae701743d70d9716d017974fabadf229"/>
        <s v="6830201e051d26a42a033dfcbbbbc5ce36f06694"/>
        <s v="869802dd2b203769ed2a2afb24f4b7377d5b5047"/>
        <s v="bcf987a8a3d86c33b2cd5a79f4e585c5cf8a7a12"/>
        <s v="f2e0fc2252d604e0d8ebff14272554dd5e8188fb"/>
        <s v="f979bc7c48d45826443983c89da7f43a3566dde4"/>
        <s v="6812c027433787b98192fbd600bdb3238923ee59"/>
        <s v="5b2490f1e87505526a410a65e4b35e068a725000"/>
        <s v="3bc94cbb68d80d9d436f839f385d63e5205e3157"/>
        <s v="4461a96d8bb2c2f6132e5f370cf0d47ad18c7adb"/>
        <s v="52a2f5ba1eb954c93d52897b25d3599bda271f88"/>
        <s v="5d6121202816be242ba107d5046486391e1364d6"/>
        <s v="71843d3bee8d092a057d489339cb0dce7afca81f"/>
        <s v="7446259923e31c0b79271c589873df551ba4a73c"/>
        <s v="a1e9e3afc55715a55212480295c7c604c1697721"/>
        <s v="c84dd88061a688fb942e0ff0612dc7bbd050c24e"/>
        <s v="d0d4c756f2656012fc0b8de3923d0978fea14c3e"/>
        <s v="d79376ceb7ff0494f5314932c2dbe1a048e4a68a"/>
        <s v="46fffacd2a3714f1c6bd55e39f1cf9bbdebbe2d4"/>
        <s v="da41ce5278a8e6472407d850cc2b7f71d82116c7"/>
        <s v="921e01d6bc9ac36e3d2bc076a4319ef4e41507fd"/>
        <s v="4e26f3e2020bfe5fd3271952021be040192d81c6"/>
        <s v="6776f695cd09aa4b2a60779159596767cff7b749"/>
        <s v="f38bbfab2b620883b38039baac48585efd057bf3"/>
        <s v="435319f273391c4f886f6908c2a7fc7c3dda9e13"/>
        <s v="c6d5df91a78d1f0bd1a32936f1863d9db89bd7ef"/>
        <s v="d910b3d997e1c40528aab2212fe356a8598bb738"/>
        <s v="44222d8bd493110bbf925c97d68abf40e0a1b31f"/>
        <s v="59d801d773b9d63406723b6e62afb4118e1c8351"/>
        <s v="2f3c9df010e3cee3e44f8112e9f7f1a10bf3fa46"/>
        <s v="17fc9cfeea34d23803d26e2e7591eaff8f81cb5c"/>
        <s v="5ae6560d8aa37d07e862477d6c52052ac515c35a"/>
        <s v="794bf4ce6f471e0d632753eb4b36bfa1e381a97e"/>
        <s v="145339ee2b4949d611d9a4c76be5ec2591f71194"/>
        <s v="6432fdd58a28b72dc3736bdded436559d4f912d6"/>
        <s v="bca4b9066a8b48c5fe7734a4ddebb80297960efa"/>
        <s v="fa25da4e2a88a4307aa1acc49888cdff9fb32a52"/>
        <s v="17e39ebb5cce7329f9d91dd4dea46a706119608b"/>
        <s v="7b5d3b2b5a6ae31ee5ab0c6202c16df311bc6dd1"/>
        <s v="9200e02fef867623dac2c47e5d6da2e4c24b53f6"/>
        <s v="936fd09a184338f46bcae6cf1c714a526566f618"/>
        <s v="fc5f21bd483d184ddb79a40d7a683af358cbd6b0"/>
        <s v="fe493c2c06a7ff79b5f086445fd759578e4a6d03"/>
        <s v="93c41123e1b735530ff6e34dd57df01a7ed57731"/>
        <s v="d62bbca56da771afb72ffcf1142c72ecbf34ea94"/>
        <s v="3414458ff086ea37380628804cf0fafc1b66785c"/>
        <s v="2a9203f8bfcc8e7425f9fb94ce04b2dd2c4c0577"/>
        <s v="cdcc5397439b2e7441180a4712d7163afa451a6d"/>
        <s v="20af5a4924196e354cfac53796162fdbbb19e5dc"/>
        <s v="57bcab469fc659c9b2e24bb79d23f91531c0f6cf"/>
        <s v="9ae88c28d14e4a84add61ef8151a8fc296774886"/>
        <s v="dd652c10662bfeaf5a7bf3a1dd15e14171699db2"/>
        <s v="ec956627b1f262d2b18d458e069609cc87e7584d"/>
        <s v="828a214342f8cceebe22bf30ca9faec6eb13c2f6"/>
        <s v="e99d3e20c1288e61a43f2658d562b57976614207"/>
        <s v="f4f8dbd1c3b31f49715310f4fb28b2b1701ec31f"/>
        <s v="0443c4d9988380bf9fc61a871e7588b1e106aa44"/>
        <s v="d9510ff4ae62d30d49f80749d8ab1f0d3c16d9a4"/>
        <s v="e01a7bfe54785bb3dc97055e89936cfb2e7558e1"/>
        <s v="d41aad3b391de7aeb6b43e16692b974e5a35148e"/>
        <s v="ee83171b506ca86a74b6ed56db2e7cf68f6cf31b"/>
        <s v="3cad4223928911c73afd83350238a25c7c027348"/>
        <s v="804ad141e0c3c9c41834ca71d124ad9cc7510d43"/>
        <s v="04d0f0e928a3095582b3f834b2bac0fee3f712a4"/>
        <s v="48656c37d081ab71654bbc4bcd8d6370120635e8"/>
        <s v="bc3aa7ad655e9c4b4871601594660f11152d8c99"/>
        <s v="dddaadaf8952e3bc64d613055949e90587b1e70a"/>
        <s v="06e1d8333860241e3736e3c9b8eb5d509ed6dd84"/>
        <s v="3943eb1f3833c96392538fe671c05d7718a81039"/>
        <s v="549880ea9c2f1ee1a3bb650d1a1941741f5371c1"/>
        <s v="6b7faf306ae3135bde91bb123b69db8a59b7fea7"/>
        <s v="9874cb6595aa0a79b37bacfabd53828e6691a3cb"/>
        <s v="d0b2f2a376357ed2f0b6d83a801d89d990555656"/>
        <s v="f1fd2d78b2e344ffb5013de7f96657d000ba3670"/>
        <s v="ae11a9d77cbd01293d59557e40ceef4639120006"/>
        <s v="d8f603b3e0bde549f11585987bfeb1c4398fd4d5"/>
        <s v="dd1cfaa691d5f9cbbb1bbcb6ce6435862959d243"/>
        <s v="7294160a64a51d6c2b705e11984847f934e988d8"/>
        <s v="b1068dc55c95d1000e07b71d3a9d9a2fd26bfff9"/>
        <s v="eb307fa6f37ac8ec695b2f556e543969503418f5"/>
        <s v="ef8206551c0ec51f70ec25e7371333dc5c8d99b1"/>
        <s v="22828a8785e1d1be50b064ecb7737cf3a3fac7f6"/>
        <s v="718f9aba5e0cd6393266c2ffaad41c1cc941f397"/>
        <s v="30024a16affda18949b08699a4d304852e1e1643"/>
        <s v="bd3a6e9e31b2153ea00e964eed4a56a52e5ad57e"/>
        <s v="56266fe0a1a875bbbc50090fe86eefad15dd39a7"/>
        <s v="5fa2a3ec8510a6d42c2376f82a1febbe9478276e"/>
        <s v="6a79f335767bbc406939ba90cfa983680ea629d8"/>
        <s v="200967dcf16cd3a72645c8668baec9ed83a0a7b7"/>
        <s v="b11198fb89a121e3fdbd534c932548e6b0299528"/>
        <s v="1902363eac7e9e73b9676853e1ab7c8ffc9d3923"/>
        <s v="276871d5a31a79ce93c788feab53ec7425646c8f"/>
        <s v="2e66429b0356c1b7533f7019f27d45ff9bf759e3"/>
        <s v="aa83f571c2010015623b42b8924e9d3a167c9361"/>
        <s v="d20b1f271ef03a45c0201290dd1d81643983b347"/>
        <s v="228f924204ae54d2a08b96a7bae442be52861fbc"/>
        <s v="033e7371797692abb3fa5d9dc0be80192784a4db"/>
        <s v="b5da45ab81ed33a0c4628d25c18dadb39389f7bd"/>
        <s v="a29532df43c9db08db5dbc83f30bb7bd2e55a596"/>
        <s v="f1e382c89dbbc36ae1b116052b1ed8f780c0178c"/>
        <s v="f779a4415cedcfa445777b186c8fe1d6341278df"/>
        <s v="037b3fa8e560d84ca67e4d8d43ba6593b8aced04"/>
        <s v="63ebd66644b86df2f8b78d3b79c0f3a192c0d6de"/>
        <s v="2a079dbcbf84cffd9f7013c32d67a4dd1b34b33a"/>
        <s v="0910bcd2d4b728c89a2ac685b99732fb66ca4c19"/>
        <s v="18e0fc5124fb8b11792ec001295567db1a523168"/>
        <s v="24bc8c5e91ba06bb4cb00aeb444be910bb868225"/>
        <s v="46c479d53635d487542a5dc54dc320d9204c648a"/>
        <s v="e1fdea820c8db252be77049fe972831ecadeebe9"/>
        <s v="204c2156da54922cb0bfc9d944036e3503056a2f"/>
        <s v="4874d8fb250c144782c6a3a2aee4431075c0b50e"/>
        <s v="397cafe793a686f1e7904c20171ec9da0e5780f1"/>
        <s v="4c644cef38891eeb20383ff751824fc565b74293"/>
        <s v="b57ffa4bbae749c65e9047fc9bb15789b7bf26f0"/>
        <s v="1b373a55c09c3f44402c421f5fc422d7bfe00ea2"/>
        <s v="4f9ac881200566d4c61e50fd0dcb07e2952c7f8d"/>
        <s v="d5348b150f6cf0a030af8e789627e8b47b2214ca"/>
        <s v="a29ea884719b11b6050165f273d0253f40315e01"/>
        <s v="45cbae27786780ca4d6d57986b46bf2f54dae128"/>
        <s v="d1e9a8e5abf0ae18315ad630fa2be926da13c9db"/>
        <s v="850bd969764210b9feb55c1b1d78153cdb2dd215"/>
        <s v="a1b10d22ff9b0785bff99daac17ac499d010ea74"/>
        <s v="8ea25a8fc72bccbe1a6435fee3d3cc6dbefed441"/>
        <s v="a81054d18f9722a101e095a2e6d1ebd7642dbfa2"/>
        <s v="4831ca27d2a4e67b1811244049ea19140538f29a"/>
        <s v="769753dac429f0448ecb56ee810e4f4a86f9fc9d"/>
        <s v="d4ee75ddf041835e229d5a7857206030e8c5be65"/>
        <s v="bf50ea13662770de9f2a6546fa2cd40e83ba1aee"/>
        <s v="41d67a3d7b3c2cc86be1792d79083f0d56981d2f"/>
        <s v="efd00f07de1672cfed0d7751b942b136ff82cd1e"/>
        <s v="e1b1071bdc6473975cf8109c3ba0cee7d5c43ac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83" firstHeaderRow="0" firstDataRow="1" firstDataCol="0"/>
  <pivotFields>
    <pivotField name="or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project" axis="axisRow" compact="0" outline="0" multipleItemSelectionAllowed="1" showAll="0" sortType="ascending">
      <items>
        <item x="42"/>
        <item x="65"/>
        <item x="2"/>
        <item x="4"/>
        <item x="53"/>
        <item x="45"/>
        <item x="59"/>
        <item x="31"/>
        <item x="5"/>
        <item x="6"/>
        <item x="20"/>
        <item x="22"/>
        <item x="75"/>
        <item x="68"/>
        <item x="24"/>
        <item x="7"/>
        <item x="26"/>
        <item x="27"/>
        <item x="8"/>
        <item x="36"/>
        <item x="28"/>
        <item x="29"/>
        <item x="30"/>
        <item x="0"/>
        <item x="1"/>
        <item x="34"/>
        <item x="52"/>
        <item x="9"/>
        <item x="11"/>
        <item x="10"/>
        <item x="64"/>
        <item x="38"/>
        <item x="39"/>
        <item x="12"/>
        <item x="37"/>
        <item x="40"/>
        <item x="41"/>
        <item x="21"/>
        <item x="13"/>
        <item x="46"/>
        <item x="47"/>
        <item x="35"/>
        <item x="73"/>
        <item x="43"/>
        <item x="44"/>
        <item x="32"/>
        <item x="49"/>
        <item x="63"/>
        <item x="50"/>
        <item x="51"/>
        <item x="33"/>
        <item x="48"/>
        <item x="14"/>
        <item x="54"/>
        <item x="55"/>
        <item x="66"/>
        <item x="72"/>
        <item x="25"/>
        <item x="57"/>
        <item x="58"/>
        <item x="60"/>
        <item x="16"/>
        <item x="15"/>
        <item x="61"/>
        <item x="62"/>
        <item x="3"/>
        <item x="67"/>
        <item x="69"/>
        <item x="70"/>
        <item x="71"/>
        <item x="17"/>
        <item x="74"/>
        <item x="76"/>
        <item x="77"/>
        <item x="78"/>
        <item x="79"/>
        <item x="23"/>
        <item x="18"/>
        <item x="19"/>
        <item x="56"/>
        <item x="80"/>
        <item t="default"/>
      </items>
    </pivotField>
    <pivotField name="comm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</pivotFields>
  <rowFields>
    <field x="1"/>
  </rowFields>
  <dataFields>
    <dataField name="COUNTA of commit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pringSource/spring-framework/commit/769753dac429f0448ecb56ee810e4f4a86f9fc9d" TargetMode="External"/><Relationship Id="rId190" Type="http://schemas.openxmlformats.org/officeDocument/2006/relationships/hyperlink" Target="https://github.com/apache/felix-dev/commit/c269cbf5103d1b771a91580c4cea3ea9dc99531c" TargetMode="External"/><Relationship Id="rId42" Type="http://schemas.openxmlformats.org/officeDocument/2006/relationships/hyperlink" Target="https://github.com/resteasy/Resteasy/commit/a29ea884719b11b6050165f273d0253f40315e01" TargetMode="External"/><Relationship Id="rId41" Type="http://schemas.openxmlformats.org/officeDocument/2006/relationships/hyperlink" Target="https://github.com/eclipse/aspectj.eclipse.jdt.core/commit/bca4b9066a8b48c5fe7734a4ddebb80297960efa" TargetMode="External"/><Relationship Id="rId44" Type="http://schemas.openxmlformats.org/officeDocument/2006/relationships/hyperlink" Target="https://github.com/apache/groovy/commit/4d3a020b5cd8b9549498716e48f45c1b79ab8e99" TargetMode="External"/><Relationship Id="rId194" Type="http://schemas.openxmlformats.org/officeDocument/2006/relationships/hyperlink" Target="https://github.com/hibernate/hibernate-orm/commit/e01a7bfe54785bb3dc97055e89936cfb2e7558e1" TargetMode="External"/><Relationship Id="rId43" Type="http://schemas.openxmlformats.org/officeDocument/2006/relationships/hyperlink" Target="https://github.com/resteasy/resteasy/pull/578" TargetMode="External"/><Relationship Id="rId193" Type="http://schemas.openxmlformats.org/officeDocument/2006/relationships/hyperlink" Target="https://github.com/apache/ignite/commit/310f8e872f7355e80785c8ee622f0feeecfc12c1" TargetMode="External"/><Relationship Id="rId46" Type="http://schemas.openxmlformats.org/officeDocument/2006/relationships/hyperlink" Target="https://github.com/eclipse/jetty.project/issues/1124" TargetMode="External"/><Relationship Id="rId192" Type="http://schemas.openxmlformats.org/officeDocument/2006/relationships/hyperlink" Target="https://github.com/google/dagger/pull/8" TargetMode="External"/><Relationship Id="rId45" Type="http://schemas.openxmlformats.org/officeDocument/2006/relationships/hyperlink" Target="https://github.com/eclipse/jetty.project/commit/936fd09a184338f46bcae6cf1c714a526566f618" TargetMode="External"/><Relationship Id="rId191" Type="http://schemas.openxmlformats.org/officeDocument/2006/relationships/hyperlink" Target="https://github.com/google/dagger/commit/2a9203f8bfcc8e7425f9fb94ce04b2dd2c4c0577" TargetMode="External"/><Relationship Id="rId48" Type="http://schemas.openxmlformats.org/officeDocument/2006/relationships/hyperlink" Target="https://issues.apache.org/jira/browse/CAMEL-13437" TargetMode="External"/><Relationship Id="rId187" Type="http://schemas.openxmlformats.org/officeDocument/2006/relationships/hyperlink" Target="https://github.com/oracle/graal/commit/24bc8c5e91ba06bb4cb00aeb444be910bb868225" TargetMode="External"/><Relationship Id="rId47" Type="http://schemas.openxmlformats.org/officeDocument/2006/relationships/hyperlink" Target="https://github.com/apache/camel/commit/8a4f25a6dcaae2b704bce5794e007131236cb0d7" TargetMode="External"/><Relationship Id="rId186" Type="http://schemas.openxmlformats.org/officeDocument/2006/relationships/hyperlink" Target="https://github.com/apache/ws-axiom/commit/46fffacd2a3714f1c6bd55e39f1cf9bbdebbe2d4" TargetMode="External"/><Relationship Id="rId185" Type="http://schemas.openxmlformats.org/officeDocument/2006/relationships/hyperlink" Target="https://github.com/netty/netty/issues/130" TargetMode="External"/><Relationship Id="rId49" Type="http://schemas.openxmlformats.org/officeDocument/2006/relationships/hyperlink" Target="https://github.com/apache/tomcat/commit/5d6121202816be242ba107d5046486391e1364d6" TargetMode="External"/><Relationship Id="rId184" Type="http://schemas.openxmlformats.org/officeDocument/2006/relationships/hyperlink" Target="https://github.com/netty/netty/commit/f779a4415cedcfa445777b186c8fe1d6341278df" TargetMode="External"/><Relationship Id="rId189" Type="http://schemas.openxmlformats.org/officeDocument/2006/relationships/hyperlink" Target="https://issues.apache.org/jira/browse/IGNITE-715" TargetMode="External"/><Relationship Id="rId188" Type="http://schemas.openxmlformats.org/officeDocument/2006/relationships/hyperlink" Target="https://github.com/apache/ignite/commit/03f87b3e0c3882b32d939b3bbdae11b84b8b72b2" TargetMode="External"/><Relationship Id="rId31" Type="http://schemas.openxmlformats.org/officeDocument/2006/relationships/hyperlink" Target="https://github.com/SonarSource/sonarqube/commit/a1b10d22ff9b0785bff99daac17ac499d010ea74" TargetMode="External"/><Relationship Id="rId30" Type="http://schemas.openxmlformats.org/officeDocument/2006/relationships/hyperlink" Target="https://github.com/apache/kylin/pull/1262" TargetMode="External"/><Relationship Id="rId33" Type="http://schemas.openxmlformats.org/officeDocument/2006/relationships/hyperlink" Target="https://github.com/mockito/mockito/commit/228f924204ae54d2a08b96a7bae442be52861fbc" TargetMode="External"/><Relationship Id="rId183" Type="http://schemas.openxmlformats.org/officeDocument/2006/relationships/hyperlink" Target="https://github.com/apache/axis-axis2-java-core/commit/3bb0ec3a6871dfd4125a5ed63f8b145476254008" TargetMode="External"/><Relationship Id="rId32" Type="http://schemas.openxmlformats.org/officeDocument/2006/relationships/hyperlink" Target="https://jira.sonarsource.com/login.jsp?permissionViolation=true&amp;os_destination=%2Fbrowse%2FSONAR-6408&amp;page_caps=&amp;user_role=" TargetMode="External"/><Relationship Id="rId182" Type="http://schemas.openxmlformats.org/officeDocument/2006/relationships/hyperlink" Target="https://issues.apache.org/jira/browse/CAMEL-7072" TargetMode="External"/><Relationship Id="rId35" Type="http://schemas.openxmlformats.org/officeDocument/2006/relationships/hyperlink" Target="https://github.com/cucumber/cucumber-jvm/commit/44222d8bd493110bbf925c97d68abf40e0a1b31f" TargetMode="External"/><Relationship Id="rId181" Type="http://schemas.openxmlformats.org/officeDocument/2006/relationships/hyperlink" Target="https://github.com/apache/camel/commit/e01faced430c1b097957598a4c96359141d8c720" TargetMode="External"/><Relationship Id="rId34" Type="http://schemas.openxmlformats.org/officeDocument/2006/relationships/hyperlink" Target="https://github.com/mockito/mockito/pull/1582" TargetMode="External"/><Relationship Id="rId180" Type="http://schemas.openxmlformats.org/officeDocument/2006/relationships/hyperlink" Target="https://github.com/apache/tomcat/commit/4461a96d8bb2c2f6132e5f370cf0d47ad18c7adb" TargetMode="External"/><Relationship Id="rId37" Type="http://schemas.openxmlformats.org/officeDocument/2006/relationships/hyperlink" Target="https://github.com/swagger-api/swagger-core/commit/efd00f07de1672cfed0d7751b942b136ff82cd1e" TargetMode="External"/><Relationship Id="rId176" Type="http://schemas.openxmlformats.org/officeDocument/2006/relationships/hyperlink" Target="https://github.com/netty/netty/pull/9242" TargetMode="External"/><Relationship Id="rId36" Type="http://schemas.openxmlformats.org/officeDocument/2006/relationships/hyperlink" Target="https://github.com/cucumber/cucumber-jvm/issues/1036" TargetMode="External"/><Relationship Id="rId175" Type="http://schemas.openxmlformats.org/officeDocument/2006/relationships/hyperlink" Target="https://github.com/netty/netty/commit/a29532df43c9db08db5dbc83f30bb7bd2e55a596" TargetMode="External"/><Relationship Id="rId39" Type="http://schemas.openxmlformats.org/officeDocument/2006/relationships/hyperlink" Target="https://github.com/apache/ignite/commit/869802dd2b203769ed2a2afb24f4b7377d5b5047" TargetMode="External"/><Relationship Id="rId174" Type="http://schemas.openxmlformats.org/officeDocument/2006/relationships/hyperlink" Target="https://github.com/oblac/jodd/commit/2a079dbcbf84cffd9f7013c32d67a4dd1b34b33a" TargetMode="External"/><Relationship Id="rId38" Type="http://schemas.openxmlformats.org/officeDocument/2006/relationships/hyperlink" Target="https://github.com/swagger-api/swagger-core/pull/2043" TargetMode="External"/><Relationship Id="rId173" Type="http://schemas.openxmlformats.org/officeDocument/2006/relationships/hyperlink" Target="https://github.com/apache/tomcat/commit/7446259923e31c0b79271c589873df551ba4a73c" TargetMode="External"/><Relationship Id="rId179" Type="http://schemas.openxmlformats.org/officeDocument/2006/relationships/hyperlink" Target="https://github.com/eclipse/aspectj.eclipse.jdt.core/commit/145339ee2b4949d611d9a4c76be5ec2591f71194" TargetMode="External"/><Relationship Id="rId178" Type="http://schemas.openxmlformats.org/officeDocument/2006/relationships/hyperlink" Target="https://github.com/apache/dubbo/issues/558" TargetMode="External"/><Relationship Id="rId177" Type="http://schemas.openxmlformats.org/officeDocument/2006/relationships/hyperlink" Target="https://github.com/alibaba/dubbo/commit/2e658dd3e4784aa8404511e0a631a2cffd58545a" TargetMode="External"/><Relationship Id="rId20" Type="http://schemas.openxmlformats.org/officeDocument/2006/relationships/hyperlink" Target="https://github.com/oracle/graal/issues/472" TargetMode="External"/><Relationship Id="rId22" Type="http://schemas.openxmlformats.org/officeDocument/2006/relationships/hyperlink" Target="https://github.com/SpigotMC/BungeeCord/issues/2775" TargetMode="External"/><Relationship Id="rId21" Type="http://schemas.openxmlformats.org/officeDocument/2006/relationships/hyperlink" Target="https://github.com/SpigotMC/BungeeCord/commit/8ea25a8fc72bccbe1a6435fee3d3cc6dbefed441" TargetMode="External"/><Relationship Id="rId24" Type="http://schemas.openxmlformats.org/officeDocument/2006/relationships/hyperlink" Target="https://github.com/querydsl/querydsl/pull/1044" TargetMode="External"/><Relationship Id="rId23" Type="http://schemas.openxmlformats.org/officeDocument/2006/relationships/hyperlink" Target="https://github.com/querydsl/querydsl/commit/4c644cef38891eeb20383ff751824fc565b74293" TargetMode="External"/><Relationship Id="rId26" Type="http://schemas.openxmlformats.org/officeDocument/2006/relationships/hyperlink" Target="https://github.com/junit-team/junit/commit/eb307fa6f37ac8ec695b2f556e543969503418f5" TargetMode="External"/><Relationship Id="rId25" Type="http://schemas.openxmlformats.org/officeDocument/2006/relationships/hyperlink" Target="https://github.com/jitsi/jitsi/commit/dd1cfaa691d5f9cbbb1bbcb6ce6435862959d243" TargetMode="External"/><Relationship Id="rId28" Type="http://schemas.openxmlformats.org/officeDocument/2006/relationships/hyperlink" Target="https://github.com/oracle/graal/commit/0910bcd2d4b728c89a2ac685b99732fb66ca4c19" TargetMode="External"/><Relationship Id="rId27" Type="http://schemas.openxmlformats.org/officeDocument/2006/relationships/hyperlink" Target="https://github.com/junit-team/junit4/issues/359" TargetMode="External"/><Relationship Id="rId29" Type="http://schemas.openxmlformats.org/officeDocument/2006/relationships/hyperlink" Target="https://github.com/apache/kylin/commit/f979bc7c48d45826443983c89da7f43a3566dde4" TargetMode="External"/><Relationship Id="rId11" Type="http://schemas.openxmlformats.org/officeDocument/2006/relationships/hyperlink" Target="https://github.com/JetBrains/androidx/commit/48656c37d081ab71654bbc4bcd8d6370120635e8" TargetMode="External"/><Relationship Id="rId10" Type="http://schemas.openxmlformats.org/officeDocument/2006/relationships/hyperlink" Target="https://github.com/apache/tomcat/commit/a1e9e3afc55715a55212480295c7c604c1697721" TargetMode="External"/><Relationship Id="rId13" Type="http://schemas.openxmlformats.org/officeDocument/2006/relationships/hyperlink" Target="https://issues.apache.org/jira/browse/IGNITE-8395" TargetMode="External"/><Relationship Id="rId12" Type="http://schemas.openxmlformats.org/officeDocument/2006/relationships/hyperlink" Target="https://github.com/apache/ignite/commit/6830201e051d26a42a033dfcbbbbc5ce36f06694" TargetMode="External"/><Relationship Id="rId15" Type="http://schemas.openxmlformats.org/officeDocument/2006/relationships/hyperlink" Target="https://github.com/eclipse/jetty.project/issues/3092" TargetMode="External"/><Relationship Id="rId14" Type="http://schemas.openxmlformats.org/officeDocument/2006/relationships/hyperlink" Target="https://github.com/eclipse/jetty.project/commit/fc5f21bd483d184ddb79a40d7a683af358cbd6b0" TargetMode="External"/><Relationship Id="rId17" Type="http://schemas.openxmlformats.org/officeDocument/2006/relationships/hyperlink" Target="https://github.com/JetBrains/intellij-community/commit/3943eb1f3833c96392538fe671c05d7718a81039" TargetMode="External"/><Relationship Id="rId16" Type="http://schemas.openxmlformats.org/officeDocument/2006/relationships/hyperlink" Target="https://github.com/apache/tomcat/commit/c84dd88061a688fb942e0ff0612dc7bbd050c24e" TargetMode="External"/><Relationship Id="rId195" Type="http://schemas.openxmlformats.org/officeDocument/2006/relationships/drawing" Target="../drawings/drawing1.xml"/><Relationship Id="rId19" Type="http://schemas.openxmlformats.org/officeDocument/2006/relationships/hyperlink" Target="https://github.com/oracle/graal/commit/e1fdea820c8db252be77049fe972831ecadeebe9" TargetMode="External"/><Relationship Id="rId18" Type="http://schemas.openxmlformats.org/officeDocument/2006/relationships/hyperlink" Target="https://github.com/libgdx/libgdx/commit/bd3a6e9e31b2153ea00e964eed4a56a52e5ad57e" TargetMode="External"/><Relationship Id="rId84" Type="http://schemas.openxmlformats.org/officeDocument/2006/relationships/hyperlink" Target="https://github.com/JetBrains/intellij-community/commit/f1fd2d78b2e344ffb5013de7f96657d000ba3670" TargetMode="External"/><Relationship Id="rId83" Type="http://schemas.openxmlformats.org/officeDocument/2006/relationships/hyperlink" Target="https://github.com/M66B/XPrivacy/commit/200967dcf16cd3a72645c8668baec9ed83a0a7b7" TargetMode="External"/><Relationship Id="rId86" Type="http://schemas.openxmlformats.org/officeDocument/2006/relationships/hyperlink" Target="https://github.com/junit-team/junit/commit/ef8206551c0ec51f70ec25e7371333dc5c8d99b1" TargetMode="External"/><Relationship Id="rId85" Type="http://schemas.openxmlformats.org/officeDocument/2006/relationships/hyperlink" Target="https://github.com/bazelbuild/bazel/commit/921e01d6bc9ac36e3d2bc076a4319ef4e41507fd" TargetMode="External"/><Relationship Id="rId88" Type="http://schemas.openxmlformats.org/officeDocument/2006/relationships/hyperlink" Target="https://github.com/apache/nifi/commit/5b2490f1e87505526a410a65e4b35e068a725000" TargetMode="External"/><Relationship Id="rId150" Type="http://schemas.openxmlformats.org/officeDocument/2006/relationships/hyperlink" Target="https://issues.apache.org/bugzilla/show_bug.cgi?id=49209" TargetMode="External"/><Relationship Id="rId87" Type="http://schemas.openxmlformats.org/officeDocument/2006/relationships/hyperlink" Target="https://github.com/junit-team/junit4/pull/598" TargetMode="External"/><Relationship Id="rId89" Type="http://schemas.openxmlformats.org/officeDocument/2006/relationships/hyperlink" Target="https://github.com/querydsl/querydsl/commit/b57ffa4bbae749c65e9047fc9bb15789b7bf26f0" TargetMode="External"/><Relationship Id="rId80" Type="http://schemas.openxmlformats.org/officeDocument/2006/relationships/hyperlink" Target="https://github.com/raphw/byte-buddy/commit/1b373a55c09c3f44402c421f5fc422d7bfe00ea2" TargetMode="External"/><Relationship Id="rId82" Type="http://schemas.openxmlformats.org/officeDocument/2006/relationships/hyperlink" Target="https://github.com/apache/axis-axis2-java-core/commit/9a7bd44fd935063a82ea11278ae85dec8bbd5f7c" TargetMode="External"/><Relationship Id="rId81" Type="http://schemas.openxmlformats.org/officeDocument/2006/relationships/hyperlink" Target="https://github.com/droolsjbpm/drools/commit/17fc9cfeea34d23803d26e2e7591eaff8f81cb5c" TargetMode="External"/><Relationship Id="rId1" Type="http://schemas.openxmlformats.org/officeDocument/2006/relationships/hyperlink" Target="https://github.com/apache/flink-benchmarks/commit/60f37be331687eaedac14f8ac8f44dbead527c86" TargetMode="External"/><Relationship Id="rId2" Type="http://schemas.openxmlformats.org/officeDocument/2006/relationships/hyperlink" Target="https://issues.apache.org/jira/browse/FLINK-17056" TargetMode="External"/><Relationship Id="rId3" Type="http://schemas.openxmlformats.org/officeDocument/2006/relationships/hyperlink" Target="https://github.com/apache/tomcat/commit/52a2f5ba1eb954c93d52897b25d3599bda271f88" TargetMode="External"/><Relationship Id="rId149" Type="http://schemas.openxmlformats.org/officeDocument/2006/relationships/hyperlink" Target="https://github.com/apache/tomcat/commit/d0d4c756f2656012fc0b8de3923d0978fea14c3e" TargetMode="External"/><Relationship Id="rId4" Type="http://schemas.openxmlformats.org/officeDocument/2006/relationships/hyperlink" Target="https://bz.apache.org/bugzilla/show_bug.cgi?id=61545" TargetMode="External"/><Relationship Id="rId148" Type="http://schemas.openxmlformats.org/officeDocument/2006/relationships/hyperlink" Target="https://github.com/netty/netty/commit/f1e382c89dbbc36ae1b116052b1ed8f780c0178c" TargetMode="External"/><Relationship Id="rId9" Type="http://schemas.openxmlformats.org/officeDocument/2006/relationships/hyperlink" Target="https://bz.apache.org/bugzilla/show_bug.cgi?id=51472" TargetMode="External"/><Relationship Id="rId143" Type="http://schemas.openxmlformats.org/officeDocument/2006/relationships/hyperlink" Target="https://github.com/MinecraftForge/MinecraftForge/commit/1902363eac7e9e73b9676853e1ab7c8ffc9d3923" TargetMode="External"/><Relationship Id="rId142" Type="http://schemas.openxmlformats.org/officeDocument/2006/relationships/hyperlink" Target="https://github.com/liferay/liferay-portal/commit/56266fe0a1a875bbbc50090fe86eefad15dd39a7" TargetMode="External"/><Relationship Id="rId141" Type="http://schemas.openxmlformats.org/officeDocument/2006/relationships/hyperlink" Target="https://github.com/apache/ambari/commit/77d613663fc85e017ea380c7f7c1f2681df5a62a" TargetMode="External"/><Relationship Id="rId140" Type="http://schemas.openxmlformats.org/officeDocument/2006/relationships/hyperlink" Target="https://github.com/gradle/gradle/commit/20af5a4924196e354cfac53796162fdbbb19e5dc" TargetMode="External"/><Relationship Id="rId5" Type="http://schemas.openxmlformats.org/officeDocument/2006/relationships/hyperlink" Target="https://github.com/brettwooldridge/HikariCP/commit/4e26f3e2020bfe5fd3271952021be040192d81c6" TargetMode="External"/><Relationship Id="rId147" Type="http://schemas.openxmlformats.org/officeDocument/2006/relationships/hyperlink" Target="https://github.com/Alluxio/alluxio/pull/607" TargetMode="External"/><Relationship Id="rId6" Type="http://schemas.openxmlformats.org/officeDocument/2006/relationships/hyperlink" Target="https://github.com/brettwooldridge/HikariCP/pull/79" TargetMode="External"/><Relationship Id="rId146" Type="http://schemas.openxmlformats.org/officeDocument/2006/relationships/hyperlink" Target="https://github.com/Alluxio/alluxio/commit/b2eec07c6682767e23d09d688fd784afbfee9add" TargetMode="External"/><Relationship Id="rId7" Type="http://schemas.openxmlformats.org/officeDocument/2006/relationships/hyperlink" Target="https://github.com/FasterXML/jackson-databind/commit/3414458ff086ea37380628804cf0fafc1b66785c" TargetMode="External"/><Relationship Id="rId145" Type="http://schemas.openxmlformats.org/officeDocument/2006/relationships/hyperlink" Target="https://github.com/DroidPluginTeam/DroidPlugin/commit/2f3c9df010e3cee3e44f8112e9f7f1a10bf3fa46" TargetMode="External"/><Relationship Id="rId8" Type="http://schemas.openxmlformats.org/officeDocument/2006/relationships/hyperlink" Target="https://github.com/apache/tomcat/commit/d79376ceb7ff0494f5314932c2dbe1a048e4a68a" TargetMode="External"/><Relationship Id="rId144" Type="http://schemas.openxmlformats.org/officeDocument/2006/relationships/hyperlink" Target="https://github.com/MinecraftForge/MinecraftForge/pull/4970" TargetMode="External"/><Relationship Id="rId73" Type="http://schemas.openxmlformats.org/officeDocument/2006/relationships/hyperlink" Target="https://github.com/droolsjbpm/drools/commit/794bf4ce6f471e0d632753eb4b36bfa1e381a97e" TargetMode="External"/><Relationship Id="rId72" Type="http://schemas.openxmlformats.org/officeDocument/2006/relationships/hyperlink" Target="https://github.com/apache/ignite/commit/31867e37ae701743d70d9716d017974fabadf229" TargetMode="External"/><Relationship Id="rId75" Type="http://schemas.openxmlformats.org/officeDocument/2006/relationships/hyperlink" Target="https://github.com/android/platform_frameworks_base/commit/c917f74d9235feefd1788a7b9ba34ed8f1215850" TargetMode="External"/><Relationship Id="rId74" Type="http://schemas.openxmlformats.org/officeDocument/2006/relationships/hyperlink" Target="https://github.com/cbeust/testng/commit/f38bbfab2b620883b38039baac48585efd057bf3" TargetMode="External"/><Relationship Id="rId77" Type="http://schemas.openxmlformats.org/officeDocument/2006/relationships/hyperlink" Target="https://github.com/alibaba/druid/commit/7e521f92c6f1bb7686d0e2655391e47c7d185de8" TargetMode="External"/><Relationship Id="rId76" Type="http://schemas.openxmlformats.org/officeDocument/2006/relationships/hyperlink" Target="https://github.com/apache/axis-axis2-java-core/commit/d9a399a59a31ce05deb42a8c4dfb59ecb0cc727a" TargetMode="External"/><Relationship Id="rId79" Type="http://schemas.openxmlformats.org/officeDocument/2006/relationships/hyperlink" Target="https://github.com/zaproxy/zaproxy/commit/e1b1071bdc6473975cf8109c3ba0cee7d5c43ac0" TargetMode="External"/><Relationship Id="rId78" Type="http://schemas.openxmlformats.org/officeDocument/2006/relationships/hyperlink" Target="https://github.com/alibaba/druid/pull/3857" TargetMode="External"/><Relationship Id="rId71" Type="http://schemas.openxmlformats.org/officeDocument/2006/relationships/hyperlink" Target="https://github.com/JetBrains/intellij-community/commit/9874cb6595aa0a79b37bacfabd53828e6691a3cb" TargetMode="External"/><Relationship Id="rId70" Type="http://schemas.openxmlformats.org/officeDocument/2006/relationships/hyperlink" Target="https://github.com/Netflix/archaius/pull/123" TargetMode="External"/><Relationship Id="rId139" Type="http://schemas.openxmlformats.org/officeDocument/2006/relationships/hyperlink" Target="https://github.com/apache/nifi-registry/pull/199" TargetMode="External"/><Relationship Id="rId138" Type="http://schemas.openxmlformats.org/officeDocument/2006/relationships/hyperlink" Target="https://github.com/apache/nifi-registry/commit/6812c027433787b98192fbd600bdb3238923ee59" TargetMode="External"/><Relationship Id="rId137" Type="http://schemas.openxmlformats.org/officeDocument/2006/relationships/hyperlink" Target="https://github.com/eclipse/jetty.project/issues/1706" TargetMode="External"/><Relationship Id="rId132" Type="http://schemas.openxmlformats.org/officeDocument/2006/relationships/hyperlink" Target="https://github.com/alibaba/dubbo/commit/5eec017be7b418a11c714ca945b891067b5cdaeb" TargetMode="External"/><Relationship Id="rId131" Type="http://schemas.openxmlformats.org/officeDocument/2006/relationships/hyperlink" Target="https://github.com/eclipse/kapua/pull/1500" TargetMode="External"/><Relationship Id="rId130" Type="http://schemas.openxmlformats.org/officeDocument/2006/relationships/hyperlink" Target="https://github.com/eclipse/kapua/commit/93c41123e1b735530ff6e34dd57df01a7ed57731" TargetMode="External"/><Relationship Id="rId136" Type="http://schemas.openxmlformats.org/officeDocument/2006/relationships/hyperlink" Target="https://github.com/eclipse/jetty.project/commit/7b5d3b2b5a6ae31ee5ab0c6202c16df311bc6dd1" TargetMode="External"/><Relationship Id="rId135" Type="http://schemas.openxmlformats.org/officeDocument/2006/relationships/hyperlink" Target="https://issues.apache.org/jira/browse/IGNITE-709" TargetMode="External"/><Relationship Id="rId134" Type="http://schemas.openxmlformats.org/officeDocument/2006/relationships/hyperlink" Target="https://github.com/apache/ignite/commit/f2e0fc2252d604e0d8ebff14272554dd5e8188fb" TargetMode="External"/><Relationship Id="rId133" Type="http://schemas.openxmlformats.org/officeDocument/2006/relationships/hyperlink" Target="https://github.com/apache/dubbo/pull/4510" TargetMode="External"/><Relationship Id="rId62" Type="http://schemas.openxmlformats.org/officeDocument/2006/relationships/hyperlink" Target="https://github.com/clojure/clojure/commit/d910b3d997e1c40528aab2212fe356a8598bb738" TargetMode="External"/><Relationship Id="rId61" Type="http://schemas.openxmlformats.org/officeDocument/2006/relationships/hyperlink" Target="https://github.com/MinecraftForge/MinecraftForge/pull/5214" TargetMode="External"/><Relationship Id="rId64" Type="http://schemas.openxmlformats.org/officeDocument/2006/relationships/hyperlink" Target="https://github.com/roboguice/roboguice/pull/164" TargetMode="External"/><Relationship Id="rId63" Type="http://schemas.openxmlformats.org/officeDocument/2006/relationships/hyperlink" Target="https://github.com/roboguice/roboguice/commit/45cbae27786780ca4d6d57986b46bf2f54dae128" TargetMode="External"/><Relationship Id="rId66" Type="http://schemas.openxmlformats.org/officeDocument/2006/relationships/hyperlink" Target="https://github.com/apache/dubbo/pull/5099" TargetMode="External"/><Relationship Id="rId172" Type="http://schemas.openxmlformats.org/officeDocument/2006/relationships/hyperlink" Target="https://github.com/liferay/liferay-portal/commit/6a79f335767bbc406939ba90cfa983680ea629d8" TargetMode="External"/><Relationship Id="rId65" Type="http://schemas.openxmlformats.org/officeDocument/2006/relationships/hyperlink" Target="https://github.com/alibaba/dubbo/commit/600f0db5fa3516fcee5e9b70e4bf100e49741840" TargetMode="External"/><Relationship Id="rId171" Type="http://schemas.openxmlformats.org/officeDocument/2006/relationships/hyperlink" Target="https://github.com/projectlombok/lombok/issues/2351" TargetMode="External"/><Relationship Id="rId68" Type="http://schemas.openxmlformats.org/officeDocument/2006/relationships/hyperlink" Target="https://github.com/spring-projects/spring-batch/commit/a81054d18f9722a101e095a2e6d1ebd7642dbfa2" TargetMode="External"/><Relationship Id="rId170" Type="http://schemas.openxmlformats.org/officeDocument/2006/relationships/hyperlink" Target="https://github.com/SpringSource/spring-framework/commit/d4ee75ddf041835e229d5a7857206030e8c5be65" TargetMode="External"/><Relationship Id="rId67" Type="http://schemas.openxmlformats.org/officeDocument/2006/relationships/hyperlink" Target="https://github.com/qos-ch/logback/commit/4874d8fb250c144782c6a3a2aee4431075c0b50e" TargetMode="External"/><Relationship Id="rId60" Type="http://schemas.openxmlformats.org/officeDocument/2006/relationships/hyperlink" Target="https://github.com/MinecraftForge/MinecraftForge/commit/d20b1f271ef03a45c0201290dd1d81643983b347" TargetMode="External"/><Relationship Id="rId165" Type="http://schemas.openxmlformats.org/officeDocument/2006/relationships/hyperlink" Target="https://github.com/droolsjbpm/drools/commit/5ae6560d8aa37d07e862477d6c52052ac515c35a" TargetMode="External"/><Relationship Id="rId69" Type="http://schemas.openxmlformats.org/officeDocument/2006/relationships/hyperlink" Target="https://github.com/Netflix/archaius/commit/b5da45ab81ed33a0c4628d25c18dadb39389f7bd" TargetMode="External"/><Relationship Id="rId164" Type="http://schemas.openxmlformats.org/officeDocument/2006/relationships/hyperlink" Target="https://github.com/gradle/gradle/commit/57bcab469fc659c9b2e24bb79d23f91531c0f6cf" TargetMode="External"/><Relationship Id="rId163" Type="http://schemas.openxmlformats.org/officeDocument/2006/relationships/hyperlink" Target="https://github.com/SpringSource/spring-framework/commit/4831ca27d2a4e67b1811244049ea19140538f29a" TargetMode="External"/><Relationship Id="rId162" Type="http://schemas.openxmlformats.org/officeDocument/2006/relationships/hyperlink" Target="https://github.com/apache/flink/commit/624fe959786106291c0b422f5e3d95f16ce9ff1f" TargetMode="External"/><Relationship Id="rId169" Type="http://schemas.openxmlformats.org/officeDocument/2006/relationships/hyperlink" Target="https://github.com/JetBrains/intellij-community/commit/549880ea9c2f1ee1a3bb650d1a1941741f5371c1" TargetMode="External"/><Relationship Id="rId168" Type="http://schemas.openxmlformats.org/officeDocument/2006/relationships/hyperlink" Target="https://github.com/oracle/graal/commit/18e0fc5124fb8b11792ec001295567db1a523168" TargetMode="External"/><Relationship Id="rId167" Type="http://schemas.openxmlformats.org/officeDocument/2006/relationships/hyperlink" Target="https://github.com/MinecraftForge/MinecraftForge/commit/aa83f571c2010015623b42b8924e9d3a167c9361" TargetMode="External"/><Relationship Id="rId166" Type="http://schemas.openxmlformats.org/officeDocument/2006/relationships/hyperlink" Target="https://github.com/eclipse/aspectj.eclipse.jdt.core/commit/6432fdd58a28b72dc3736bdded436559d4f912d6" TargetMode="External"/><Relationship Id="rId51" Type="http://schemas.openxmlformats.org/officeDocument/2006/relationships/hyperlink" Target="https://github.com/JetBrains/intellij-community/commit/d0b2f2a376357ed2f0b6d83a801d89d990555656" TargetMode="External"/><Relationship Id="rId50" Type="http://schemas.openxmlformats.org/officeDocument/2006/relationships/hyperlink" Target="https://issues.apache.org/bugzilla/show_bug.cgi?id=50895" TargetMode="External"/><Relationship Id="rId53" Type="http://schemas.openxmlformats.org/officeDocument/2006/relationships/hyperlink" Target="https://github.com/apache/camel/commit/afc6ed9c647e1920506065e26498932a4fb697cd" TargetMode="External"/><Relationship Id="rId52" Type="http://schemas.openxmlformats.org/officeDocument/2006/relationships/hyperlink" Target="https://github.com/grails/grails-core/commit/828a214342f8cceebe22bf30ca9faec6eb13c2f6" TargetMode="External"/><Relationship Id="rId55" Type="http://schemas.openxmlformats.org/officeDocument/2006/relationships/hyperlink" Target="https://github.com/alibaba/dubbo/commit/3472e0bcc8c2c5a36630359fd89170fdae74d253" TargetMode="External"/><Relationship Id="rId161" Type="http://schemas.openxmlformats.org/officeDocument/2006/relationships/hyperlink" Target="https://github.com/chrisjenx/Calligraphy/commit/435319f273391c4f886f6908c2a7fc7c3dda9e13" TargetMode="External"/><Relationship Id="rId54" Type="http://schemas.openxmlformats.org/officeDocument/2006/relationships/hyperlink" Target="https://issues.apache.org/jira/browse/CAMEL-14384" TargetMode="External"/><Relationship Id="rId160" Type="http://schemas.openxmlformats.org/officeDocument/2006/relationships/hyperlink" Target="https://github.com/BroadleafCommerce/BroadleafCommerce/commit/6776f695cd09aa4b2a60779159596767cff7b749" TargetMode="External"/><Relationship Id="rId57" Type="http://schemas.openxmlformats.org/officeDocument/2006/relationships/hyperlink" Target="https://github.com/apache/cxf/commit/f64917edc091ac92617776162cceeb875d116f0b" TargetMode="External"/><Relationship Id="rId56" Type="http://schemas.openxmlformats.org/officeDocument/2006/relationships/hyperlink" Target="https://github.com/apache/dubbo/pull/457" TargetMode="External"/><Relationship Id="rId159" Type="http://schemas.openxmlformats.org/officeDocument/2006/relationships/hyperlink" Target="https://github.com/pardom-zz/ActiveAndroid/pull/7" TargetMode="External"/><Relationship Id="rId59" Type="http://schemas.openxmlformats.org/officeDocument/2006/relationships/hyperlink" Target="https://github.com/swagger-api/swagger-codegen/pull/4366" TargetMode="External"/><Relationship Id="rId154" Type="http://schemas.openxmlformats.org/officeDocument/2006/relationships/hyperlink" Target="https://github.com/apache/axis-axis2-java-core/commit/8322ec78ac6ddfd08831e9d6fc157afa56ca4870" TargetMode="External"/><Relationship Id="rId58" Type="http://schemas.openxmlformats.org/officeDocument/2006/relationships/hyperlink" Target="https://github.com/swagger-api/swagger-codegen/commit/bf50ea13662770de9f2a6546fa2cd40e83ba1aee" TargetMode="External"/><Relationship Id="rId153" Type="http://schemas.openxmlformats.org/officeDocument/2006/relationships/hyperlink" Target="https://github.com/M66B/XPrivacy/commit/b11198fb89a121e3fdbd534c932548e6b0299528" TargetMode="External"/><Relationship Id="rId152" Type="http://schemas.openxmlformats.org/officeDocument/2006/relationships/hyperlink" Target="https://github.com/elastic/elasticsearch/issues/35351" TargetMode="External"/><Relationship Id="rId151" Type="http://schemas.openxmlformats.org/officeDocument/2006/relationships/hyperlink" Target="https://github.com/elastic/elasticsearch/commit/d62bbca56da771afb72ffcf1142c72ecbf34ea94" TargetMode="External"/><Relationship Id="rId158" Type="http://schemas.openxmlformats.org/officeDocument/2006/relationships/hyperlink" Target="https://github.com/pardom/ActiveAndroid/commit/204c2156da54922cb0bfc9d944036e3503056a2f" TargetMode="External"/><Relationship Id="rId157" Type="http://schemas.openxmlformats.org/officeDocument/2006/relationships/hyperlink" Target="https://github.com/redisson/redisson/commit/d5348b150f6cf0a030af8e789627e8b47b2214ca" TargetMode="External"/><Relationship Id="rId156" Type="http://schemas.openxmlformats.org/officeDocument/2006/relationships/hyperlink" Target="https://github.com/dbeaver/dbeaver/issues/4348" TargetMode="External"/><Relationship Id="rId155" Type="http://schemas.openxmlformats.org/officeDocument/2006/relationships/hyperlink" Target="https://github.com/dbeaver/dbeaver/commit/59d801d773b9d63406723b6e62afb4118e1c8351" TargetMode="External"/><Relationship Id="rId107" Type="http://schemas.openxmlformats.org/officeDocument/2006/relationships/hyperlink" Target="https://github.com/apache/camel/commit/80ae0c0b7908424e7f6fef38d3dd5aa3a173347a" TargetMode="External"/><Relationship Id="rId106" Type="http://schemas.openxmlformats.org/officeDocument/2006/relationships/hyperlink" Target="https://github.com/MinecraftForge/MinecraftForge/pull/7635" TargetMode="External"/><Relationship Id="rId105" Type="http://schemas.openxmlformats.org/officeDocument/2006/relationships/hyperlink" Target="https://github.com/MinecraftForge/MinecraftForge/commit/276871d5a31a79ce93c788feab53ec7425646c8f" TargetMode="External"/><Relationship Id="rId104" Type="http://schemas.openxmlformats.org/officeDocument/2006/relationships/hyperlink" Target="https://github.com/JakeWharton/ActionBarSherlock/commit/d41aad3b391de7aeb6b43e16692b974e5a35148e" TargetMode="External"/><Relationship Id="rId109" Type="http://schemas.openxmlformats.org/officeDocument/2006/relationships/hyperlink" Target="https://github.com/apache/ws-axiom/commit/da41ce5278a8e6472407d850cc2b7f71d82116c7" TargetMode="External"/><Relationship Id="rId108" Type="http://schemas.openxmlformats.org/officeDocument/2006/relationships/hyperlink" Target="https://issues.apache.org/jira/browse/CAMEL-7254" TargetMode="External"/><Relationship Id="rId103" Type="http://schemas.openxmlformats.org/officeDocument/2006/relationships/hyperlink" Target="https://issues.gradle.org/browse/GRADLE-3189" TargetMode="External"/><Relationship Id="rId102" Type="http://schemas.openxmlformats.org/officeDocument/2006/relationships/hyperlink" Target="https://github.com/gradle/gradle/commit/ec956627b1f262d2b18d458e069609cc87e7584d" TargetMode="External"/><Relationship Id="rId101" Type="http://schemas.openxmlformats.org/officeDocument/2006/relationships/hyperlink" Target="https://github.com/liferay/liferay-portal/commit/5fa2a3ec8510a6d42c2376f82a1febbe9478276e" TargetMode="External"/><Relationship Id="rId100" Type="http://schemas.openxmlformats.org/officeDocument/2006/relationships/hyperlink" Target="https://github.com/apache/axis-axis2-java-core/commit/6ce879098abc61f68df395498249c4a1552b06d9" TargetMode="External"/><Relationship Id="rId129" Type="http://schemas.openxmlformats.org/officeDocument/2006/relationships/hyperlink" Target="https://github.com/apache/axis-axis1-java/commit/daa265877d976141e7a4df84f1bd9e5eb397b427" TargetMode="External"/><Relationship Id="rId128" Type="http://schemas.openxmlformats.org/officeDocument/2006/relationships/hyperlink" Target="https://github.com/ninjaframework/ninja/commit/037b3fa8e560d84ca67e4d8d43ba6593b8aced04" TargetMode="External"/><Relationship Id="rId127" Type="http://schemas.openxmlformats.org/officeDocument/2006/relationships/hyperlink" Target="https://github.com/raphw/byte-buddy/commit/4f9ac881200566d4c61e50fd0dcb07e2952c7f8d" TargetMode="External"/><Relationship Id="rId126" Type="http://schemas.openxmlformats.org/officeDocument/2006/relationships/hyperlink" Target="https://github.com/JetBrains/intellij-deps-jna/commit/ae11a9d77cbd01293d59557e40ceef4639120006" TargetMode="External"/><Relationship Id="rId121" Type="http://schemas.openxmlformats.org/officeDocument/2006/relationships/hyperlink" Target="https://github.com/google/guava/commit/cdcc5397439b2e7441180a4712d7163afa451a6d" TargetMode="External"/><Relationship Id="rId120" Type="http://schemas.openxmlformats.org/officeDocument/2006/relationships/hyperlink" Target="https://github.com/gradle/gradle/commit/9ae88c28d14e4a84add61ef8151a8fc296774886" TargetMode="External"/><Relationship Id="rId125" Type="http://schemas.openxmlformats.org/officeDocument/2006/relationships/hyperlink" Target="https://github.com/eclipse/jetty.project/issues/723" TargetMode="External"/><Relationship Id="rId124" Type="http://schemas.openxmlformats.org/officeDocument/2006/relationships/hyperlink" Target="https://github.com/eclipse/jetty.project/commit/17e39ebb5cce7329f9d91dd4dea46a706119608b" TargetMode="External"/><Relationship Id="rId123" Type="http://schemas.openxmlformats.org/officeDocument/2006/relationships/hyperlink" Target="https://github.com/apache/skywalking-java/commit/3bc94cbb68d80d9d436f839f385d63e5205e3157" TargetMode="External"/><Relationship Id="rId122" Type="http://schemas.openxmlformats.org/officeDocument/2006/relationships/hyperlink" Target="https://github.com/JetBrains/intellij-community/commit/06e1d8333860241e3736e3c9b8eb5d509ed6dd84" TargetMode="External"/><Relationship Id="rId95" Type="http://schemas.openxmlformats.org/officeDocument/2006/relationships/hyperlink" Target="https://github.com/ChrisRM/material-theme-jetbrains/commit/c6d5df91a78d1f0bd1a32936f1863d9db89bd7ef" TargetMode="External"/><Relationship Id="rId94" Type="http://schemas.openxmlformats.org/officeDocument/2006/relationships/hyperlink" Target="https://github.com/apache/tomcat/commit/71843d3bee8d092a057d489339cb0dce7afca81f" TargetMode="External"/><Relationship Id="rId97" Type="http://schemas.openxmlformats.org/officeDocument/2006/relationships/hyperlink" Target="https://bugs.openjdk.java.net/browse/JDK-8041920" TargetMode="External"/><Relationship Id="rId96" Type="http://schemas.openxmlformats.org/officeDocument/2006/relationships/hyperlink" Target="https://github.com/jboss-javassist/javassist/commit/3cad4223928911c73afd83350238a25c7c027348" TargetMode="External"/><Relationship Id="rId99" Type="http://schemas.openxmlformats.org/officeDocument/2006/relationships/hyperlink" Target="https://issues.apache.org/jira/browse/IGNITE-8408" TargetMode="External"/><Relationship Id="rId98" Type="http://schemas.openxmlformats.org/officeDocument/2006/relationships/hyperlink" Target="https://github.com/apache/ignite/commit/bcf987a8a3d86c33b2cd5a79f4e585c5cf8a7a12" TargetMode="External"/><Relationship Id="rId91" Type="http://schemas.openxmlformats.org/officeDocument/2006/relationships/hyperlink" Target="https://github.com/apache/cxf/commit/881d48381b5d762e2bb3a15e180255981706845c" TargetMode="External"/><Relationship Id="rId90" Type="http://schemas.openxmlformats.org/officeDocument/2006/relationships/hyperlink" Target="https://github.com/querydsl/querydsl/pull/2815" TargetMode="External"/><Relationship Id="rId93" Type="http://schemas.openxmlformats.org/officeDocument/2006/relationships/hyperlink" Target="https://github.com/gradle/gradle/commit/dd652c10662bfeaf5a7bf3a1dd15e14171699db2" TargetMode="External"/><Relationship Id="rId92" Type="http://schemas.openxmlformats.org/officeDocument/2006/relationships/hyperlink" Target="https://github.com/libgdx/libgdx/commit/30024a16affda18949b08699a4d304852e1e1643" TargetMode="External"/><Relationship Id="rId118" Type="http://schemas.openxmlformats.org/officeDocument/2006/relationships/hyperlink" Target="https://github.com/koush/AndroidAsync/commit/718f9aba5e0cd6393266c2ffaad41c1cc941f397" TargetMode="External"/><Relationship Id="rId117" Type="http://schemas.openxmlformats.org/officeDocument/2006/relationships/hyperlink" Target="https://github.com/javamelody/javamelody/issues/261" TargetMode="External"/><Relationship Id="rId116" Type="http://schemas.openxmlformats.org/officeDocument/2006/relationships/hyperlink" Target="https://github.com/javamelody/javamelody/commit/ee83171b506ca86a74b6ed56db2e7cf68f6cf31b" TargetMode="External"/><Relationship Id="rId115" Type="http://schemas.openxmlformats.org/officeDocument/2006/relationships/hyperlink" Target="https://github.com/MinecraftForge/MinecraftForge/commit/2e66429b0356c1b7533f7019f27d45ff9bf759e3" TargetMode="External"/><Relationship Id="rId119" Type="http://schemas.openxmlformats.org/officeDocument/2006/relationships/hyperlink" Target="https://github.com/jOOQ/jOOQ/commit/7294160a64a51d6c2b705e11984847f934e988d8" TargetMode="External"/><Relationship Id="rId110" Type="http://schemas.openxmlformats.org/officeDocument/2006/relationships/hyperlink" Target="https://github.com/apache/groovy/commit/acc796fa2e18d8a83b743e6cba058c6230f63c10" TargetMode="External"/><Relationship Id="rId114" Type="http://schemas.openxmlformats.org/officeDocument/2006/relationships/hyperlink" Target="https://github.com/JetBrains/intellij-community/commit/6b7faf306ae3135bde91bb123b69db8a59b7fea7" TargetMode="External"/><Relationship Id="rId113" Type="http://schemas.openxmlformats.org/officeDocument/2006/relationships/hyperlink" Target="https://github.com/k0shk0sh/FastHub/commit/22828a8785e1d1be50b064ecb7737cf3a3fac7f6" TargetMode="External"/><Relationship Id="rId112" Type="http://schemas.openxmlformats.org/officeDocument/2006/relationships/hyperlink" Target="https://github.com/nutzam/nutz/commit/63ebd66644b86df2f8b78d3b79c0f3a192c0d6de" TargetMode="External"/><Relationship Id="rId111" Type="http://schemas.openxmlformats.org/officeDocument/2006/relationships/hyperlink" Target="https://issues.apache.org/jira/browse/GROOVY-6029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pringSource/spring-framework/commit/769753dac429f0448ecb56ee810e4f4a86f9fc9d" TargetMode="External"/><Relationship Id="rId190" Type="http://schemas.openxmlformats.org/officeDocument/2006/relationships/hyperlink" Target="https://github.com/apache/felix-dev/commit/c269cbf5103d1b771a91580c4cea3ea9dc99531c" TargetMode="External"/><Relationship Id="rId42" Type="http://schemas.openxmlformats.org/officeDocument/2006/relationships/hyperlink" Target="https://github.com/resteasy/Resteasy/commit/a29ea884719b11b6050165f273d0253f40315e01" TargetMode="External"/><Relationship Id="rId41" Type="http://schemas.openxmlformats.org/officeDocument/2006/relationships/hyperlink" Target="https://github.com/eclipse/aspectj.eclipse.jdt.core/commit/bca4b9066a8b48c5fe7734a4ddebb80297960efa" TargetMode="External"/><Relationship Id="rId44" Type="http://schemas.openxmlformats.org/officeDocument/2006/relationships/hyperlink" Target="https://github.com/apache/groovy/commit/4d3a020b5cd8b9549498716e48f45c1b79ab8e99" TargetMode="External"/><Relationship Id="rId194" Type="http://schemas.openxmlformats.org/officeDocument/2006/relationships/hyperlink" Target="https://github.com/hibernate/hibernate-orm/commit/e01a7bfe54785bb3dc97055e89936cfb2e7558e1" TargetMode="External"/><Relationship Id="rId43" Type="http://schemas.openxmlformats.org/officeDocument/2006/relationships/hyperlink" Target="https://github.com/resteasy/resteasy/pull/578" TargetMode="External"/><Relationship Id="rId193" Type="http://schemas.openxmlformats.org/officeDocument/2006/relationships/hyperlink" Target="https://github.com/apache/ignite/commit/310f8e872f7355e80785c8ee622f0feeecfc12c1" TargetMode="External"/><Relationship Id="rId46" Type="http://schemas.openxmlformats.org/officeDocument/2006/relationships/hyperlink" Target="https://github.com/eclipse/jetty.project/issues/1124" TargetMode="External"/><Relationship Id="rId192" Type="http://schemas.openxmlformats.org/officeDocument/2006/relationships/hyperlink" Target="https://github.com/google/dagger/pull/8" TargetMode="External"/><Relationship Id="rId45" Type="http://schemas.openxmlformats.org/officeDocument/2006/relationships/hyperlink" Target="https://github.com/eclipse/jetty.project/commit/936fd09a184338f46bcae6cf1c714a526566f618" TargetMode="External"/><Relationship Id="rId191" Type="http://schemas.openxmlformats.org/officeDocument/2006/relationships/hyperlink" Target="https://github.com/google/dagger/commit/2a9203f8bfcc8e7425f9fb94ce04b2dd2c4c0577" TargetMode="External"/><Relationship Id="rId48" Type="http://schemas.openxmlformats.org/officeDocument/2006/relationships/hyperlink" Target="https://issues.apache.org/jira/browse/CAMEL-13437" TargetMode="External"/><Relationship Id="rId187" Type="http://schemas.openxmlformats.org/officeDocument/2006/relationships/hyperlink" Target="https://github.com/oracle/graal/commit/24bc8c5e91ba06bb4cb00aeb444be910bb868225" TargetMode="External"/><Relationship Id="rId47" Type="http://schemas.openxmlformats.org/officeDocument/2006/relationships/hyperlink" Target="https://github.com/apache/camel/commit/8a4f25a6dcaae2b704bce5794e007131236cb0d7" TargetMode="External"/><Relationship Id="rId186" Type="http://schemas.openxmlformats.org/officeDocument/2006/relationships/hyperlink" Target="https://github.com/apache/ws-axiom/commit/46fffacd2a3714f1c6bd55e39f1cf9bbdebbe2d4" TargetMode="External"/><Relationship Id="rId185" Type="http://schemas.openxmlformats.org/officeDocument/2006/relationships/hyperlink" Target="https://github.com/netty/netty/issues/130" TargetMode="External"/><Relationship Id="rId49" Type="http://schemas.openxmlformats.org/officeDocument/2006/relationships/hyperlink" Target="https://github.com/apache/tomcat/commit/5d6121202816be242ba107d5046486391e1364d6" TargetMode="External"/><Relationship Id="rId184" Type="http://schemas.openxmlformats.org/officeDocument/2006/relationships/hyperlink" Target="https://github.com/netty/netty/commit/f779a4415cedcfa445777b186c8fe1d6341278df" TargetMode="External"/><Relationship Id="rId189" Type="http://schemas.openxmlformats.org/officeDocument/2006/relationships/hyperlink" Target="https://issues.apache.org/jira/browse/IGNITE-715" TargetMode="External"/><Relationship Id="rId188" Type="http://schemas.openxmlformats.org/officeDocument/2006/relationships/hyperlink" Target="https://github.com/apache/ignite/commit/03f87b3e0c3882b32d939b3bbdae11b84b8b72b2" TargetMode="External"/><Relationship Id="rId31" Type="http://schemas.openxmlformats.org/officeDocument/2006/relationships/hyperlink" Target="https://github.com/SonarSource/sonarqube/commit/a1b10d22ff9b0785bff99daac17ac499d010ea74" TargetMode="External"/><Relationship Id="rId30" Type="http://schemas.openxmlformats.org/officeDocument/2006/relationships/hyperlink" Target="https://github.com/apache/kylin/pull/1262" TargetMode="External"/><Relationship Id="rId33" Type="http://schemas.openxmlformats.org/officeDocument/2006/relationships/hyperlink" Target="https://github.com/mockito/mockito/commit/228f924204ae54d2a08b96a7bae442be52861fbc" TargetMode="External"/><Relationship Id="rId183" Type="http://schemas.openxmlformats.org/officeDocument/2006/relationships/hyperlink" Target="https://github.com/apache/axis-axis2-java-core/commit/3bb0ec3a6871dfd4125a5ed63f8b145476254008" TargetMode="External"/><Relationship Id="rId32" Type="http://schemas.openxmlformats.org/officeDocument/2006/relationships/hyperlink" Target="https://jira.sonarsource.com/login.jsp?permissionViolation=true&amp;os_destination=%2Fbrowse%2FSONAR-6408&amp;page_caps=&amp;user_role=" TargetMode="External"/><Relationship Id="rId182" Type="http://schemas.openxmlformats.org/officeDocument/2006/relationships/hyperlink" Target="https://issues.apache.org/jira/browse/CAMEL-7072" TargetMode="External"/><Relationship Id="rId35" Type="http://schemas.openxmlformats.org/officeDocument/2006/relationships/hyperlink" Target="https://github.com/cucumber/cucumber-jvm/commit/44222d8bd493110bbf925c97d68abf40e0a1b31f" TargetMode="External"/><Relationship Id="rId181" Type="http://schemas.openxmlformats.org/officeDocument/2006/relationships/hyperlink" Target="https://github.com/apache/camel/commit/e01faced430c1b097957598a4c96359141d8c720" TargetMode="External"/><Relationship Id="rId34" Type="http://schemas.openxmlformats.org/officeDocument/2006/relationships/hyperlink" Target="https://github.com/mockito/mockito/pull/1582" TargetMode="External"/><Relationship Id="rId180" Type="http://schemas.openxmlformats.org/officeDocument/2006/relationships/hyperlink" Target="https://github.com/apache/tomcat/commit/4461a96d8bb2c2f6132e5f370cf0d47ad18c7adb" TargetMode="External"/><Relationship Id="rId37" Type="http://schemas.openxmlformats.org/officeDocument/2006/relationships/hyperlink" Target="https://github.com/swagger-api/swagger-core/commit/efd00f07de1672cfed0d7751b942b136ff82cd1e" TargetMode="External"/><Relationship Id="rId176" Type="http://schemas.openxmlformats.org/officeDocument/2006/relationships/hyperlink" Target="https://github.com/netty/netty/pull/9242" TargetMode="External"/><Relationship Id="rId36" Type="http://schemas.openxmlformats.org/officeDocument/2006/relationships/hyperlink" Target="https://github.com/cucumber/cucumber-jvm/issues/1036" TargetMode="External"/><Relationship Id="rId175" Type="http://schemas.openxmlformats.org/officeDocument/2006/relationships/hyperlink" Target="https://github.com/netty/netty/commit/a29532df43c9db08db5dbc83f30bb7bd2e55a596" TargetMode="External"/><Relationship Id="rId39" Type="http://schemas.openxmlformats.org/officeDocument/2006/relationships/hyperlink" Target="https://github.com/apache/ignite/commit/869802dd2b203769ed2a2afb24f4b7377d5b5047" TargetMode="External"/><Relationship Id="rId174" Type="http://schemas.openxmlformats.org/officeDocument/2006/relationships/hyperlink" Target="https://github.com/oblac/jodd/commit/2a079dbcbf84cffd9f7013c32d67a4dd1b34b33a" TargetMode="External"/><Relationship Id="rId38" Type="http://schemas.openxmlformats.org/officeDocument/2006/relationships/hyperlink" Target="https://github.com/swagger-api/swagger-core/pull/2043" TargetMode="External"/><Relationship Id="rId173" Type="http://schemas.openxmlformats.org/officeDocument/2006/relationships/hyperlink" Target="https://github.com/apache/tomcat/commit/7446259923e31c0b79271c589873df551ba4a73c" TargetMode="External"/><Relationship Id="rId179" Type="http://schemas.openxmlformats.org/officeDocument/2006/relationships/hyperlink" Target="https://github.com/eclipse/aspectj.eclipse.jdt.core/commit/145339ee2b4949d611d9a4c76be5ec2591f71194" TargetMode="External"/><Relationship Id="rId178" Type="http://schemas.openxmlformats.org/officeDocument/2006/relationships/hyperlink" Target="https://github.com/apache/dubbo/issues/558" TargetMode="External"/><Relationship Id="rId177" Type="http://schemas.openxmlformats.org/officeDocument/2006/relationships/hyperlink" Target="https://github.com/alibaba/dubbo/commit/2e658dd3e4784aa8404511e0a631a2cffd58545a" TargetMode="External"/><Relationship Id="rId20" Type="http://schemas.openxmlformats.org/officeDocument/2006/relationships/hyperlink" Target="https://github.com/oracle/graal/issues/472" TargetMode="External"/><Relationship Id="rId22" Type="http://schemas.openxmlformats.org/officeDocument/2006/relationships/hyperlink" Target="https://github.com/SpigotMC/BungeeCord/issues/2775" TargetMode="External"/><Relationship Id="rId21" Type="http://schemas.openxmlformats.org/officeDocument/2006/relationships/hyperlink" Target="https://github.com/SpigotMC/BungeeCord/commit/8ea25a8fc72bccbe1a6435fee3d3cc6dbefed441" TargetMode="External"/><Relationship Id="rId24" Type="http://schemas.openxmlformats.org/officeDocument/2006/relationships/hyperlink" Target="https://github.com/querydsl/querydsl/pull/1044" TargetMode="External"/><Relationship Id="rId23" Type="http://schemas.openxmlformats.org/officeDocument/2006/relationships/hyperlink" Target="https://github.com/querydsl/querydsl/commit/4c644cef38891eeb20383ff751824fc565b74293" TargetMode="External"/><Relationship Id="rId26" Type="http://schemas.openxmlformats.org/officeDocument/2006/relationships/hyperlink" Target="https://github.com/junit-team/junit/commit/eb307fa6f37ac8ec695b2f556e543969503418f5" TargetMode="External"/><Relationship Id="rId25" Type="http://schemas.openxmlformats.org/officeDocument/2006/relationships/hyperlink" Target="https://github.com/jitsi/jitsi/commit/dd1cfaa691d5f9cbbb1bbcb6ce6435862959d243" TargetMode="External"/><Relationship Id="rId28" Type="http://schemas.openxmlformats.org/officeDocument/2006/relationships/hyperlink" Target="https://github.com/oracle/graal/commit/0910bcd2d4b728c89a2ac685b99732fb66ca4c19" TargetMode="External"/><Relationship Id="rId27" Type="http://schemas.openxmlformats.org/officeDocument/2006/relationships/hyperlink" Target="https://github.com/junit-team/junit4/issues/359" TargetMode="External"/><Relationship Id="rId29" Type="http://schemas.openxmlformats.org/officeDocument/2006/relationships/hyperlink" Target="https://github.com/apache/kylin/commit/f979bc7c48d45826443983c89da7f43a3566dde4" TargetMode="External"/><Relationship Id="rId11" Type="http://schemas.openxmlformats.org/officeDocument/2006/relationships/hyperlink" Target="https://github.com/JetBrains/androidx/commit/48656c37d081ab71654bbc4bcd8d6370120635e8" TargetMode="External"/><Relationship Id="rId10" Type="http://schemas.openxmlformats.org/officeDocument/2006/relationships/hyperlink" Target="https://github.com/apache/tomcat/commit/a1e9e3afc55715a55212480295c7c604c1697721" TargetMode="External"/><Relationship Id="rId13" Type="http://schemas.openxmlformats.org/officeDocument/2006/relationships/hyperlink" Target="https://issues.apache.org/jira/browse/IGNITE-8395" TargetMode="External"/><Relationship Id="rId12" Type="http://schemas.openxmlformats.org/officeDocument/2006/relationships/hyperlink" Target="https://github.com/apache/ignite/commit/6830201e051d26a42a033dfcbbbbc5ce36f06694" TargetMode="External"/><Relationship Id="rId15" Type="http://schemas.openxmlformats.org/officeDocument/2006/relationships/hyperlink" Target="https://github.com/eclipse/jetty.project/issues/3092" TargetMode="External"/><Relationship Id="rId14" Type="http://schemas.openxmlformats.org/officeDocument/2006/relationships/hyperlink" Target="https://github.com/eclipse/jetty.project/commit/fc5f21bd483d184ddb79a40d7a683af358cbd6b0" TargetMode="External"/><Relationship Id="rId17" Type="http://schemas.openxmlformats.org/officeDocument/2006/relationships/hyperlink" Target="https://github.com/JetBrains/intellij-community/commit/3943eb1f3833c96392538fe671c05d7718a81039" TargetMode="External"/><Relationship Id="rId16" Type="http://schemas.openxmlformats.org/officeDocument/2006/relationships/hyperlink" Target="https://github.com/apache/tomcat/commit/c84dd88061a688fb942e0ff0612dc7bbd050c24e" TargetMode="External"/><Relationship Id="rId195" Type="http://schemas.openxmlformats.org/officeDocument/2006/relationships/drawing" Target="../drawings/drawing2.xml"/><Relationship Id="rId19" Type="http://schemas.openxmlformats.org/officeDocument/2006/relationships/hyperlink" Target="https://github.com/oracle/graal/commit/e1fdea820c8db252be77049fe972831ecadeebe9" TargetMode="External"/><Relationship Id="rId18" Type="http://schemas.openxmlformats.org/officeDocument/2006/relationships/hyperlink" Target="https://github.com/libgdx/libgdx/commit/bd3a6e9e31b2153ea00e964eed4a56a52e5ad57e" TargetMode="External"/><Relationship Id="rId84" Type="http://schemas.openxmlformats.org/officeDocument/2006/relationships/hyperlink" Target="https://github.com/JetBrains/intellij-community/commit/f1fd2d78b2e344ffb5013de7f96657d000ba3670" TargetMode="External"/><Relationship Id="rId83" Type="http://schemas.openxmlformats.org/officeDocument/2006/relationships/hyperlink" Target="https://github.com/M66B/XPrivacy/commit/200967dcf16cd3a72645c8668baec9ed83a0a7b7" TargetMode="External"/><Relationship Id="rId86" Type="http://schemas.openxmlformats.org/officeDocument/2006/relationships/hyperlink" Target="https://github.com/junit-team/junit/commit/ef8206551c0ec51f70ec25e7371333dc5c8d99b1" TargetMode="External"/><Relationship Id="rId85" Type="http://schemas.openxmlformats.org/officeDocument/2006/relationships/hyperlink" Target="https://github.com/bazelbuild/bazel/commit/921e01d6bc9ac36e3d2bc076a4319ef4e41507fd" TargetMode="External"/><Relationship Id="rId88" Type="http://schemas.openxmlformats.org/officeDocument/2006/relationships/hyperlink" Target="https://github.com/apache/nifi/commit/5b2490f1e87505526a410a65e4b35e068a725000" TargetMode="External"/><Relationship Id="rId150" Type="http://schemas.openxmlformats.org/officeDocument/2006/relationships/hyperlink" Target="https://issues.apache.org/bugzilla/show_bug.cgi?id=49209" TargetMode="External"/><Relationship Id="rId87" Type="http://schemas.openxmlformats.org/officeDocument/2006/relationships/hyperlink" Target="https://github.com/junit-team/junit4/pull/598" TargetMode="External"/><Relationship Id="rId89" Type="http://schemas.openxmlformats.org/officeDocument/2006/relationships/hyperlink" Target="https://github.com/querydsl/querydsl/commit/b57ffa4bbae749c65e9047fc9bb15789b7bf26f0" TargetMode="External"/><Relationship Id="rId80" Type="http://schemas.openxmlformats.org/officeDocument/2006/relationships/hyperlink" Target="https://github.com/raphw/byte-buddy/commit/1b373a55c09c3f44402c421f5fc422d7bfe00ea2" TargetMode="External"/><Relationship Id="rId82" Type="http://schemas.openxmlformats.org/officeDocument/2006/relationships/hyperlink" Target="https://github.com/apache/axis-axis2-java-core/commit/9a7bd44fd935063a82ea11278ae85dec8bbd5f7c" TargetMode="External"/><Relationship Id="rId81" Type="http://schemas.openxmlformats.org/officeDocument/2006/relationships/hyperlink" Target="https://github.com/droolsjbpm/drools/commit/17fc9cfeea34d23803d26e2e7591eaff8f81cb5c" TargetMode="External"/><Relationship Id="rId1" Type="http://schemas.openxmlformats.org/officeDocument/2006/relationships/hyperlink" Target="https://github.com/apache/flink-benchmarks/commit/60f37be331687eaedac14f8ac8f44dbead527c86" TargetMode="External"/><Relationship Id="rId2" Type="http://schemas.openxmlformats.org/officeDocument/2006/relationships/hyperlink" Target="https://issues.apache.org/jira/browse/FLINK-17056" TargetMode="External"/><Relationship Id="rId3" Type="http://schemas.openxmlformats.org/officeDocument/2006/relationships/hyperlink" Target="https://github.com/apache/tomcat/commit/52a2f5ba1eb954c93d52897b25d3599bda271f88" TargetMode="External"/><Relationship Id="rId149" Type="http://schemas.openxmlformats.org/officeDocument/2006/relationships/hyperlink" Target="https://github.com/apache/tomcat/commit/d0d4c756f2656012fc0b8de3923d0978fea14c3e" TargetMode="External"/><Relationship Id="rId4" Type="http://schemas.openxmlformats.org/officeDocument/2006/relationships/hyperlink" Target="https://bz.apache.org/bugzilla/show_bug.cgi?id=61545" TargetMode="External"/><Relationship Id="rId148" Type="http://schemas.openxmlformats.org/officeDocument/2006/relationships/hyperlink" Target="https://github.com/netty/netty/commit/f1e382c89dbbc36ae1b116052b1ed8f780c0178c" TargetMode="External"/><Relationship Id="rId9" Type="http://schemas.openxmlformats.org/officeDocument/2006/relationships/hyperlink" Target="https://bz.apache.org/bugzilla/show_bug.cgi?id=51472" TargetMode="External"/><Relationship Id="rId143" Type="http://schemas.openxmlformats.org/officeDocument/2006/relationships/hyperlink" Target="https://github.com/MinecraftForge/MinecraftForge/commit/1902363eac7e9e73b9676853e1ab7c8ffc9d3923" TargetMode="External"/><Relationship Id="rId142" Type="http://schemas.openxmlformats.org/officeDocument/2006/relationships/hyperlink" Target="https://github.com/liferay/liferay-portal/commit/56266fe0a1a875bbbc50090fe86eefad15dd39a7" TargetMode="External"/><Relationship Id="rId141" Type="http://schemas.openxmlformats.org/officeDocument/2006/relationships/hyperlink" Target="https://github.com/apache/ambari/commit/77d613663fc85e017ea380c7f7c1f2681df5a62a" TargetMode="External"/><Relationship Id="rId140" Type="http://schemas.openxmlformats.org/officeDocument/2006/relationships/hyperlink" Target="https://github.com/gradle/gradle/commit/20af5a4924196e354cfac53796162fdbbb19e5dc" TargetMode="External"/><Relationship Id="rId5" Type="http://schemas.openxmlformats.org/officeDocument/2006/relationships/hyperlink" Target="https://github.com/brettwooldridge/HikariCP/commit/4e26f3e2020bfe5fd3271952021be040192d81c6" TargetMode="External"/><Relationship Id="rId147" Type="http://schemas.openxmlformats.org/officeDocument/2006/relationships/hyperlink" Target="https://github.com/Alluxio/alluxio/pull/607" TargetMode="External"/><Relationship Id="rId6" Type="http://schemas.openxmlformats.org/officeDocument/2006/relationships/hyperlink" Target="https://github.com/brettwooldridge/HikariCP/pull/79" TargetMode="External"/><Relationship Id="rId146" Type="http://schemas.openxmlformats.org/officeDocument/2006/relationships/hyperlink" Target="https://github.com/Alluxio/alluxio/commit/b2eec07c6682767e23d09d688fd784afbfee9add" TargetMode="External"/><Relationship Id="rId7" Type="http://schemas.openxmlformats.org/officeDocument/2006/relationships/hyperlink" Target="https://github.com/FasterXML/jackson-databind/commit/3414458ff086ea37380628804cf0fafc1b66785c" TargetMode="External"/><Relationship Id="rId145" Type="http://schemas.openxmlformats.org/officeDocument/2006/relationships/hyperlink" Target="https://github.com/DroidPluginTeam/DroidPlugin/commit/2f3c9df010e3cee3e44f8112e9f7f1a10bf3fa46" TargetMode="External"/><Relationship Id="rId8" Type="http://schemas.openxmlformats.org/officeDocument/2006/relationships/hyperlink" Target="https://github.com/apache/tomcat/commit/d79376ceb7ff0494f5314932c2dbe1a048e4a68a" TargetMode="External"/><Relationship Id="rId144" Type="http://schemas.openxmlformats.org/officeDocument/2006/relationships/hyperlink" Target="https://github.com/MinecraftForge/MinecraftForge/pull/4970" TargetMode="External"/><Relationship Id="rId73" Type="http://schemas.openxmlformats.org/officeDocument/2006/relationships/hyperlink" Target="https://github.com/droolsjbpm/drools/commit/794bf4ce6f471e0d632753eb4b36bfa1e381a97e" TargetMode="External"/><Relationship Id="rId72" Type="http://schemas.openxmlformats.org/officeDocument/2006/relationships/hyperlink" Target="https://github.com/apache/ignite/commit/31867e37ae701743d70d9716d017974fabadf229" TargetMode="External"/><Relationship Id="rId75" Type="http://schemas.openxmlformats.org/officeDocument/2006/relationships/hyperlink" Target="https://github.com/android/platform_frameworks_base/commit/c917f74d9235feefd1788a7b9ba34ed8f1215850" TargetMode="External"/><Relationship Id="rId74" Type="http://schemas.openxmlformats.org/officeDocument/2006/relationships/hyperlink" Target="https://github.com/cbeust/testng/commit/f38bbfab2b620883b38039baac48585efd057bf3" TargetMode="External"/><Relationship Id="rId77" Type="http://schemas.openxmlformats.org/officeDocument/2006/relationships/hyperlink" Target="https://github.com/alibaba/druid/commit/7e521f92c6f1bb7686d0e2655391e47c7d185de8" TargetMode="External"/><Relationship Id="rId76" Type="http://schemas.openxmlformats.org/officeDocument/2006/relationships/hyperlink" Target="https://github.com/apache/axis-axis2-java-core/commit/d9a399a59a31ce05deb42a8c4dfb59ecb0cc727a" TargetMode="External"/><Relationship Id="rId79" Type="http://schemas.openxmlformats.org/officeDocument/2006/relationships/hyperlink" Target="https://github.com/zaproxy/zaproxy/commit/e1b1071bdc6473975cf8109c3ba0cee7d5c43ac0" TargetMode="External"/><Relationship Id="rId78" Type="http://schemas.openxmlformats.org/officeDocument/2006/relationships/hyperlink" Target="https://github.com/alibaba/druid/pull/3857" TargetMode="External"/><Relationship Id="rId71" Type="http://schemas.openxmlformats.org/officeDocument/2006/relationships/hyperlink" Target="https://github.com/JetBrains/intellij-community/commit/9874cb6595aa0a79b37bacfabd53828e6691a3cb" TargetMode="External"/><Relationship Id="rId70" Type="http://schemas.openxmlformats.org/officeDocument/2006/relationships/hyperlink" Target="https://github.com/Netflix/archaius/pull/123" TargetMode="External"/><Relationship Id="rId139" Type="http://schemas.openxmlformats.org/officeDocument/2006/relationships/hyperlink" Target="https://github.com/apache/nifi-registry/pull/199" TargetMode="External"/><Relationship Id="rId138" Type="http://schemas.openxmlformats.org/officeDocument/2006/relationships/hyperlink" Target="https://github.com/apache/nifi-registry/commit/6812c027433787b98192fbd600bdb3238923ee59" TargetMode="External"/><Relationship Id="rId137" Type="http://schemas.openxmlformats.org/officeDocument/2006/relationships/hyperlink" Target="https://github.com/eclipse/jetty.project/issues/1706" TargetMode="External"/><Relationship Id="rId132" Type="http://schemas.openxmlformats.org/officeDocument/2006/relationships/hyperlink" Target="https://github.com/alibaba/dubbo/commit/5eec017be7b418a11c714ca945b891067b5cdaeb" TargetMode="External"/><Relationship Id="rId131" Type="http://schemas.openxmlformats.org/officeDocument/2006/relationships/hyperlink" Target="https://github.com/eclipse/kapua/pull/1500" TargetMode="External"/><Relationship Id="rId130" Type="http://schemas.openxmlformats.org/officeDocument/2006/relationships/hyperlink" Target="https://github.com/eclipse/kapua/commit/93c41123e1b735530ff6e34dd57df01a7ed57731" TargetMode="External"/><Relationship Id="rId136" Type="http://schemas.openxmlformats.org/officeDocument/2006/relationships/hyperlink" Target="https://github.com/eclipse/jetty.project/commit/7b5d3b2b5a6ae31ee5ab0c6202c16df311bc6dd1" TargetMode="External"/><Relationship Id="rId135" Type="http://schemas.openxmlformats.org/officeDocument/2006/relationships/hyperlink" Target="https://issues.apache.org/jira/browse/IGNITE-709" TargetMode="External"/><Relationship Id="rId134" Type="http://schemas.openxmlformats.org/officeDocument/2006/relationships/hyperlink" Target="https://github.com/apache/ignite/commit/f2e0fc2252d604e0d8ebff14272554dd5e8188fb" TargetMode="External"/><Relationship Id="rId133" Type="http://schemas.openxmlformats.org/officeDocument/2006/relationships/hyperlink" Target="https://github.com/apache/dubbo/pull/4510" TargetMode="External"/><Relationship Id="rId62" Type="http://schemas.openxmlformats.org/officeDocument/2006/relationships/hyperlink" Target="https://github.com/clojure/clojure/commit/d910b3d997e1c40528aab2212fe356a8598bb738" TargetMode="External"/><Relationship Id="rId61" Type="http://schemas.openxmlformats.org/officeDocument/2006/relationships/hyperlink" Target="https://github.com/MinecraftForge/MinecraftForge/pull/5214" TargetMode="External"/><Relationship Id="rId64" Type="http://schemas.openxmlformats.org/officeDocument/2006/relationships/hyperlink" Target="https://github.com/roboguice/roboguice/pull/164" TargetMode="External"/><Relationship Id="rId63" Type="http://schemas.openxmlformats.org/officeDocument/2006/relationships/hyperlink" Target="https://github.com/roboguice/roboguice/commit/45cbae27786780ca4d6d57986b46bf2f54dae128" TargetMode="External"/><Relationship Id="rId66" Type="http://schemas.openxmlformats.org/officeDocument/2006/relationships/hyperlink" Target="https://github.com/apache/dubbo/pull/5099" TargetMode="External"/><Relationship Id="rId172" Type="http://schemas.openxmlformats.org/officeDocument/2006/relationships/hyperlink" Target="https://github.com/liferay/liferay-portal/commit/6a79f335767bbc406939ba90cfa983680ea629d8" TargetMode="External"/><Relationship Id="rId65" Type="http://schemas.openxmlformats.org/officeDocument/2006/relationships/hyperlink" Target="https://github.com/alibaba/dubbo/commit/600f0db5fa3516fcee5e9b70e4bf100e49741840" TargetMode="External"/><Relationship Id="rId171" Type="http://schemas.openxmlformats.org/officeDocument/2006/relationships/hyperlink" Target="https://github.com/projectlombok/lombok/issues/2351" TargetMode="External"/><Relationship Id="rId68" Type="http://schemas.openxmlformats.org/officeDocument/2006/relationships/hyperlink" Target="https://github.com/spring-projects/spring-batch/commit/a81054d18f9722a101e095a2e6d1ebd7642dbfa2" TargetMode="External"/><Relationship Id="rId170" Type="http://schemas.openxmlformats.org/officeDocument/2006/relationships/hyperlink" Target="https://github.com/SpringSource/spring-framework/commit/d4ee75ddf041835e229d5a7857206030e8c5be65" TargetMode="External"/><Relationship Id="rId67" Type="http://schemas.openxmlformats.org/officeDocument/2006/relationships/hyperlink" Target="https://github.com/qos-ch/logback/commit/4874d8fb250c144782c6a3a2aee4431075c0b50e" TargetMode="External"/><Relationship Id="rId60" Type="http://schemas.openxmlformats.org/officeDocument/2006/relationships/hyperlink" Target="https://github.com/MinecraftForge/MinecraftForge/commit/d20b1f271ef03a45c0201290dd1d81643983b347" TargetMode="External"/><Relationship Id="rId165" Type="http://schemas.openxmlformats.org/officeDocument/2006/relationships/hyperlink" Target="https://github.com/droolsjbpm/drools/commit/5ae6560d8aa37d07e862477d6c52052ac515c35a" TargetMode="External"/><Relationship Id="rId69" Type="http://schemas.openxmlformats.org/officeDocument/2006/relationships/hyperlink" Target="https://github.com/Netflix/archaius/commit/b5da45ab81ed33a0c4628d25c18dadb39389f7bd" TargetMode="External"/><Relationship Id="rId164" Type="http://schemas.openxmlformats.org/officeDocument/2006/relationships/hyperlink" Target="https://github.com/gradle/gradle/commit/57bcab469fc659c9b2e24bb79d23f91531c0f6cf" TargetMode="External"/><Relationship Id="rId163" Type="http://schemas.openxmlformats.org/officeDocument/2006/relationships/hyperlink" Target="https://github.com/SpringSource/spring-framework/commit/4831ca27d2a4e67b1811244049ea19140538f29a" TargetMode="External"/><Relationship Id="rId162" Type="http://schemas.openxmlformats.org/officeDocument/2006/relationships/hyperlink" Target="https://github.com/apache/flink/commit/624fe959786106291c0b422f5e3d95f16ce9ff1f" TargetMode="External"/><Relationship Id="rId169" Type="http://schemas.openxmlformats.org/officeDocument/2006/relationships/hyperlink" Target="https://github.com/JetBrains/intellij-community/commit/549880ea9c2f1ee1a3bb650d1a1941741f5371c1" TargetMode="External"/><Relationship Id="rId168" Type="http://schemas.openxmlformats.org/officeDocument/2006/relationships/hyperlink" Target="https://github.com/oracle/graal/commit/18e0fc5124fb8b11792ec001295567db1a523168" TargetMode="External"/><Relationship Id="rId167" Type="http://schemas.openxmlformats.org/officeDocument/2006/relationships/hyperlink" Target="https://github.com/MinecraftForge/MinecraftForge/commit/aa83f571c2010015623b42b8924e9d3a167c9361" TargetMode="External"/><Relationship Id="rId166" Type="http://schemas.openxmlformats.org/officeDocument/2006/relationships/hyperlink" Target="https://github.com/eclipse/aspectj.eclipse.jdt.core/commit/6432fdd58a28b72dc3736bdded436559d4f912d6" TargetMode="External"/><Relationship Id="rId51" Type="http://schemas.openxmlformats.org/officeDocument/2006/relationships/hyperlink" Target="https://github.com/JetBrains/intellij-community/commit/d0b2f2a376357ed2f0b6d83a801d89d990555656" TargetMode="External"/><Relationship Id="rId50" Type="http://schemas.openxmlformats.org/officeDocument/2006/relationships/hyperlink" Target="https://issues.apache.org/bugzilla/show_bug.cgi?id=50895" TargetMode="External"/><Relationship Id="rId53" Type="http://schemas.openxmlformats.org/officeDocument/2006/relationships/hyperlink" Target="https://github.com/apache/camel/commit/afc6ed9c647e1920506065e26498932a4fb697cd" TargetMode="External"/><Relationship Id="rId52" Type="http://schemas.openxmlformats.org/officeDocument/2006/relationships/hyperlink" Target="https://github.com/grails/grails-core/commit/828a214342f8cceebe22bf30ca9faec6eb13c2f6" TargetMode="External"/><Relationship Id="rId55" Type="http://schemas.openxmlformats.org/officeDocument/2006/relationships/hyperlink" Target="https://github.com/alibaba/dubbo/commit/3472e0bcc8c2c5a36630359fd89170fdae74d253" TargetMode="External"/><Relationship Id="rId161" Type="http://schemas.openxmlformats.org/officeDocument/2006/relationships/hyperlink" Target="https://github.com/chrisjenx/Calligraphy/commit/435319f273391c4f886f6908c2a7fc7c3dda9e13" TargetMode="External"/><Relationship Id="rId54" Type="http://schemas.openxmlformats.org/officeDocument/2006/relationships/hyperlink" Target="https://issues.apache.org/jira/browse/CAMEL-14384" TargetMode="External"/><Relationship Id="rId160" Type="http://schemas.openxmlformats.org/officeDocument/2006/relationships/hyperlink" Target="https://github.com/BroadleafCommerce/BroadleafCommerce/commit/6776f695cd09aa4b2a60779159596767cff7b749" TargetMode="External"/><Relationship Id="rId57" Type="http://schemas.openxmlformats.org/officeDocument/2006/relationships/hyperlink" Target="https://github.com/apache/cxf/commit/f64917edc091ac92617776162cceeb875d116f0b" TargetMode="External"/><Relationship Id="rId56" Type="http://schemas.openxmlformats.org/officeDocument/2006/relationships/hyperlink" Target="https://github.com/apache/dubbo/pull/457" TargetMode="External"/><Relationship Id="rId159" Type="http://schemas.openxmlformats.org/officeDocument/2006/relationships/hyperlink" Target="https://github.com/pardom-zz/ActiveAndroid/pull/7" TargetMode="External"/><Relationship Id="rId59" Type="http://schemas.openxmlformats.org/officeDocument/2006/relationships/hyperlink" Target="https://github.com/swagger-api/swagger-codegen/pull/4366" TargetMode="External"/><Relationship Id="rId154" Type="http://schemas.openxmlformats.org/officeDocument/2006/relationships/hyperlink" Target="https://github.com/apache/axis-axis2-java-core/commit/8322ec78ac6ddfd08831e9d6fc157afa56ca4870" TargetMode="External"/><Relationship Id="rId58" Type="http://schemas.openxmlformats.org/officeDocument/2006/relationships/hyperlink" Target="https://github.com/swagger-api/swagger-codegen/commit/bf50ea13662770de9f2a6546fa2cd40e83ba1aee" TargetMode="External"/><Relationship Id="rId153" Type="http://schemas.openxmlformats.org/officeDocument/2006/relationships/hyperlink" Target="https://github.com/M66B/XPrivacy/commit/b11198fb89a121e3fdbd534c932548e6b0299528" TargetMode="External"/><Relationship Id="rId152" Type="http://schemas.openxmlformats.org/officeDocument/2006/relationships/hyperlink" Target="https://github.com/elastic/elasticsearch/issues/35351" TargetMode="External"/><Relationship Id="rId151" Type="http://schemas.openxmlformats.org/officeDocument/2006/relationships/hyperlink" Target="https://github.com/elastic/elasticsearch/commit/d62bbca56da771afb72ffcf1142c72ecbf34ea94" TargetMode="External"/><Relationship Id="rId158" Type="http://schemas.openxmlformats.org/officeDocument/2006/relationships/hyperlink" Target="https://github.com/pardom/ActiveAndroid/commit/204c2156da54922cb0bfc9d944036e3503056a2f" TargetMode="External"/><Relationship Id="rId157" Type="http://schemas.openxmlformats.org/officeDocument/2006/relationships/hyperlink" Target="https://github.com/redisson/redisson/commit/d5348b150f6cf0a030af8e789627e8b47b2214ca" TargetMode="External"/><Relationship Id="rId156" Type="http://schemas.openxmlformats.org/officeDocument/2006/relationships/hyperlink" Target="https://github.com/dbeaver/dbeaver/issues/4348" TargetMode="External"/><Relationship Id="rId155" Type="http://schemas.openxmlformats.org/officeDocument/2006/relationships/hyperlink" Target="https://github.com/dbeaver/dbeaver/commit/59d801d773b9d63406723b6e62afb4118e1c8351" TargetMode="External"/><Relationship Id="rId107" Type="http://schemas.openxmlformats.org/officeDocument/2006/relationships/hyperlink" Target="https://github.com/apache/camel/commit/80ae0c0b7908424e7f6fef38d3dd5aa3a173347a" TargetMode="External"/><Relationship Id="rId106" Type="http://schemas.openxmlformats.org/officeDocument/2006/relationships/hyperlink" Target="https://github.com/MinecraftForge/MinecraftForge/pull/7635" TargetMode="External"/><Relationship Id="rId105" Type="http://schemas.openxmlformats.org/officeDocument/2006/relationships/hyperlink" Target="https://github.com/MinecraftForge/MinecraftForge/commit/276871d5a31a79ce93c788feab53ec7425646c8f" TargetMode="External"/><Relationship Id="rId104" Type="http://schemas.openxmlformats.org/officeDocument/2006/relationships/hyperlink" Target="https://github.com/JakeWharton/ActionBarSherlock/commit/d41aad3b391de7aeb6b43e16692b974e5a35148e" TargetMode="External"/><Relationship Id="rId109" Type="http://schemas.openxmlformats.org/officeDocument/2006/relationships/hyperlink" Target="https://github.com/apache/ws-axiom/commit/da41ce5278a8e6472407d850cc2b7f71d82116c7" TargetMode="External"/><Relationship Id="rId108" Type="http://schemas.openxmlformats.org/officeDocument/2006/relationships/hyperlink" Target="https://issues.apache.org/jira/browse/CAMEL-7254" TargetMode="External"/><Relationship Id="rId103" Type="http://schemas.openxmlformats.org/officeDocument/2006/relationships/hyperlink" Target="https://issues.gradle.org/browse/GRADLE-3189" TargetMode="External"/><Relationship Id="rId102" Type="http://schemas.openxmlformats.org/officeDocument/2006/relationships/hyperlink" Target="https://github.com/gradle/gradle/commit/ec956627b1f262d2b18d458e069609cc87e7584d" TargetMode="External"/><Relationship Id="rId101" Type="http://schemas.openxmlformats.org/officeDocument/2006/relationships/hyperlink" Target="https://github.com/liferay/liferay-portal/commit/5fa2a3ec8510a6d42c2376f82a1febbe9478276e" TargetMode="External"/><Relationship Id="rId100" Type="http://schemas.openxmlformats.org/officeDocument/2006/relationships/hyperlink" Target="https://github.com/apache/axis-axis2-java-core/commit/6ce879098abc61f68df395498249c4a1552b06d9" TargetMode="External"/><Relationship Id="rId129" Type="http://schemas.openxmlformats.org/officeDocument/2006/relationships/hyperlink" Target="https://github.com/apache/axis-axis1-java/commit/daa265877d976141e7a4df84f1bd9e5eb397b427" TargetMode="External"/><Relationship Id="rId128" Type="http://schemas.openxmlformats.org/officeDocument/2006/relationships/hyperlink" Target="https://github.com/ninjaframework/ninja/commit/037b3fa8e560d84ca67e4d8d43ba6593b8aced04" TargetMode="External"/><Relationship Id="rId127" Type="http://schemas.openxmlformats.org/officeDocument/2006/relationships/hyperlink" Target="https://github.com/raphw/byte-buddy/commit/4f9ac881200566d4c61e50fd0dcb07e2952c7f8d" TargetMode="External"/><Relationship Id="rId126" Type="http://schemas.openxmlformats.org/officeDocument/2006/relationships/hyperlink" Target="https://github.com/JetBrains/intellij-deps-jna/commit/ae11a9d77cbd01293d59557e40ceef4639120006" TargetMode="External"/><Relationship Id="rId121" Type="http://schemas.openxmlformats.org/officeDocument/2006/relationships/hyperlink" Target="https://github.com/google/guava/commit/cdcc5397439b2e7441180a4712d7163afa451a6d" TargetMode="External"/><Relationship Id="rId120" Type="http://schemas.openxmlformats.org/officeDocument/2006/relationships/hyperlink" Target="https://github.com/gradle/gradle/commit/9ae88c28d14e4a84add61ef8151a8fc296774886" TargetMode="External"/><Relationship Id="rId125" Type="http://schemas.openxmlformats.org/officeDocument/2006/relationships/hyperlink" Target="https://github.com/eclipse/jetty.project/issues/723" TargetMode="External"/><Relationship Id="rId124" Type="http://schemas.openxmlformats.org/officeDocument/2006/relationships/hyperlink" Target="https://github.com/eclipse/jetty.project/commit/17e39ebb5cce7329f9d91dd4dea46a706119608b" TargetMode="External"/><Relationship Id="rId123" Type="http://schemas.openxmlformats.org/officeDocument/2006/relationships/hyperlink" Target="https://github.com/apache/skywalking-java/commit/3bc94cbb68d80d9d436f839f385d63e5205e3157" TargetMode="External"/><Relationship Id="rId122" Type="http://schemas.openxmlformats.org/officeDocument/2006/relationships/hyperlink" Target="https://github.com/JetBrains/intellij-community/commit/06e1d8333860241e3736e3c9b8eb5d509ed6dd84" TargetMode="External"/><Relationship Id="rId95" Type="http://schemas.openxmlformats.org/officeDocument/2006/relationships/hyperlink" Target="https://github.com/ChrisRM/material-theme-jetbrains/commit/c6d5df91a78d1f0bd1a32936f1863d9db89bd7ef" TargetMode="External"/><Relationship Id="rId94" Type="http://schemas.openxmlformats.org/officeDocument/2006/relationships/hyperlink" Target="https://github.com/apache/tomcat/commit/71843d3bee8d092a057d489339cb0dce7afca81f" TargetMode="External"/><Relationship Id="rId97" Type="http://schemas.openxmlformats.org/officeDocument/2006/relationships/hyperlink" Target="https://bugs.openjdk.java.net/browse/JDK-8041920" TargetMode="External"/><Relationship Id="rId96" Type="http://schemas.openxmlformats.org/officeDocument/2006/relationships/hyperlink" Target="https://github.com/jboss-javassist/javassist/commit/3cad4223928911c73afd83350238a25c7c027348" TargetMode="External"/><Relationship Id="rId99" Type="http://schemas.openxmlformats.org/officeDocument/2006/relationships/hyperlink" Target="https://issues.apache.org/jira/browse/IGNITE-8408" TargetMode="External"/><Relationship Id="rId98" Type="http://schemas.openxmlformats.org/officeDocument/2006/relationships/hyperlink" Target="https://github.com/apache/ignite/commit/bcf987a8a3d86c33b2cd5a79f4e585c5cf8a7a12" TargetMode="External"/><Relationship Id="rId91" Type="http://schemas.openxmlformats.org/officeDocument/2006/relationships/hyperlink" Target="https://github.com/apache/cxf/commit/881d48381b5d762e2bb3a15e180255981706845c" TargetMode="External"/><Relationship Id="rId90" Type="http://schemas.openxmlformats.org/officeDocument/2006/relationships/hyperlink" Target="https://github.com/querydsl/querydsl/pull/2815" TargetMode="External"/><Relationship Id="rId93" Type="http://schemas.openxmlformats.org/officeDocument/2006/relationships/hyperlink" Target="https://github.com/gradle/gradle/commit/dd652c10662bfeaf5a7bf3a1dd15e14171699db2" TargetMode="External"/><Relationship Id="rId92" Type="http://schemas.openxmlformats.org/officeDocument/2006/relationships/hyperlink" Target="https://github.com/libgdx/libgdx/commit/30024a16affda18949b08699a4d304852e1e1643" TargetMode="External"/><Relationship Id="rId118" Type="http://schemas.openxmlformats.org/officeDocument/2006/relationships/hyperlink" Target="https://github.com/koush/AndroidAsync/commit/718f9aba5e0cd6393266c2ffaad41c1cc941f397" TargetMode="External"/><Relationship Id="rId117" Type="http://schemas.openxmlformats.org/officeDocument/2006/relationships/hyperlink" Target="https://github.com/javamelody/javamelody/issues/261" TargetMode="External"/><Relationship Id="rId116" Type="http://schemas.openxmlformats.org/officeDocument/2006/relationships/hyperlink" Target="https://github.com/javamelody/javamelody/commit/ee83171b506ca86a74b6ed56db2e7cf68f6cf31b" TargetMode="External"/><Relationship Id="rId115" Type="http://schemas.openxmlformats.org/officeDocument/2006/relationships/hyperlink" Target="https://github.com/MinecraftForge/MinecraftForge/commit/2e66429b0356c1b7533f7019f27d45ff9bf759e3" TargetMode="External"/><Relationship Id="rId119" Type="http://schemas.openxmlformats.org/officeDocument/2006/relationships/hyperlink" Target="https://github.com/jOOQ/jOOQ/commit/7294160a64a51d6c2b705e11984847f934e988d8" TargetMode="External"/><Relationship Id="rId110" Type="http://schemas.openxmlformats.org/officeDocument/2006/relationships/hyperlink" Target="https://github.com/apache/groovy/commit/acc796fa2e18d8a83b743e6cba058c6230f63c10" TargetMode="External"/><Relationship Id="rId114" Type="http://schemas.openxmlformats.org/officeDocument/2006/relationships/hyperlink" Target="https://github.com/JetBrains/intellij-community/commit/6b7faf306ae3135bde91bb123b69db8a59b7fea7" TargetMode="External"/><Relationship Id="rId113" Type="http://schemas.openxmlformats.org/officeDocument/2006/relationships/hyperlink" Target="https://github.com/k0shk0sh/FastHub/commit/22828a8785e1d1be50b064ecb7737cf3a3fac7f6" TargetMode="External"/><Relationship Id="rId112" Type="http://schemas.openxmlformats.org/officeDocument/2006/relationships/hyperlink" Target="https://github.com/nutzam/nutz/commit/63ebd66644b86df2f8b78d3b79c0f3a192c0d6de" TargetMode="External"/><Relationship Id="rId111" Type="http://schemas.openxmlformats.org/officeDocument/2006/relationships/hyperlink" Target="https://issues.apache.org/jira/browse/GROOVY-6029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JetBrains/intellij-deps-jna/commit/ae11a9d77cbd01293d59557e40ceef4639120006" TargetMode="External"/><Relationship Id="rId42" Type="http://schemas.openxmlformats.org/officeDocument/2006/relationships/hyperlink" Target="https://github.com/ninjaframework/ninja/commit/037b3fa8e560d84ca67e4d8d43ba6593b8aced04" TargetMode="External"/><Relationship Id="rId41" Type="http://schemas.openxmlformats.org/officeDocument/2006/relationships/hyperlink" Target="https://github.com/raphw/byte-buddy/commit/4f9ac881200566d4c61e50fd0dcb07e2952c7f8d" TargetMode="External"/><Relationship Id="rId44" Type="http://schemas.openxmlformats.org/officeDocument/2006/relationships/hyperlink" Target="https://github.com/eclipse/kapua/pull/1500" TargetMode="External"/><Relationship Id="rId43" Type="http://schemas.openxmlformats.org/officeDocument/2006/relationships/hyperlink" Target="https://github.com/eclipse/kapua/commit/93c41123e1b735530ff6e34dd57df01a7ed57731" TargetMode="External"/><Relationship Id="rId46" Type="http://schemas.openxmlformats.org/officeDocument/2006/relationships/hyperlink" Target="https://github.com/MinecraftForge/MinecraftForge/pull/4970" TargetMode="External"/><Relationship Id="rId45" Type="http://schemas.openxmlformats.org/officeDocument/2006/relationships/hyperlink" Target="https://github.com/MinecraftForge/MinecraftForge/commit/1902363eac7e9e73b9676853e1ab7c8ffc9d3923" TargetMode="External"/><Relationship Id="rId48" Type="http://schemas.openxmlformats.org/officeDocument/2006/relationships/hyperlink" Target="https://github.com/SpringSource/spring-framework/commit/d4ee75ddf041835e229d5a7857206030e8c5be65" TargetMode="External"/><Relationship Id="rId47" Type="http://schemas.openxmlformats.org/officeDocument/2006/relationships/hyperlink" Target="https://github.com/JetBrains/intellij-community/commit/549880ea9c2f1ee1a3bb650d1a1941741f5371c1" TargetMode="External"/><Relationship Id="rId49" Type="http://schemas.openxmlformats.org/officeDocument/2006/relationships/hyperlink" Target="https://github.com/projectlombok/lombok/issues/2351" TargetMode="External"/><Relationship Id="rId31" Type="http://schemas.openxmlformats.org/officeDocument/2006/relationships/hyperlink" Target="https://github.com/MinecraftForge/MinecraftForge/commit/276871d5a31a79ce93c788feab53ec7425646c8f" TargetMode="External"/><Relationship Id="rId30" Type="http://schemas.openxmlformats.org/officeDocument/2006/relationships/hyperlink" Target="https://issues.gradle.org/browse/GRADLE-3189" TargetMode="External"/><Relationship Id="rId33" Type="http://schemas.openxmlformats.org/officeDocument/2006/relationships/hyperlink" Target="https://github.com/apache/camel/commit/80ae0c0b7908424e7f6fef38d3dd5aa3a173347a" TargetMode="External"/><Relationship Id="rId32" Type="http://schemas.openxmlformats.org/officeDocument/2006/relationships/hyperlink" Target="https://github.com/MinecraftForge/MinecraftForge/pull/7635" TargetMode="External"/><Relationship Id="rId35" Type="http://schemas.openxmlformats.org/officeDocument/2006/relationships/hyperlink" Target="https://github.com/apache/ws-axiom/commit/da41ce5278a8e6472407d850cc2b7f71d82116c7" TargetMode="External"/><Relationship Id="rId34" Type="http://schemas.openxmlformats.org/officeDocument/2006/relationships/hyperlink" Target="https://issues.apache.org/jira/browse/CAMEL-7254" TargetMode="External"/><Relationship Id="rId37" Type="http://schemas.openxmlformats.org/officeDocument/2006/relationships/hyperlink" Target="https://github.com/jOOQ/jOOQ/commit/7294160a64a51d6c2b705e11984847f934e988d8" TargetMode="External"/><Relationship Id="rId36" Type="http://schemas.openxmlformats.org/officeDocument/2006/relationships/hyperlink" Target="https://github.com/koush/AndroidAsync/commit/718f9aba5e0cd6393266c2ffaad41c1cc941f397" TargetMode="External"/><Relationship Id="rId39" Type="http://schemas.openxmlformats.org/officeDocument/2006/relationships/hyperlink" Target="https://github.com/apache/skywalking-java/commit/3bc94cbb68d80d9d436f839f385d63e5205e3157" TargetMode="External"/><Relationship Id="rId38" Type="http://schemas.openxmlformats.org/officeDocument/2006/relationships/hyperlink" Target="https://github.com/JetBrains/intellij-community/commit/06e1d8333860241e3736e3c9b8eb5d509ed6dd84" TargetMode="External"/><Relationship Id="rId20" Type="http://schemas.openxmlformats.org/officeDocument/2006/relationships/hyperlink" Target="https://github.com/JetBrains/intellij-community/commit/9874cb6595aa0a79b37bacfabd53828e6691a3cb" TargetMode="External"/><Relationship Id="rId22" Type="http://schemas.openxmlformats.org/officeDocument/2006/relationships/hyperlink" Target="https://github.com/droolsjbpm/drools/commit/17fc9cfeea34d23803d26e2e7591eaff8f81cb5c" TargetMode="External"/><Relationship Id="rId21" Type="http://schemas.openxmlformats.org/officeDocument/2006/relationships/hyperlink" Target="https://github.com/apache/axis-axis2-java-core/commit/d9a399a59a31ce05deb42a8c4dfb59ecb0cc727a" TargetMode="External"/><Relationship Id="rId24" Type="http://schemas.openxmlformats.org/officeDocument/2006/relationships/hyperlink" Target="https://github.com/apache/nifi/commit/5b2490f1e87505526a410a65e4b35e068a725000" TargetMode="External"/><Relationship Id="rId23" Type="http://schemas.openxmlformats.org/officeDocument/2006/relationships/hyperlink" Target="https://github.com/M66B/XPrivacy/commit/200967dcf16cd3a72645c8668baec9ed83a0a7b7" TargetMode="External"/><Relationship Id="rId26" Type="http://schemas.openxmlformats.org/officeDocument/2006/relationships/hyperlink" Target="https://github.com/apache/tomcat/commit/71843d3bee8d092a057d489339cb0dce7afca81f" TargetMode="External"/><Relationship Id="rId25" Type="http://schemas.openxmlformats.org/officeDocument/2006/relationships/hyperlink" Target="https://github.com/libgdx/libgdx/commit/30024a16affda18949b08699a4d304852e1e1643" TargetMode="External"/><Relationship Id="rId28" Type="http://schemas.openxmlformats.org/officeDocument/2006/relationships/hyperlink" Target="https://github.com/liferay/liferay-portal/commit/5fa2a3ec8510a6d42c2376f82a1febbe9478276e" TargetMode="External"/><Relationship Id="rId27" Type="http://schemas.openxmlformats.org/officeDocument/2006/relationships/hyperlink" Target="https://github.com/apache/axis-axis2-java-core/commit/6ce879098abc61f68df395498249c4a1552b06d9" TargetMode="External"/><Relationship Id="rId29" Type="http://schemas.openxmlformats.org/officeDocument/2006/relationships/hyperlink" Target="https://github.com/gradle/gradle/commit/ec956627b1f262d2b18d458e069609cc87e7584d" TargetMode="External"/><Relationship Id="rId11" Type="http://schemas.openxmlformats.org/officeDocument/2006/relationships/hyperlink" Target="https://github.com/grails/grails-core/commit/828a214342f8cceebe22bf30ca9faec6eb13c2f6" TargetMode="External"/><Relationship Id="rId10" Type="http://schemas.openxmlformats.org/officeDocument/2006/relationships/hyperlink" Target="https://issues.apache.org/jira/browse/CAMEL-13437" TargetMode="External"/><Relationship Id="rId13" Type="http://schemas.openxmlformats.org/officeDocument/2006/relationships/hyperlink" Target="https://issues.apache.org/jira/browse/CAMEL-14384" TargetMode="External"/><Relationship Id="rId12" Type="http://schemas.openxmlformats.org/officeDocument/2006/relationships/hyperlink" Target="https://github.com/apache/camel/commit/afc6ed9c647e1920506065e26498932a4fb697cd" TargetMode="External"/><Relationship Id="rId15" Type="http://schemas.openxmlformats.org/officeDocument/2006/relationships/hyperlink" Target="https://github.com/swagger-api/swagger-codegen/pull/4366" TargetMode="External"/><Relationship Id="rId14" Type="http://schemas.openxmlformats.org/officeDocument/2006/relationships/hyperlink" Target="https://github.com/swagger-api/swagger-codegen/commit/bf50ea13662770de9f2a6546fa2cd40e83ba1aee" TargetMode="External"/><Relationship Id="rId17" Type="http://schemas.openxmlformats.org/officeDocument/2006/relationships/hyperlink" Target="https://github.com/MinecraftForge/MinecraftForge/pull/5214" TargetMode="External"/><Relationship Id="rId16" Type="http://schemas.openxmlformats.org/officeDocument/2006/relationships/hyperlink" Target="https://github.com/MinecraftForge/MinecraftForge/commit/d20b1f271ef03a45c0201290dd1d81643983b347" TargetMode="External"/><Relationship Id="rId19" Type="http://schemas.openxmlformats.org/officeDocument/2006/relationships/hyperlink" Target="https://github.com/spring-projects/spring-batch/commit/a81054d18f9722a101e095a2e6d1ebd7642dbfa2" TargetMode="External"/><Relationship Id="rId18" Type="http://schemas.openxmlformats.org/officeDocument/2006/relationships/hyperlink" Target="https://github.com/clojure/clojure/commit/d910b3d997e1c40528aab2212fe356a8598bb738" TargetMode="External"/><Relationship Id="rId84" Type="http://schemas.openxmlformats.org/officeDocument/2006/relationships/hyperlink" Target="https://github.com/eclipse/jetty.project/commit/7b5d3b2b5a6ae31ee5ab0c6202c16df311bc6dd1" TargetMode="External"/><Relationship Id="rId83" Type="http://schemas.openxmlformats.org/officeDocument/2006/relationships/hyperlink" Target="https://github.com/javamelody/javamelody/issues/261" TargetMode="External"/><Relationship Id="rId86" Type="http://schemas.openxmlformats.org/officeDocument/2006/relationships/hyperlink" Target="https://github.com/apache/ambari/commit/77d613663fc85e017ea380c7f7c1f2681df5a62a" TargetMode="External"/><Relationship Id="rId85" Type="http://schemas.openxmlformats.org/officeDocument/2006/relationships/hyperlink" Target="https://github.com/eclipse/jetty.project/issues/1706" TargetMode="External"/><Relationship Id="rId88" Type="http://schemas.openxmlformats.org/officeDocument/2006/relationships/hyperlink" Target="https://github.com/Alluxio/alluxio/commit/b2eec07c6682767e23d09d688fd784afbfee9add" TargetMode="External"/><Relationship Id="rId87" Type="http://schemas.openxmlformats.org/officeDocument/2006/relationships/hyperlink" Target="https://github.com/liferay/liferay-portal/commit/56266fe0a1a875bbbc50090fe86eefad15dd39a7" TargetMode="External"/><Relationship Id="rId89" Type="http://schemas.openxmlformats.org/officeDocument/2006/relationships/hyperlink" Target="https://github.com/Alluxio/alluxio/pull/607" TargetMode="External"/><Relationship Id="rId80" Type="http://schemas.openxmlformats.org/officeDocument/2006/relationships/hyperlink" Target="https://github.com/jboss-javassist/javassist/commit/3cad4223928911c73afd83350238a25c7c027348" TargetMode="External"/><Relationship Id="rId82" Type="http://schemas.openxmlformats.org/officeDocument/2006/relationships/hyperlink" Target="https://github.com/javamelody/javamelody/commit/ee83171b506ca86a74b6ed56db2e7cf68f6cf31b" TargetMode="External"/><Relationship Id="rId81" Type="http://schemas.openxmlformats.org/officeDocument/2006/relationships/hyperlink" Target="https://bugs.openjdk.java.net/browse/JDK-8041920" TargetMode="External"/><Relationship Id="rId1" Type="http://schemas.openxmlformats.org/officeDocument/2006/relationships/hyperlink" Target="https://github.com/FasterXML/jackson-databind/commit/3414458ff086ea37380628804cf0fafc1b66785c" TargetMode="External"/><Relationship Id="rId2" Type="http://schemas.openxmlformats.org/officeDocument/2006/relationships/hyperlink" Target="https://github.com/apache/tomcat/commit/c84dd88061a688fb942e0ff0612dc7bbd050c24e" TargetMode="External"/><Relationship Id="rId3" Type="http://schemas.openxmlformats.org/officeDocument/2006/relationships/hyperlink" Target="https://github.com/JetBrains/intellij-community/commit/3943eb1f3833c96392538fe671c05d7718a81039" TargetMode="External"/><Relationship Id="rId4" Type="http://schemas.openxmlformats.org/officeDocument/2006/relationships/hyperlink" Target="https://github.com/oracle/graal/commit/e1fdea820c8db252be77049fe972831ecadeebe9" TargetMode="External"/><Relationship Id="rId9" Type="http://schemas.openxmlformats.org/officeDocument/2006/relationships/hyperlink" Target="https://github.com/apache/camel/commit/8a4f25a6dcaae2b704bce5794e007131236cb0d7" TargetMode="External"/><Relationship Id="rId5" Type="http://schemas.openxmlformats.org/officeDocument/2006/relationships/hyperlink" Target="https://github.com/oracle/graal/issues/472" TargetMode="External"/><Relationship Id="rId6" Type="http://schemas.openxmlformats.org/officeDocument/2006/relationships/hyperlink" Target="https://github.com/SpringSource/spring-framework/commit/769753dac429f0448ecb56ee810e4f4a86f9fc9d" TargetMode="External"/><Relationship Id="rId7" Type="http://schemas.openxmlformats.org/officeDocument/2006/relationships/hyperlink" Target="https://github.com/resteasy/Resteasy/commit/a29ea884719b11b6050165f273d0253f40315e01" TargetMode="External"/><Relationship Id="rId8" Type="http://schemas.openxmlformats.org/officeDocument/2006/relationships/hyperlink" Target="https://github.com/resteasy/resteasy/pull/578" TargetMode="External"/><Relationship Id="rId73" Type="http://schemas.openxmlformats.org/officeDocument/2006/relationships/hyperlink" Target="https://github.com/alibaba/dubbo/commit/600f0db5fa3516fcee5e9b70e4bf100e49741840" TargetMode="External"/><Relationship Id="rId72" Type="http://schemas.openxmlformats.org/officeDocument/2006/relationships/hyperlink" Target="https://github.com/apache/dubbo/pull/457" TargetMode="External"/><Relationship Id="rId75" Type="http://schemas.openxmlformats.org/officeDocument/2006/relationships/hyperlink" Target="https://github.com/droolsjbpm/drools/commit/794bf4ce6f471e0d632753eb4b36bfa1e381a97e" TargetMode="External"/><Relationship Id="rId74" Type="http://schemas.openxmlformats.org/officeDocument/2006/relationships/hyperlink" Target="https://github.com/apache/dubbo/pull/5099" TargetMode="External"/><Relationship Id="rId77" Type="http://schemas.openxmlformats.org/officeDocument/2006/relationships/hyperlink" Target="https://github.com/android/platform_frameworks_base/commit/c917f74d9235feefd1788a7b9ba34ed8f1215850" TargetMode="External"/><Relationship Id="rId76" Type="http://schemas.openxmlformats.org/officeDocument/2006/relationships/hyperlink" Target="https://github.com/cbeust/testng/commit/f38bbfab2b620883b38039baac48585efd057bf3" TargetMode="External"/><Relationship Id="rId79" Type="http://schemas.openxmlformats.org/officeDocument/2006/relationships/hyperlink" Target="https://github.com/alibaba/druid/pull/3857" TargetMode="External"/><Relationship Id="rId78" Type="http://schemas.openxmlformats.org/officeDocument/2006/relationships/hyperlink" Target="https://github.com/alibaba/druid/commit/7e521f92c6f1bb7686d0e2655391e47c7d185de8" TargetMode="External"/><Relationship Id="rId71" Type="http://schemas.openxmlformats.org/officeDocument/2006/relationships/hyperlink" Target="https://github.com/alibaba/dubbo/commit/3472e0bcc8c2c5a36630359fd89170fdae74d253" TargetMode="External"/><Relationship Id="rId70" Type="http://schemas.openxmlformats.org/officeDocument/2006/relationships/hyperlink" Target="https://github.com/eclipse/jetty.project/issues/1124" TargetMode="External"/><Relationship Id="rId62" Type="http://schemas.openxmlformats.org/officeDocument/2006/relationships/hyperlink" Target="https://github.com/apache/kylin/commit/f979bc7c48d45826443983c89da7f43a3566dde4" TargetMode="External"/><Relationship Id="rId61" Type="http://schemas.openxmlformats.org/officeDocument/2006/relationships/hyperlink" Target="https://github.com/junit-team/junit4/issues/359" TargetMode="External"/><Relationship Id="rId64" Type="http://schemas.openxmlformats.org/officeDocument/2006/relationships/hyperlink" Target="https://github.com/mockito/mockito/commit/228f924204ae54d2a08b96a7bae442be52861fbc" TargetMode="External"/><Relationship Id="rId63" Type="http://schemas.openxmlformats.org/officeDocument/2006/relationships/hyperlink" Target="https://github.com/apache/kylin/pull/1262" TargetMode="External"/><Relationship Id="rId66" Type="http://schemas.openxmlformats.org/officeDocument/2006/relationships/hyperlink" Target="https://github.com/cucumber/cucumber-jvm/commit/44222d8bd493110bbf925c97d68abf40e0a1b31f" TargetMode="External"/><Relationship Id="rId65" Type="http://schemas.openxmlformats.org/officeDocument/2006/relationships/hyperlink" Target="https://github.com/mockito/mockito/pull/1582" TargetMode="External"/><Relationship Id="rId68" Type="http://schemas.openxmlformats.org/officeDocument/2006/relationships/hyperlink" Target="https://github.com/eclipse/aspectj.eclipse.jdt.core/commit/bca4b9066a8b48c5fe7734a4ddebb80297960efa" TargetMode="External"/><Relationship Id="rId67" Type="http://schemas.openxmlformats.org/officeDocument/2006/relationships/hyperlink" Target="https://github.com/cucumber/cucumber-jvm/issues/1036" TargetMode="External"/><Relationship Id="rId60" Type="http://schemas.openxmlformats.org/officeDocument/2006/relationships/hyperlink" Target="https://github.com/junit-team/junit/commit/eb307fa6f37ac8ec695b2f556e543969503418f5" TargetMode="External"/><Relationship Id="rId69" Type="http://schemas.openxmlformats.org/officeDocument/2006/relationships/hyperlink" Target="https://github.com/eclipse/jetty.project/commit/936fd09a184338f46bcae6cf1c714a526566f618" TargetMode="External"/><Relationship Id="rId51" Type="http://schemas.openxmlformats.org/officeDocument/2006/relationships/hyperlink" Target="https://github.com/zaproxy/zaproxy/commit/e1b1071bdc6473975cf8109c3ba0cee7d5c43ac0" TargetMode="External"/><Relationship Id="rId50" Type="http://schemas.openxmlformats.org/officeDocument/2006/relationships/hyperlink" Target="https://github.com/JetBrains/androidx/commit/48656c37d081ab71654bbc4bcd8d6370120635e8" TargetMode="External"/><Relationship Id="rId53" Type="http://schemas.openxmlformats.org/officeDocument/2006/relationships/hyperlink" Target="https://github.com/junit-team/junit4/pull/598" TargetMode="External"/><Relationship Id="rId52" Type="http://schemas.openxmlformats.org/officeDocument/2006/relationships/hyperlink" Target="https://github.com/junit-team/junit/commit/ef8206551c0ec51f70ec25e7371333dc5c8d99b1" TargetMode="External"/><Relationship Id="rId55" Type="http://schemas.openxmlformats.org/officeDocument/2006/relationships/hyperlink" Target="https://github.com/eclipse/jetty.project/issues/723" TargetMode="External"/><Relationship Id="rId54" Type="http://schemas.openxmlformats.org/officeDocument/2006/relationships/hyperlink" Target="https://github.com/eclipse/jetty.project/commit/17e39ebb5cce7329f9d91dd4dea46a706119608b" TargetMode="External"/><Relationship Id="rId57" Type="http://schemas.openxmlformats.org/officeDocument/2006/relationships/hyperlink" Target="https://github.com/chrisjenx/Calligraphy/commit/435319f273391c4f886f6908c2a7fc7c3dda9e13" TargetMode="External"/><Relationship Id="rId56" Type="http://schemas.openxmlformats.org/officeDocument/2006/relationships/hyperlink" Target="https://github.com/netty/netty/commit/f1e382c89dbbc36ae1b116052b1ed8f780c0178c" TargetMode="External"/><Relationship Id="rId59" Type="http://schemas.openxmlformats.org/officeDocument/2006/relationships/hyperlink" Target="https://github.com/eclipse/jetty.project/issues/3092" TargetMode="External"/><Relationship Id="rId58" Type="http://schemas.openxmlformats.org/officeDocument/2006/relationships/hyperlink" Target="https://github.com/eclipse/jetty.project/commit/fc5f21bd483d184ddb79a40d7a683af358cbd6b0" TargetMode="External"/><Relationship Id="rId95" Type="http://schemas.openxmlformats.org/officeDocument/2006/relationships/hyperlink" Target="https://github.com/eclipse/aspectj.eclipse.jdt.core/commit/6432fdd58a28b72dc3736bdded436559d4f912d6" TargetMode="External"/><Relationship Id="rId94" Type="http://schemas.openxmlformats.org/officeDocument/2006/relationships/hyperlink" Target="https://github.com/SpringSource/spring-framework/commit/4831ca27d2a4e67b1811244049ea19140538f29a" TargetMode="External"/><Relationship Id="rId97" Type="http://schemas.openxmlformats.org/officeDocument/2006/relationships/drawing" Target="../drawings/drawing3.xml"/><Relationship Id="rId96" Type="http://schemas.openxmlformats.org/officeDocument/2006/relationships/hyperlink" Target="https://github.com/oracle/graal/commit/18e0fc5124fb8b11792ec001295567db1a523168" TargetMode="External"/><Relationship Id="rId91" Type="http://schemas.openxmlformats.org/officeDocument/2006/relationships/hyperlink" Target="https://issues.apache.org/bugzilla/show_bug.cgi?id=49209" TargetMode="External"/><Relationship Id="rId90" Type="http://schemas.openxmlformats.org/officeDocument/2006/relationships/hyperlink" Target="https://github.com/apache/tomcat/commit/d0d4c756f2656012fc0b8de3923d0978fea14c3e" TargetMode="External"/><Relationship Id="rId93" Type="http://schemas.openxmlformats.org/officeDocument/2006/relationships/hyperlink" Target="https://github.com/apache/flink/commit/624fe959786106291c0b422f5e3d95f16ce9ff1f" TargetMode="External"/><Relationship Id="rId92" Type="http://schemas.openxmlformats.org/officeDocument/2006/relationships/hyperlink" Target="https://github.com/apache/axis-axis2-java-core/commit/8322ec78ac6ddfd08831e9d6fc157afa56ca4870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24.86"/>
    <col customWidth="1" min="4" max="5" width="25.0"/>
    <col customWidth="1" min="6" max="6" width="43.29"/>
    <col customWidth="1" min="7" max="7" width="22.14"/>
    <col customWidth="1" min="10" max="10" width="22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3" t="s">
        <v>18</v>
      </c>
      <c r="I2" s="2">
        <v>20.0</v>
      </c>
      <c r="J2" s="2" t="s">
        <v>19</v>
      </c>
    </row>
    <row r="3">
      <c r="A3" s="3" t="s">
        <v>20</v>
      </c>
      <c r="B3" s="2" t="s">
        <v>21</v>
      </c>
      <c r="C3" s="2" t="s">
        <v>22</v>
      </c>
      <c r="D3" s="2" t="s">
        <v>23</v>
      </c>
      <c r="E3" s="2" t="s">
        <v>15</v>
      </c>
      <c r="F3" s="2" t="s">
        <v>16</v>
      </c>
      <c r="G3" s="2" t="s">
        <v>24</v>
      </c>
      <c r="H3" s="3" t="s">
        <v>25</v>
      </c>
      <c r="I3" s="2">
        <v>2.0</v>
      </c>
      <c r="J3" s="2" t="s">
        <v>26</v>
      </c>
    </row>
    <row r="4">
      <c r="A4" s="3" t="s">
        <v>27</v>
      </c>
      <c r="B4" s="2" t="s">
        <v>28</v>
      </c>
      <c r="C4" s="2" t="s">
        <v>29</v>
      </c>
      <c r="D4" s="2" t="s">
        <v>29</v>
      </c>
      <c r="E4" s="2" t="s">
        <v>30</v>
      </c>
      <c r="F4" s="2" t="s">
        <v>31</v>
      </c>
      <c r="G4" s="2" t="s">
        <v>32</v>
      </c>
      <c r="H4" s="3" t="s">
        <v>33</v>
      </c>
      <c r="I4" s="2">
        <v>1.0</v>
      </c>
      <c r="J4" s="2" t="s">
        <v>34</v>
      </c>
      <c r="K4" s="2" t="s">
        <v>35</v>
      </c>
    </row>
    <row r="5">
      <c r="A5" s="3" t="s">
        <v>36</v>
      </c>
      <c r="B5" s="2" t="s">
        <v>37</v>
      </c>
      <c r="C5" s="2" t="s">
        <v>38</v>
      </c>
      <c r="D5" s="2" t="s">
        <v>39</v>
      </c>
      <c r="E5" s="2" t="s">
        <v>15</v>
      </c>
      <c r="F5" s="2" t="s">
        <v>16</v>
      </c>
      <c r="G5" s="2" t="s">
        <v>24</v>
      </c>
      <c r="H5" s="2" t="s">
        <v>34</v>
      </c>
      <c r="I5" s="2">
        <v>1.0</v>
      </c>
      <c r="J5" s="2" t="s">
        <v>34</v>
      </c>
      <c r="K5" s="2" t="s">
        <v>35</v>
      </c>
    </row>
    <row r="6">
      <c r="A6" s="3" t="s">
        <v>40</v>
      </c>
      <c r="B6" s="2" t="s">
        <v>21</v>
      </c>
      <c r="C6" s="2" t="s">
        <v>41</v>
      </c>
      <c r="D6" s="2" t="s">
        <v>42</v>
      </c>
      <c r="E6" s="2" t="s">
        <v>15</v>
      </c>
      <c r="F6" s="2" t="s">
        <v>16</v>
      </c>
      <c r="G6" s="2" t="s">
        <v>43</v>
      </c>
      <c r="H6" s="3" t="s">
        <v>44</v>
      </c>
      <c r="I6" s="2">
        <v>2.0</v>
      </c>
      <c r="J6" s="2" t="s">
        <v>26</v>
      </c>
    </row>
    <row r="7">
      <c r="A7" s="4" t="s">
        <v>45</v>
      </c>
      <c r="B7" s="2" t="s">
        <v>21</v>
      </c>
      <c r="C7" s="2" t="s">
        <v>42</v>
      </c>
      <c r="D7" s="2" t="s">
        <v>41</v>
      </c>
      <c r="E7" s="2" t="s">
        <v>15</v>
      </c>
      <c r="F7" s="2" t="s">
        <v>16</v>
      </c>
      <c r="G7" s="2" t="s">
        <v>43</v>
      </c>
      <c r="H7" s="2" t="s">
        <v>34</v>
      </c>
      <c r="I7" s="2">
        <v>2.0</v>
      </c>
      <c r="J7" s="2" t="s">
        <v>26</v>
      </c>
    </row>
    <row r="8">
      <c r="A8" s="3" t="s">
        <v>46</v>
      </c>
      <c r="B8" s="2" t="s">
        <v>47</v>
      </c>
      <c r="C8" s="2" t="s">
        <v>48</v>
      </c>
      <c r="D8" s="2" t="s">
        <v>48</v>
      </c>
      <c r="E8" s="2" t="s">
        <v>15</v>
      </c>
      <c r="F8" s="2" t="s">
        <v>49</v>
      </c>
      <c r="G8" s="2" t="s">
        <v>50</v>
      </c>
      <c r="H8" s="2" t="s">
        <v>34</v>
      </c>
      <c r="I8" s="2">
        <v>1.0</v>
      </c>
      <c r="J8" s="2" t="s">
        <v>34</v>
      </c>
      <c r="K8" s="2" t="s">
        <v>51</v>
      </c>
    </row>
    <row r="9">
      <c r="A9" s="3" t="s">
        <v>52</v>
      </c>
      <c r="B9" s="2" t="s">
        <v>53</v>
      </c>
      <c r="C9" s="2" t="s">
        <v>54</v>
      </c>
      <c r="D9" s="2" t="s">
        <v>54</v>
      </c>
      <c r="E9" s="2" t="s">
        <v>30</v>
      </c>
      <c r="F9" s="2" t="s">
        <v>16</v>
      </c>
      <c r="G9" s="2" t="s">
        <v>55</v>
      </c>
      <c r="H9" s="3" t="s">
        <v>56</v>
      </c>
      <c r="I9" s="2">
        <v>1.0</v>
      </c>
      <c r="J9" s="2" t="s">
        <v>34</v>
      </c>
      <c r="K9" s="2" t="s">
        <v>35</v>
      </c>
    </row>
    <row r="10">
      <c r="A10" s="3" t="s">
        <v>57</v>
      </c>
      <c r="B10" s="2" t="s">
        <v>58</v>
      </c>
      <c r="C10" s="2" t="s">
        <v>59</v>
      </c>
      <c r="D10" s="2" t="s">
        <v>59</v>
      </c>
      <c r="E10" s="2" t="s">
        <v>15</v>
      </c>
      <c r="F10" s="2" t="s">
        <v>16</v>
      </c>
      <c r="G10" s="2" t="s">
        <v>60</v>
      </c>
      <c r="H10" s="3" t="s">
        <v>61</v>
      </c>
      <c r="I10" s="2">
        <v>1.0</v>
      </c>
      <c r="J10" s="2" t="s">
        <v>34</v>
      </c>
      <c r="K10" s="2" t="s">
        <v>35</v>
      </c>
    </row>
    <row r="11">
      <c r="A11" s="3" t="s">
        <v>62</v>
      </c>
      <c r="B11" s="2" t="s">
        <v>21</v>
      </c>
      <c r="C11" s="2" t="s">
        <v>63</v>
      </c>
      <c r="D11" s="2" t="s">
        <v>64</v>
      </c>
      <c r="E11" s="2" t="s">
        <v>15</v>
      </c>
      <c r="F11" s="5" t="s">
        <v>16</v>
      </c>
      <c r="G11" s="2" t="s">
        <v>24</v>
      </c>
      <c r="H11" s="2" t="s">
        <v>34</v>
      </c>
      <c r="I11" s="2">
        <v>3.0</v>
      </c>
      <c r="J11" s="2" t="s">
        <v>26</v>
      </c>
    </row>
    <row r="12">
      <c r="A12" s="4" t="s">
        <v>65</v>
      </c>
      <c r="B12" s="2" t="s">
        <v>66</v>
      </c>
      <c r="C12" s="2" t="s">
        <v>67</v>
      </c>
      <c r="D12" s="2" t="s">
        <v>68</v>
      </c>
      <c r="E12" s="2" t="s">
        <v>15</v>
      </c>
      <c r="F12" s="2" t="s">
        <v>16</v>
      </c>
      <c r="G12" s="2" t="s">
        <v>24</v>
      </c>
      <c r="H12" s="2" t="s">
        <v>34</v>
      </c>
      <c r="I12" s="2">
        <v>1.0</v>
      </c>
      <c r="J12" s="2" t="s">
        <v>34</v>
      </c>
      <c r="K12" s="2" t="s">
        <v>51</v>
      </c>
    </row>
    <row r="13">
      <c r="A13" s="4" t="s">
        <v>69</v>
      </c>
      <c r="B13" s="2" t="s">
        <v>70</v>
      </c>
      <c r="C13" s="2" t="s">
        <v>71</v>
      </c>
      <c r="D13" s="2" t="s">
        <v>72</v>
      </c>
      <c r="E13" s="2" t="s">
        <v>15</v>
      </c>
      <c r="F13" s="2" t="s">
        <v>16</v>
      </c>
      <c r="G13" s="2" t="s">
        <v>43</v>
      </c>
      <c r="H13" s="2" t="s">
        <v>34</v>
      </c>
      <c r="I13" s="2">
        <v>1.0</v>
      </c>
      <c r="J13" s="2" t="s">
        <v>34</v>
      </c>
      <c r="K13" s="2" t="s">
        <v>51</v>
      </c>
    </row>
    <row r="14">
      <c r="A14" s="4" t="s">
        <v>73</v>
      </c>
      <c r="B14" s="2" t="s">
        <v>74</v>
      </c>
      <c r="C14" s="2" t="s">
        <v>75</v>
      </c>
      <c r="D14" s="2" t="s">
        <v>76</v>
      </c>
      <c r="E14" s="2" t="s">
        <v>15</v>
      </c>
      <c r="F14" s="2" t="s">
        <v>16</v>
      </c>
      <c r="G14" s="2" t="s">
        <v>24</v>
      </c>
      <c r="H14" s="3" t="s">
        <v>77</v>
      </c>
      <c r="I14" s="2">
        <v>2.0</v>
      </c>
      <c r="J14" s="2" t="s">
        <v>78</v>
      </c>
    </row>
    <row r="15">
      <c r="A15" s="4" t="s">
        <v>79</v>
      </c>
      <c r="B15" s="2" t="s">
        <v>80</v>
      </c>
      <c r="C15" s="2" t="s">
        <v>81</v>
      </c>
      <c r="D15" s="2" t="s">
        <v>59</v>
      </c>
      <c r="E15" s="2" t="s">
        <v>15</v>
      </c>
      <c r="F15" s="2" t="s">
        <v>16</v>
      </c>
      <c r="G15" s="2" t="s">
        <v>17</v>
      </c>
      <c r="H15" s="4" t="s">
        <v>82</v>
      </c>
      <c r="I15" s="2">
        <v>1.0</v>
      </c>
      <c r="J15" s="2" t="s">
        <v>34</v>
      </c>
      <c r="K15" s="2" t="s">
        <v>83</v>
      </c>
    </row>
    <row r="16">
      <c r="A16" s="4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16</v>
      </c>
      <c r="G16" s="2" t="s">
        <v>24</v>
      </c>
      <c r="H16" s="3" t="s">
        <v>89</v>
      </c>
      <c r="I16" s="2">
        <v>1.0</v>
      </c>
      <c r="J16" s="2" t="s">
        <v>34</v>
      </c>
      <c r="K16" s="2" t="s">
        <v>35</v>
      </c>
    </row>
    <row r="17">
      <c r="A17" s="4" t="s">
        <v>90</v>
      </c>
      <c r="B17" s="2" t="s">
        <v>91</v>
      </c>
      <c r="C17" s="2" t="s">
        <v>92</v>
      </c>
      <c r="D17" s="6" t="s">
        <v>92</v>
      </c>
      <c r="E17" s="2" t="s">
        <v>15</v>
      </c>
      <c r="F17" s="2" t="s">
        <v>16</v>
      </c>
      <c r="G17" s="2" t="s">
        <v>17</v>
      </c>
      <c r="H17" s="2" t="s">
        <v>34</v>
      </c>
      <c r="I17" s="2">
        <v>1.0</v>
      </c>
      <c r="J17" s="2" t="s">
        <v>34</v>
      </c>
      <c r="K17" s="2" t="s">
        <v>35</v>
      </c>
    </row>
    <row r="18">
      <c r="A18" s="4" t="s">
        <v>93</v>
      </c>
      <c r="B18" s="2" t="s">
        <v>94</v>
      </c>
      <c r="C18" s="2" t="s">
        <v>92</v>
      </c>
      <c r="D18" s="2" t="s">
        <v>92</v>
      </c>
      <c r="E18" s="2" t="s">
        <v>15</v>
      </c>
      <c r="F18" s="2" t="s">
        <v>16</v>
      </c>
      <c r="G18" s="2" t="s">
        <v>60</v>
      </c>
      <c r="H18" s="3" t="s">
        <v>95</v>
      </c>
      <c r="I18" s="2">
        <v>1.0</v>
      </c>
      <c r="J18" s="2" t="s">
        <v>34</v>
      </c>
      <c r="K18" s="2" t="s">
        <v>35</v>
      </c>
    </row>
    <row r="19">
      <c r="A19" s="4" t="s">
        <v>96</v>
      </c>
      <c r="B19" s="2" t="s">
        <v>74</v>
      </c>
      <c r="C19" s="2" t="s">
        <v>97</v>
      </c>
      <c r="D19" s="2" t="s">
        <v>97</v>
      </c>
      <c r="E19" s="2" t="s">
        <v>15</v>
      </c>
      <c r="F19" s="2" t="s">
        <v>16</v>
      </c>
      <c r="G19" s="2" t="s">
        <v>17</v>
      </c>
      <c r="H19" s="2" t="s">
        <v>34</v>
      </c>
      <c r="I19" s="2">
        <v>1.0</v>
      </c>
      <c r="J19" s="2" t="s">
        <v>34</v>
      </c>
      <c r="K19" s="2" t="s">
        <v>35</v>
      </c>
    </row>
    <row r="20">
      <c r="A20" s="4" t="s">
        <v>98</v>
      </c>
      <c r="B20" s="2" t="s">
        <v>99</v>
      </c>
      <c r="C20" s="2" t="s">
        <v>100</v>
      </c>
      <c r="D20" s="2" t="s">
        <v>100</v>
      </c>
      <c r="E20" s="2" t="s">
        <v>15</v>
      </c>
      <c r="F20" s="2" t="s">
        <v>16</v>
      </c>
      <c r="G20" s="2" t="s">
        <v>60</v>
      </c>
      <c r="H20" s="3" t="s">
        <v>101</v>
      </c>
      <c r="I20" s="2">
        <v>1.0</v>
      </c>
      <c r="J20" s="2" t="s">
        <v>34</v>
      </c>
      <c r="K20" s="2" t="s">
        <v>35</v>
      </c>
    </row>
    <row r="21">
      <c r="A21" s="4" t="s">
        <v>102</v>
      </c>
      <c r="B21" s="2" t="s">
        <v>103</v>
      </c>
      <c r="C21" s="2" t="s">
        <v>63</v>
      </c>
      <c r="D21" s="2" t="s">
        <v>104</v>
      </c>
      <c r="E21" s="2" t="s">
        <v>30</v>
      </c>
      <c r="F21" s="2" t="s">
        <v>105</v>
      </c>
      <c r="G21" s="2" t="s">
        <v>24</v>
      </c>
      <c r="H21" s="3" t="s">
        <v>106</v>
      </c>
      <c r="I21" s="2">
        <v>1.0</v>
      </c>
      <c r="J21" s="2" t="s">
        <v>34</v>
      </c>
      <c r="K21" s="2" t="s">
        <v>35</v>
      </c>
    </row>
    <row r="22">
      <c r="A22" s="4" t="s">
        <v>107</v>
      </c>
      <c r="B22" s="2" t="s">
        <v>108</v>
      </c>
      <c r="C22" s="2" t="s">
        <v>97</v>
      </c>
      <c r="D22" s="2" t="s">
        <v>97</v>
      </c>
      <c r="E22" s="2" t="s">
        <v>15</v>
      </c>
      <c r="F22" s="2" t="s">
        <v>16</v>
      </c>
      <c r="G22" s="2" t="s">
        <v>60</v>
      </c>
      <c r="H22" s="3" t="s">
        <v>109</v>
      </c>
      <c r="I22" s="2">
        <v>1.0</v>
      </c>
      <c r="J22" s="2" t="s">
        <v>34</v>
      </c>
      <c r="K22" s="2" t="s">
        <v>35</v>
      </c>
    </row>
    <row r="23">
      <c r="A23" s="3" t="s">
        <v>110</v>
      </c>
      <c r="B23" s="2" t="s">
        <v>111</v>
      </c>
      <c r="C23" s="2" t="s">
        <v>92</v>
      </c>
      <c r="D23" s="2" t="s">
        <v>92</v>
      </c>
      <c r="E23" s="2" t="s">
        <v>15</v>
      </c>
      <c r="F23" s="2" t="s">
        <v>16</v>
      </c>
      <c r="G23" s="2" t="s">
        <v>60</v>
      </c>
      <c r="H23" s="3" t="s">
        <v>112</v>
      </c>
      <c r="I23" s="2">
        <v>1.0</v>
      </c>
      <c r="J23" s="2" t="s">
        <v>34</v>
      </c>
      <c r="K23" s="2" t="s">
        <v>35</v>
      </c>
    </row>
    <row r="24">
      <c r="A24" s="4" t="s">
        <v>113</v>
      </c>
      <c r="B24" s="2" t="s">
        <v>114</v>
      </c>
      <c r="C24" s="2" t="s">
        <v>63</v>
      </c>
      <c r="D24" s="2" t="s">
        <v>115</v>
      </c>
      <c r="E24" s="2" t="s">
        <v>15</v>
      </c>
      <c r="F24" s="2" t="s">
        <v>16</v>
      </c>
      <c r="G24" s="2" t="s">
        <v>24</v>
      </c>
      <c r="H24" s="3" t="s">
        <v>116</v>
      </c>
      <c r="I24" s="2">
        <v>1.0</v>
      </c>
      <c r="J24" s="2" t="s">
        <v>34</v>
      </c>
      <c r="K24" s="2" t="s">
        <v>35</v>
      </c>
    </row>
    <row r="25">
      <c r="A25" s="4" t="s">
        <v>117</v>
      </c>
      <c r="B25" s="2" t="s">
        <v>53</v>
      </c>
      <c r="C25" s="2" t="s">
        <v>118</v>
      </c>
      <c r="D25" s="2" t="s">
        <v>118</v>
      </c>
      <c r="E25" s="2" t="s">
        <v>15</v>
      </c>
      <c r="F25" s="2" t="s">
        <v>16</v>
      </c>
      <c r="G25" s="2" t="s">
        <v>17</v>
      </c>
      <c r="H25" s="2" t="s">
        <v>34</v>
      </c>
      <c r="I25" s="2">
        <v>2.0</v>
      </c>
      <c r="J25" s="2" t="s">
        <v>78</v>
      </c>
    </row>
    <row r="26">
      <c r="A26" s="4" t="s">
        <v>119</v>
      </c>
      <c r="B26" s="2" t="s">
        <v>120</v>
      </c>
      <c r="C26" s="2" t="s">
        <v>121</v>
      </c>
      <c r="D26" s="2" t="s">
        <v>122</v>
      </c>
      <c r="E26" s="2" t="s">
        <v>15</v>
      </c>
      <c r="F26" s="2" t="s">
        <v>16</v>
      </c>
      <c r="G26" s="2" t="s">
        <v>24</v>
      </c>
      <c r="H26" s="2" t="s">
        <v>123</v>
      </c>
      <c r="I26" s="2">
        <v>1.0</v>
      </c>
      <c r="J26" s="2" t="s">
        <v>34</v>
      </c>
      <c r="K26" s="2" t="s">
        <v>35</v>
      </c>
    </row>
    <row r="27">
      <c r="A27" s="4" t="s">
        <v>124</v>
      </c>
      <c r="B27" s="2" t="s">
        <v>125</v>
      </c>
      <c r="C27" s="2" t="s">
        <v>126</v>
      </c>
      <c r="D27" s="2" t="s">
        <v>126</v>
      </c>
      <c r="E27" s="2" t="s">
        <v>15</v>
      </c>
      <c r="F27" s="2" t="s">
        <v>16</v>
      </c>
      <c r="G27" s="2" t="s">
        <v>60</v>
      </c>
      <c r="H27" s="2" t="s">
        <v>127</v>
      </c>
      <c r="I27" s="2">
        <v>1.0</v>
      </c>
      <c r="J27" s="2" t="s">
        <v>34</v>
      </c>
      <c r="K27" s="2" t="s">
        <v>35</v>
      </c>
    </row>
    <row r="28">
      <c r="A28" s="4" t="s">
        <v>128</v>
      </c>
      <c r="B28" s="2" t="s">
        <v>129</v>
      </c>
      <c r="C28" s="2" t="s">
        <v>130</v>
      </c>
      <c r="D28" s="2" t="s">
        <v>131</v>
      </c>
      <c r="E28" s="2" t="s">
        <v>15</v>
      </c>
      <c r="F28" s="2" t="s">
        <v>16</v>
      </c>
      <c r="G28" s="2" t="s">
        <v>24</v>
      </c>
      <c r="H28" s="3" t="s">
        <v>132</v>
      </c>
      <c r="I28" s="2">
        <v>2.0</v>
      </c>
      <c r="J28" s="2" t="s">
        <v>133</v>
      </c>
    </row>
    <row r="29">
      <c r="A29" s="4" t="s">
        <v>134</v>
      </c>
      <c r="B29" s="2" t="s">
        <v>135</v>
      </c>
      <c r="C29" s="2" t="s">
        <v>136</v>
      </c>
      <c r="D29" s="2" t="s">
        <v>136</v>
      </c>
      <c r="E29" s="2" t="s">
        <v>15</v>
      </c>
      <c r="F29" s="2" t="s">
        <v>16</v>
      </c>
      <c r="G29" s="2" t="s">
        <v>17</v>
      </c>
      <c r="H29" s="2" t="s">
        <v>34</v>
      </c>
      <c r="I29" s="2">
        <v>1.0</v>
      </c>
      <c r="J29" s="2" t="s">
        <v>34</v>
      </c>
      <c r="K29" s="2" t="s">
        <v>51</v>
      </c>
    </row>
    <row r="30">
      <c r="A30" s="4" t="s">
        <v>137</v>
      </c>
      <c r="B30" s="2" t="s">
        <v>58</v>
      </c>
      <c r="C30" s="2" t="s">
        <v>92</v>
      </c>
      <c r="D30" s="2" t="s">
        <v>92</v>
      </c>
      <c r="E30" s="2" t="s">
        <v>15</v>
      </c>
      <c r="F30" s="2" t="s">
        <v>16</v>
      </c>
      <c r="G30" s="2" t="s">
        <v>60</v>
      </c>
      <c r="H30" s="3" t="s">
        <v>138</v>
      </c>
      <c r="I30" s="2">
        <v>1.0</v>
      </c>
      <c r="J30" s="2" t="s">
        <v>34</v>
      </c>
      <c r="K30" s="2" t="s">
        <v>35</v>
      </c>
    </row>
    <row r="31">
      <c r="A31" s="4" t="s">
        <v>139</v>
      </c>
      <c r="B31" s="2" t="s">
        <v>140</v>
      </c>
      <c r="C31" s="2" t="s">
        <v>141</v>
      </c>
      <c r="D31" s="2" t="s">
        <v>142</v>
      </c>
      <c r="E31" s="2" t="s">
        <v>15</v>
      </c>
      <c r="F31" s="2" t="s">
        <v>16</v>
      </c>
      <c r="G31" s="2" t="s">
        <v>24</v>
      </c>
      <c r="H31" s="3" t="s">
        <v>143</v>
      </c>
      <c r="I31" s="2">
        <v>1.0</v>
      </c>
      <c r="J31" s="2" t="s">
        <v>34</v>
      </c>
      <c r="K31" s="2" t="s">
        <v>35</v>
      </c>
    </row>
    <row r="32">
      <c r="A32" s="4" t="s">
        <v>144</v>
      </c>
      <c r="B32" s="2" t="s">
        <v>21</v>
      </c>
      <c r="C32" s="2" t="s">
        <v>92</v>
      </c>
      <c r="D32" s="2" t="s">
        <v>92</v>
      </c>
      <c r="E32" s="2" t="s">
        <v>15</v>
      </c>
      <c r="F32" s="2" t="s">
        <v>16</v>
      </c>
      <c r="G32" s="2" t="s">
        <v>145</v>
      </c>
      <c r="H32" s="3" t="s">
        <v>146</v>
      </c>
      <c r="I32" s="2">
        <v>2.0</v>
      </c>
      <c r="J32" s="2" t="s">
        <v>26</v>
      </c>
    </row>
    <row r="33">
      <c r="A33" s="4" t="s">
        <v>147</v>
      </c>
      <c r="B33" s="2" t="s">
        <v>66</v>
      </c>
      <c r="C33" s="2" t="s">
        <v>148</v>
      </c>
      <c r="D33" s="2" t="s">
        <v>148</v>
      </c>
      <c r="E33" s="2" t="s">
        <v>15</v>
      </c>
      <c r="F33" s="2" t="s">
        <v>16</v>
      </c>
      <c r="G33" s="2" t="s">
        <v>43</v>
      </c>
      <c r="H33" s="2" t="s">
        <v>34</v>
      </c>
      <c r="I33" s="2">
        <v>1.0</v>
      </c>
      <c r="J33" s="2" t="s">
        <v>34</v>
      </c>
      <c r="K33" s="2" t="s">
        <v>35</v>
      </c>
    </row>
    <row r="34">
      <c r="A34" s="4" t="s">
        <v>149</v>
      </c>
      <c r="B34" s="2" t="s">
        <v>150</v>
      </c>
      <c r="C34" s="2" t="s">
        <v>100</v>
      </c>
      <c r="D34" s="2" t="s">
        <v>151</v>
      </c>
      <c r="E34" s="2" t="s">
        <v>15</v>
      </c>
      <c r="F34" s="2" t="s">
        <v>16</v>
      </c>
      <c r="G34" s="2" t="s">
        <v>24</v>
      </c>
      <c r="H34" s="2" t="s">
        <v>152</v>
      </c>
      <c r="I34" s="2">
        <v>2.0</v>
      </c>
      <c r="J34" s="2" t="s">
        <v>78</v>
      </c>
    </row>
    <row r="35">
      <c r="A35" s="4" t="s">
        <v>153</v>
      </c>
      <c r="B35" s="2" t="s">
        <v>140</v>
      </c>
      <c r="C35" s="2" t="s">
        <v>154</v>
      </c>
      <c r="D35" s="2" t="s">
        <v>155</v>
      </c>
      <c r="E35" s="2" t="s">
        <v>15</v>
      </c>
      <c r="F35" s="2" t="s">
        <v>16</v>
      </c>
      <c r="G35" s="2" t="s">
        <v>24</v>
      </c>
      <c r="H35" s="3" t="s">
        <v>156</v>
      </c>
      <c r="I35" s="2">
        <v>1.0</v>
      </c>
      <c r="J35" s="2" t="s">
        <v>34</v>
      </c>
      <c r="K35" s="2" t="s">
        <v>51</v>
      </c>
    </row>
    <row r="36">
      <c r="A36" s="4" t="s">
        <v>157</v>
      </c>
      <c r="B36" s="2" t="s">
        <v>158</v>
      </c>
      <c r="C36" s="2" t="s">
        <v>159</v>
      </c>
      <c r="D36" s="2" t="s">
        <v>159</v>
      </c>
      <c r="E36" s="2" t="s">
        <v>30</v>
      </c>
      <c r="F36" s="2" t="s">
        <v>16</v>
      </c>
      <c r="G36" s="2" t="s">
        <v>60</v>
      </c>
      <c r="H36" s="3" t="s">
        <v>160</v>
      </c>
      <c r="I36" s="2">
        <v>1.0</v>
      </c>
      <c r="J36" s="2" t="s">
        <v>34</v>
      </c>
      <c r="K36" s="2" t="s">
        <v>35</v>
      </c>
    </row>
    <row r="37">
      <c r="A37" s="3" t="s">
        <v>161</v>
      </c>
      <c r="B37" s="2" t="s">
        <v>162</v>
      </c>
      <c r="C37" s="2" t="s">
        <v>163</v>
      </c>
      <c r="D37" s="2" t="s">
        <v>163</v>
      </c>
      <c r="E37" s="2" t="s">
        <v>15</v>
      </c>
      <c r="F37" s="2" t="s">
        <v>16</v>
      </c>
      <c r="G37" s="2" t="s">
        <v>43</v>
      </c>
      <c r="H37" s="2" t="s">
        <v>164</v>
      </c>
      <c r="I37" s="2">
        <v>1.0</v>
      </c>
      <c r="J37" s="2" t="s">
        <v>34</v>
      </c>
      <c r="K37" s="2" t="s">
        <v>35</v>
      </c>
    </row>
    <row r="38">
      <c r="A38" s="4" t="s">
        <v>165</v>
      </c>
      <c r="B38" s="2" t="s">
        <v>166</v>
      </c>
      <c r="C38" s="2" t="s">
        <v>167</v>
      </c>
      <c r="D38" s="2" t="s">
        <v>121</v>
      </c>
      <c r="E38" s="2" t="s">
        <v>88</v>
      </c>
      <c r="F38" s="2" t="s">
        <v>16</v>
      </c>
      <c r="G38" s="2" t="s">
        <v>24</v>
      </c>
      <c r="H38" s="3" t="s">
        <v>168</v>
      </c>
      <c r="I38" s="2">
        <v>1.0</v>
      </c>
      <c r="J38" s="2" t="s">
        <v>34</v>
      </c>
      <c r="K38" s="2" t="s">
        <v>35</v>
      </c>
    </row>
    <row r="39">
      <c r="A39" s="4" t="s">
        <v>169</v>
      </c>
      <c r="B39" s="2" t="s">
        <v>170</v>
      </c>
      <c r="C39" s="2" t="s">
        <v>121</v>
      </c>
      <c r="D39" s="2" t="s">
        <v>171</v>
      </c>
      <c r="E39" s="2" t="s">
        <v>15</v>
      </c>
      <c r="F39" s="2" t="s">
        <v>16</v>
      </c>
      <c r="G39" s="2" t="s">
        <v>24</v>
      </c>
      <c r="H39" s="3" t="s">
        <v>172</v>
      </c>
      <c r="I39" s="2">
        <v>1.0</v>
      </c>
      <c r="J39" s="2" t="s">
        <v>34</v>
      </c>
      <c r="K39" s="2" t="s">
        <v>35</v>
      </c>
    </row>
    <row r="40">
      <c r="A40" s="4" t="s">
        <v>173</v>
      </c>
      <c r="B40" s="2" t="s">
        <v>174</v>
      </c>
      <c r="C40" s="2" t="s">
        <v>175</v>
      </c>
      <c r="D40" s="2" t="s">
        <v>176</v>
      </c>
      <c r="E40" s="2" t="s">
        <v>15</v>
      </c>
      <c r="F40" s="2" t="s">
        <v>177</v>
      </c>
      <c r="G40" s="2" t="s">
        <v>24</v>
      </c>
      <c r="H40" s="2" t="s">
        <v>34</v>
      </c>
      <c r="I40" s="2">
        <v>1.0</v>
      </c>
      <c r="J40" s="2" t="s">
        <v>34</v>
      </c>
      <c r="K40" s="2" t="s">
        <v>35</v>
      </c>
    </row>
    <row r="41">
      <c r="A41" s="4" t="s">
        <v>178</v>
      </c>
      <c r="B41" s="2" t="s">
        <v>179</v>
      </c>
      <c r="C41" s="2" t="s">
        <v>180</v>
      </c>
      <c r="D41" s="2" t="s">
        <v>181</v>
      </c>
      <c r="E41" s="2" t="s">
        <v>30</v>
      </c>
      <c r="F41" s="2" t="s">
        <v>16</v>
      </c>
      <c r="G41" s="2" t="s">
        <v>24</v>
      </c>
      <c r="H41" s="3" t="s">
        <v>182</v>
      </c>
      <c r="I41" s="2">
        <v>1.0</v>
      </c>
      <c r="J41" s="2" t="s">
        <v>34</v>
      </c>
      <c r="K41" s="2" t="s">
        <v>35</v>
      </c>
    </row>
    <row r="42">
      <c r="A42" s="4" t="s">
        <v>183</v>
      </c>
      <c r="B42" s="2" t="s">
        <v>158</v>
      </c>
      <c r="C42" s="2" t="s">
        <v>184</v>
      </c>
      <c r="D42" s="2" t="s">
        <v>184</v>
      </c>
      <c r="E42" s="2" t="s">
        <v>15</v>
      </c>
      <c r="F42" s="2" t="s">
        <v>16</v>
      </c>
      <c r="G42" s="2" t="s">
        <v>60</v>
      </c>
      <c r="H42" s="3" t="s">
        <v>185</v>
      </c>
      <c r="I42" s="2">
        <v>2.0</v>
      </c>
      <c r="J42" s="2" t="s">
        <v>78</v>
      </c>
    </row>
    <row r="43">
      <c r="A43" s="4" t="s">
        <v>186</v>
      </c>
      <c r="B43" s="2" t="s">
        <v>187</v>
      </c>
      <c r="C43" s="2" t="s">
        <v>188</v>
      </c>
      <c r="D43" s="2" t="s">
        <v>188</v>
      </c>
      <c r="E43" s="2" t="s">
        <v>15</v>
      </c>
      <c r="F43" s="2" t="s">
        <v>16</v>
      </c>
      <c r="G43" s="2" t="s">
        <v>17</v>
      </c>
      <c r="H43" s="2" t="s">
        <v>34</v>
      </c>
      <c r="I43" s="2">
        <v>3.0</v>
      </c>
      <c r="J43" s="2" t="s">
        <v>26</v>
      </c>
    </row>
    <row r="44">
      <c r="A44" s="4" t="s">
        <v>189</v>
      </c>
      <c r="B44" s="2" t="s">
        <v>190</v>
      </c>
      <c r="C44" s="2" t="s">
        <v>122</v>
      </c>
      <c r="D44" s="2" t="s">
        <v>121</v>
      </c>
      <c r="E44" s="2" t="s">
        <v>15</v>
      </c>
      <c r="F44" s="2" t="s">
        <v>16</v>
      </c>
      <c r="G44" s="2" t="s">
        <v>24</v>
      </c>
      <c r="H44" s="2" t="s">
        <v>34</v>
      </c>
      <c r="I44" s="2">
        <v>1.0</v>
      </c>
      <c r="J44" s="2" t="s">
        <v>34</v>
      </c>
      <c r="K44" s="2" t="s">
        <v>51</v>
      </c>
    </row>
    <row r="45">
      <c r="A45" s="4" t="s">
        <v>191</v>
      </c>
      <c r="B45" s="2" t="s">
        <v>192</v>
      </c>
      <c r="C45" s="2" t="s">
        <v>92</v>
      </c>
      <c r="D45" s="2" t="s">
        <v>92</v>
      </c>
      <c r="E45" s="2" t="s">
        <v>15</v>
      </c>
      <c r="F45" s="2" t="s">
        <v>16</v>
      </c>
      <c r="G45" s="2" t="s">
        <v>17</v>
      </c>
      <c r="H45" s="3" t="s">
        <v>193</v>
      </c>
      <c r="I45" s="2">
        <v>1.0</v>
      </c>
      <c r="J45" s="2" t="s">
        <v>34</v>
      </c>
      <c r="K45" s="2" t="s">
        <v>35</v>
      </c>
    </row>
    <row r="46">
      <c r="A46" s="4" t="s">
        <v>194</v>
      </c>
      <c r="B46" s="2" t="s">
        <v>66</v>
      </c>
      <c r="C46" s="2" t="s">
        <v>195</v>
      </c>
      <c r="D46" s="2" t="s">
        <v>121</v>
      </c>
      <c r="E46" s="2" t="s">
        <v>15</v>
      </c>
      <c r="F46" s="2" t="s">
        <v>16</v>
      </c>
      <c r="G46" s="2" t="s">
        <v>24</v>
      </c>
      <c r="H46" s="2" t="s">
        <v>196</v>
      </c>
      <c r="I46" s="2">
        <v>2.0</v>
      </c>
      <c r="J46" s="2" t="s">
        <v>26</v>
      </c>
    </row>
    <row r="47">
      <c r="A47" s="4" t="s">
        <v>197</v>
      </c>
      <c r="B47" s="2" t="s">
        <v>53</v>
      </c>
      <c r="C47" s="2" t="s">
        <v>184</v>
      </c>
      <c r="D47" s="2" t="s">
        <v>184</v>
      </c>
      <c r="E47" s="2" t="s">
        <v>15</v>
      </c>
      <c r="F47" s="2" t="s">
        <v>16</v>
      </c>
      <c r="G47" s="2" t="s">
        <v>17</v>
      </c>
      <c r="H47" s="2" t="s">
        <v>198</v>
      </c>
      <c r="I47" s="2">
        <v>12.0</v>
      </c>
      <c r="J47" s="2" t="s">
        <v>78</v>
      </c>
    </row>
    <row r="48">
      <c r="A48" s="4" t="s">
        <v>199</v>
      </c>
      <c r="B48" s="2" t="s">
        <v>200</v>
      </c>
      <c r="C48" s="2" t="s">
        <v>92</v>
      </c>
      <c r="D48" s="2" t="s">
        <v>92</v>
      </c>
      <c r="E48" s="2" t="s">
        <v>15</v>
      </c>
      <c r="F48" s="2" t="s">
        <v>16</v>
      </c>
      <c r="G48" s="2" t="s">
        <v>60</v>
      </c>
      <c r="H48" s="2" t="s">
        <v>201</v>
      </c>
      <c r="I48" s="2">
        <v>1.0</v>
      </c>
      <c r="J48" s="2" t="s">
        <v>34</v>
      </c>
      <c r="K48" s="2" t="s">
        <v>35</v>
      </c>
    </row>
    <row r="49">
      <c r="A49" s="4" t="s">
        <v>202</v>
      </c>
      <c r="B49" s="2" t="s">
        <v>203</v>
      </c>
      <c r="C49" s="2" t="s">
        <v>204</v>
      </c>
      <c r="D49" s="2" t="s">
        <v>204</v>
      </c>
      <c r="E49" s="2" t="s">
        <v>15</v>
      </c>
      <c r="F49" s="2" t="s">
        <v>16</v>
      </c>
      <c r="G49" s="2" t="s">
        <v>60</v>
      </c>
      <c r="H49" s="2" t="s">
        <v>34</v>
      </c>
      <c r="I49" s="2">
        <v>2.0</v>
      </c>
      <c r="J49" s="2" t="s">
        <v>26</v>
      </c>
    </row>
    <row r="50">
      <c r="A50" s="4" t="s">
        <v>205</v>
      </c>
      <c r="B50" s="2" t="s">
        <v>206</v>
      </c>
      <c r="C50" s="2" t="s">
        <v>92</v>
      </c>
      <c r="D50" s="2" t="s">
        <v>92</v>
      </c>
      <c r="E50" s="2" t="s">
        <v>15</v>
      </c>
      <c r="F50" s="2" t="s">
        <v>16</v>
      </c>
      <c r="G50" s="2" t="s">
        <v>60</v>
      </c>
      <c r="H50" s="2" t="s">
        <v>207</v>
      </c>
      <c r="I50" s="2">
        <v>1.0</v>
      </c>
      <c r="J50" s="2" t="s">
        <v>34</v>
      </c>
      <c r="K50" s="2" t="s">
        <v>35</v>
      </c>
    </row>
    <row r="51">
      <c r="A51" s="4" t="s">
        <v>208</v>
      </c>
      <c r="B51" s="2" t="s">
        <v>209</v>
      </c>
      <c r="C51" s="2" t="s">
        <v>195</v>
      </c>
      <c r="D51" s="2" t="s">
        <v>121</v>
      </c>
      <c r="E51" s="2" t="s">
        <v>15</v>
      </c>
      <c r="F51" s="2" t="s">
        <v>105</v>
      </c>
      <c r="G51" s="2" t="s">
        <v>24</v>
      </c>
      <c r="H51" s="2" t="s">
        <v>34</v>
      </c>
      <c r="I51" s="2">
        <v>1.0</v>
      </c>
      <c r="J51" s="2" t="s">
        <v>34</v>
      </c>
      <c r="K51" s="2" t="s">
        <v>35</v>
      </c>
    </row>
    <row r="52">
      <c r="A52" s="4" t="s">
        <v>210</v>
      </c>
      <c r="B52" s="2" t="s">
        <v>211</v>
      </c>
      <c r="C52" s="2" t="s">
        <v>97</v>
      </c>
      <c r="D52" s="2" t="s">
        <v>97</v>
      </c>
      <c r="E52" s="2" t="s">
        <v>15</v>
      </c>
      <c r="F52" s="2" t="s">
        <v>16</v>
      </c>
      <c r="G52" s="2" t="s">
        <v>60</v>
      </c>
      <c r="H52" s="3" t="s">
        <v>212</v>
      </c>
      <c r="I52" s="2">
        <v>1.0</v>
      </c>
      <c r="J52" s="2" t="s">
        <v>34</v>
      </c>
      <c r="K52" s="7" t="s">
        <v>51</v>
      </c>
    </row>
    <row r="53">
      <c r="A53" s="4" t="s">
        <v>213</v>
      </c>
      <c r="B53" s="2" t="s">
        <v>214</v>
      </c>
      <c r="C53" s="2" t="s">
        <v>215</v>
      </c>
      <c r="D53" s="2" t="s">
        <v>215</v>
      </c>
      <c r="E53" s="2" t="s">
        <v>15</v>
      </c>
      <c r="F53" s="2" t="s">
        <v>216</v>
      </c>
      <c r="G53" s="2" t="s">
        <v>50</v>
      </c>
      <c r="H53" s="2" t="s">
        <v>34</v>
      </c>
      <c r="I53" s="2">
        <v>1.0</v>
      </c>
      <c r="J53" s="2" t="s">
        <v>34</v>
      </c>
      <c r="K53" s="2" t="s">
        <v>51</v>
      </c>
    </row>
    <row r="54">
      <c r="A54" s="4" t="s">
        <v>217</v>
      </c>
      <c r="B54" s="2" t="s">
        <v>218</v>
      </c>
      <c r="C54" s="2" t="s">
        <v>219</v>
      </c>
      <c r="D54" s="2" t="s">
        <v>220</v>
      </c>
      <c r="E54" s="2" t="s">
        <v>88</v>
      </c>
      <c r="F54" s="2" t="s">
        <v>16</v>
      </c>
      <c r="G54" s="2" t="s">
        <v>221</v>
      </c>
      <c r="H54" s="2" t="s">
        <v>34</v>
      </c>
      <c r="I54" s="2">
        <v>3.0</v>
      </c>
      <c r="J54" s="2" t="s">
        <v>26</v>
      </c>
    </row>
    <row r="55">
      <c r="A55" s="4" t="s">
        <v>222</v>
      </c>
      <c r="B55" s="2" t="s">
        <v>200</v>
      </c>
      <c r="C55" s="2" t="s">
        <v>76</v>
      </c>
      <c r="D55" s="2" t="s">
        <v>75</v>
      </c>
      <c r="E55" s="2" t="s">
        <v>15</v>
      </c>
      <c r="F55" s="2" t="s">
        <v>16</v>
      </c>
      <c r="G55" s="2" t="s">
        <v>24</v>
      </c>
      <c r="H55" s="2" t="s">
        <v>223</v>
      </c>
      <c r="I55" s="2">
        <v>2.0</v>
      </c>
      <c r="J55" s="2" t="s">
        <v>133</v>
      </c>
    </row>
    <row r="56">
      <c r="A56" s="4" t="s">
        <v>224</v>
      </c>
      <c r="B56" s="2" t="s">
        <v>225</v>
      </c>
      <c r="C56" s="2" t="s">
        <v>226</v>
      </c>
      <c r="D56" s="2" t="s">
        <v>226</v>
      </c>
      <c r="E56" s="2" t="s">
        <v>15</v>
      </c>
      <c r="F56" s="2" t="s">
        <v>16</v>
      </c>
      <c r="G56" s="2" t="s">
        <v>43</v>
      </c>
      <c r="H56" s="2" t="s">
        <v>227</v>
      </c>
      <c r="I56" s="2">
        <v>1.0</v>
      </c>
      <c r="J56" s="2" t="s">
        <v>34</v>
      </c>
      <c r="K56" s="2" t="s">
        <v>35</v>
      </c>
    </row>
    <row r="57">
      <c r="A57" s="4" t="s">
        <v>228</v>
      </c>
      <c r="B57" s="2" t="s">
        <v>229</v>
      </c>
      <c r="C57" s="2" t="s">
        <v>67</v>
      </c>
      <c r="D57" s="2" t="s">
        <v>68</v>
      </c>
      <c r="E57" s="2" t="s">
        <v>15</v>
      </c>
      <c r="F57" s="2" t="s">
        <v>16</v>
      </c>
      <c r="G57" s="2" t="s">
        <v>24</v>
      </c>
      <c r="H57" s="2" t="s">
        <v>34</v>
      </c>
      <c r="I57" s="2">
        <v>2.0</v>
      </c>
      <c r="J57" s="2" t="s">
        <v>26</v>
      </c>
    </row>
    <row r="58">
      <c r="A58" s="4" t="s">
        <v>230</v>
      </c>
      <c r="B58" s="2" t="s">
        <v>66</v>
      </c>
      <c r="C58" s="2" t="s">
        <v>219</v>
      </c>
      <c r="D58" s="2" t="s">
        <v>231</v>
      </c>
      <c r="E58" s="2" t="s">
        <v>88</v>
      </c>
      <c r="F58" s="2" t="s">
        <v>16</v>
      </c>
      <c r="G58" s="2" t="s">
        <v>221</v>
      </c>
      <c r="H58" s="2" t="s">
        <v>232</v>
      </c>
      <c r="I58" s="2">
        <v>1.0</v>
      </c>
      <c r="J58" s="2" t="s">
        <v>34</v>
      </c>
      <c r="K58" s="2" t="s">
        <v>35</v>
      </c>
    </row>
    <row r="59">
      <c r="A59" s="4" t="s">
        <v>233</v>
      </c>
      <c r="B59" s="2" t="s">
        <v>234</v>
      </c>
      <c r="C59" s="2" t="s">
        <v>235</v>
      </c>
      <c r="D59" s="2" t="s">
        <v>235</v>
      </c>
      <c r="E59" s="2" t="s">
        <v>15</v>
      </c>
      <c r="F59" s="2" t="s">
        <v>16</v>
      </c>
      <c r="G59" s="2" t="s">
        <v>43</v>
      </c>
      <c r="H59" s="2" t="s">
        <v>34</v>
      </c>
      <c r="I59" s="2">
        <v>1.0</v>
      </c>
      <c r="J59" s="2" t="s">
        <v>34</v>
      </c>
      <c r="K59" s="2" t="s">
        <v>35</v>
      </c>
    </row>
    <row r="60">
      <c r="A60" s="3" t="s">
        <v>236</v>
      </c>
      <c r="B60" s="2" t="s">
        <v>94</v>
      </c>
      <c r="C60" s="2" t="s">
        <v>237</v>
      </c>
      <c r="D60" s="2" t="s">
        <v>237</v>
      </c>
      <c r="E60" s="2" t="s">
        <v>15</v>
      </c>
      <c r="F60" s="2" t="s">
        <v>216</v>
      </c>
      <c r="G60" s="2" t="s">
        <v>50</v>
      </c>
      <c r="H60" s="3" t="s">
        <v>238</v>
      </c>
      <c r="I60" s="2">
        <v>3.0</v>
      </c>
      <c r="J60" s="2" t="s">
        <v>78</v>
      </c>
    </row>
    <row r="61">
      <c r="A61" s="4" t="s">
        <v>239</v>
      </c>
      <c r="B61" s="2" t="s">
        <v>240</v>
      </c>
      <c r="C61" s="2" t="s">
        <v>68</v>
      </c>
      <c r="D61" s="2" t="s">
        <v>67</v>
      </c>
      <c r="E61" s="2" t="s">
        <v>15</v>
      </c>
      <c r="F61" s="2" t="s">
        <v>16</v>
      </c>
      <c r="G61" s="2" t="s">
        <v>24</v>
      </c>
      <c r="H61" s="2" t="s">
        <v>241</v>
      </c>
      <c r="I61" s="2">
        <v>1.0</v>
      </c>
      <c r="J61" s="2" t="s">
        <v>34</v>
      </c>
      <c r="K61" s="2" t="s">
        <v>35</v>
      </c>
    </row>
    <row r="62">
      <c r="A62" s="3" t="s">
        <v>242</v>
      </c>
      <c r="B62" s="2" t="s">
        <v>85</v>
      </c>
      <c r="C62" s="2" t="s">
        <v>219</v>
      </c>
      <c r="D62" s="2" t="s">
        <v>243</v>
      </c>
      <c r="E62" s="2" t="s">
        <v>88</v>
      </c>
      <c r="F62" s="2" t="s">
        <v>16</v>
      </c>
      <c r="G62" s="2" t="s">
        <v>55</v>
      </c>
      <c r="H62" s="3" t="s">
        <v>244</v>
      </c>
      <c r="I62" s="2">
        <v>1.0</v>
      </c>
      <c r="J62" s="2" t="s">
        <v>34</v>
      </c>
      <c r="K62" s="2" t="s">
        <v>35</v>
      </c>
    </row>
    <row r="63">
      <c r="A63" s="4" t="s">
        <v>245</v>
      </c>
      <c r="B63" s="2" t="s">
        <v>162</v>
      </c>
      <c r="C63" s="2" t="s">
        <v>97</v>
      </c>
      <c r="D63" s="2" t="s">
        <v>97</v>
      </c>
      <c r="E63" s="2" t="s">
        <v>15</v>
      </c>
      <c r="F63" s="2" t="s">
        <v>16</v>
      </c>
      <c r="G63" s="2" t="s">
        <v>17</v>
      </c>
      <c r="H63" s="2" t="s">
        <v>34</v>
      </c>
      <c r="I63" s="2">
        <v>1.0</v>
      </c>
      <c r="J63" s="2" t="s">
        <v>34</v>
      </c>
      <c r="K63" s="2" t="s">
        <v>35</v>
      </c>
    </row>
    <row r="64">
      <c r="A64" s="4" t="s">
        <v>246</v>
      </c>
      <c r="B64" s="2" t="s">
        <v>70</v>
      </c>
      <c r="C64" s="2" t="s">
        <v>76</v>
      </c>
      <c r="D64" s="2" t="s">
        <v>247</v>
      </c>
      <c r="E64" s="2" t="s">
        <v>15</v>
      </c>
      <c r="F64" s="2" t="s">
        <v>16</v>
      </c>
      <c r="G64" s="2" t="s">
        <v>24</v>
      </c>
      <c r="H64" s="2" t="s">
        <v>34</v>
      </c>
      <c r="I64" s="2">
        <v>1.0</v>
      </c>
      <c r="J64" s="2" t="s">
        <v>34</v>
      </c>
      <c r="K64" s="2" t="s">
        <v>35</v>
      </c>
    </row>
    <row r="65">
      <c r="A65" s="4" t="s">
        <v>248</v>
      </c>
      <c r="B65" s="2" t="s">
        <v>249</v>
      </c>
      <c r="C65" s="2" t="s">
        <v>54</v>
      </c>
      <c r="D65" s="2" t="s">
        <v>54</v>
      </c>
      <c r="E65" s="2" t="s">
        <v>30</v>
      </c>
      <c r="F65" s="2" t="s">
        <v>16</v>
      </c>
      <c r="G65" s="2" t="s">
        <v>17</v>
      </c>
      <c r="H65" s="2" t="s">
        <v>34</v>
      </c>
      <c r="I65" s="2">
        <v>5.0</v>
      </c>
      <c r="J65" s="2" t="s">
        <v>250</v>
      </c>
    </row>
    <row r="66">
      <c r="A66" s="4" t="s">
        <v>251</v>
      </c>
      <c r="B66" s="2" t="s">
        <v>21</v>
      </c>
      <c r="C66" s="2" t="s">
        <v>252</v>
      </c>
      <c r="D66" s="2" t="s">
        <v>253</v>
      </c>
      <c r="E66" s="2" t="s">
        <v>15</v>
      </c>
      <c r="F66" s="2" t="s">
        <v>177</v>
      </c>
      <c r="G66" s="2" t="s">
        <v>24</v>
      </c>
      <c r="H66" s="2" t="s">
        <v>34</v>
      </c>
      <c r="I66" s="2">
        <v>1.0</v>
      </c>
      <c r="J66" s="2" t="s">
        <v>34</v>
      </c>
      <c r="K66" s="2" t="s">
        <v>254</v>
      </c>
    </row>
    <row r="67">
      <c r="A67" s="3" t="s">
        <v>255</v>
      </c>
      <c r="B67" s="2" t="s">
        <v>256</v>
      </c>
      <c r="C67" s="2" t="s">
        <v>257</v>
      </c>
      <c r="D67" s="2" t="s">
        <v>258</v>
      </c>
      <c r="E67" s="2" t="s">
        <v>30</v>
      </c>
      <c r="F67" s="2" t="s">
        <v>16</v>
      </c>
      <c r="G67" s="2" t="s">
        <v>43</v>
      </c>
      <c r="H67" s="2" t="s">
        <v>34</v>
      </c>
      <c r="I67" s="2">
        <v>1.0</v>
      </c>
      <c r="J67" s="2" t="s">
        <v>34</v>
      </c>
      <c r="K67" s="2" t="s">
        <v>35</v>
      </c>
    </row>
    <row r="68">
      <c r="A68" s="4" t="s">
        <v>259</v>
      </c>
      <c r="B68" s="2" t="s">
        <v>260</v>
      </c>
      <c r="C68" s="2" t="s">
        <v>92</v>
      </c>
      <c r="D68" s="2" t="s">
        <v>92</v>
      </c>
      <c r="E68" s="2" t="s">
        <v>15</v>
      </c>
      <c r="F68" s="2" t="s">
        <v>16</v>
      </c>
      <c r="G68" s="2" t="s">
        <v>60</v>
      </c>
      <c r="H68" s="3" t="s">
        <v>261</v>
      </c>
      <c r="I68" s="2">
        <v>1.0</v>
      </c>
      <c r="J68" s="2" t="s">
        <v>34</v>
      </c>
      <c r="K68" s="2" t="s">
        <v>35</v>
      </c>
    </row>
    <row r="69">
      <c r="A69" s="3" t="s">
        <v>262</v>
      </c>
      <c r="B69" s="2" t="s">
        <v>53</v>
      </c>
      <c r="C69" s="2" t="s">
        <v>263</v>
      </c>
      <c r="D69" s="2" t="s">
        <v>263</v>
      </c>
      <c r="E69" s="2" t="s">
        <v>15</v>
      </c>
      <c r="F69" s="2" t="s">
        <v>16</v>
      </c>
      <c r="G69" s="2" t="s">
        <v>43</v>
      </c>
      <c r="H69" s="3" t="s">
        <v>264</v>
      </c>
      <c r="I69" s="2">
        <v>1.0</v>
      </c>
      <c r="J69" s="2" t="s">
        <v>34</v>
      </c>
      <c r="K69" s="2" t="s">
        <v>265</v>
      </c>
    </row>
    <row r="70">
      <c r="A70" s="4" t="s">
        <v>266</v>
      </c>
      <c r="B70" s="2" t="s">
        <v>209</v>
      </c>
      <c r="C70" s="2" t="s">
        <v>263</v>
      </c>
      <c r="D70" s="2" t="s">
        <v>267</v>
      </c>
      <c r="E70" s="2" t="s">
        <v>15</v>
      </c>
      <c r="F70" s="2" t="s">
        <v>16</v>
      </c>
      <c r="G70" s="2" t="s">
        <v>24</v>
      </c>
      <c r="H70" s="2" t="s">
        <v>268</v>
      </c>
      <c r="I70" s="2">
        <v>1.0</v>
      </c>
      <c r="J70" s="2" t="s">
        <v>34</v>
      </c>
      <c r="K70" s="2" t="s">
        <v>51</v>
      </c>
    </row>
    <row r="71">
      <c r="A71" s="4" t="s">
        <v>269</v>
      </c>
      <c r="B71" s="2" t="s">
        <v>270</v>
      </c>
      <c r="C71" s="2" t="s">
        <v>67</v>
      </c>
      <c r="D71" s="2" t="s">
        <v>68</v>
      </c>
      <c r="E71" s="2" t="s">
        <v>15</v>
      </c>
      <c r="F71" s="2" t="s">
        <v>16</v>
      </c>
      <c r="G71" s="2" t="s">
        <v>24</v>
      </c>
      <c r="H71" s="2" t="s">
        <v>271</v>
      </c>
      <c r="I71" s="2">
        <v>1.0</v>
      </c>
      <c r="J71" s="2" t="s">
        <v>34</v>
      </c>
      <c r="K71" s="2" t="s">
        <v>35</v>
      </c>
    </row>
    <row r="72">
      <c r="A72" s="4" t="s">
        <v>272</v>
      </c>
      <c r="B72" s="2" t="s">
        <v>249</v>
      </c>
      <c r="C72" s="2" t="s">
        <v>273</v>
      </c>
      <c r="D72" s="2" t="s">
        <v>273</v>
      </c>
      <c r="E72" s="2" t="s">
        <v>88</v>
      </c>
      <c r="F72" s="2" t="s">
        <v>16</v>
      </c>
      <c r="G72" s="2" t="s">
        <v>24</v>
      </c>
      <c r="H72" s="4" t="s">
        <v>274</v>
      </c>
      <c r="I72" s="2">
        <v>2.0</v>
      </c>
      <c r="J72" s="2" t="s">
        <v>78</v>
      </c>
    </row>
    <row r="73">
      <c r="A73" s="4" t="s">
        <v>275</v>
      </c>
      <c r="B73" s="2" t="s">
        <v>276</v>
      </c>
      <c r="C73" s="2" t="s">
        <v>277</v>
      </c>
      <c r="D73" s="2" t="s">
        <v>277</v>
      </c>
      <c r="E73" s="2" t="s">
        <v>15</v>
      </c>
      <c r="F73" s="2" t="s">
        <v>16</v>
      </c>
      <c r="G73" s="2" t="s">
        <v>17</v>
      </c>
      <c r="H73" s="2" t="s">
        <v>34</v>
      </c>
      <c r="I73" s="2">
        <v>1.0</v>
      </c>
      <c r="J73" s="2" t="s">
        <v>34</v>
      </c>
      <c r="K73" s="2" t="s">
        <v>51</v>
      </c>
    </row>
    <row r="74">
      <c r="A74" s="4" t="s">
        <v>278</v>
      </c>
      <c r="B74" s="2" t="s">
        <v>170</v>
      </c>
      <c r="C74" s="2" t="s">
        <v>63</v>
      </c>
      <c r="D74" s="2" t="s">
        <v>64</v>
      </c>
      <c r="E74" s="2" t="s">
        <v>15</v>
      </c>
      <c r="F74" s="2" t="s">
        <v>16</v>
      </c>
      <c r="G74" s="2" t="s">
        <v>24</v>
      </c>
      <c r="H74" s="4" t="s">
        <v>279</v>
      </c>
      <c r="I74" s="2">
        <v>1.0</v>
      </c>
      <c r="J74" s="2" t="s">
        <v>34</v>
      </c>
      <c r="K74" s="2" t="s">
        <v>35</v>
      </c>
    </row>
    <row r="75">
      <c r="A75" s="4" t="s">
        <v>280</v>
      </c>
      <c r="B75" s="2" t="s">
        <v>140</v>
      </c>
      <c r="C75" s="2" t="s">
        <v>75</v>
      </c>
      <c r="D75" s="2" t="s">
        <v>76</v>
      </c>
      <c r="E75" s="2" t="s">
        <v>15</v>
      </c>
      <c r="F75" s="2" t="s">
        <v>16</v>
      </c>
      <c r="G75" s="2" t="s">
        <v>24</v>
      </c>
      <c r="H75" s="4" t="s">
        <v>281</v>
      </c>
      <c r="I75" s="2">
        <v>1.0</v>
      </c>
      <c r="J75" s="2" t="s">
        <v>34</v>
      </c>
      <c r="K75" s="2" t="s">
        <v>35</v>
      </c>
    </row>
    <row r="76">
      <c r="A76" s="4" t="s">
        <v>282</v>
      </c>
      <c r="B76" s="2" t="s">
        <v>283</v>
      </c>
      <c r="C76" s="2" t="s">
        <v>68</v>
      </c>
      <c r="D76" s="2" t="s">
        <v>284</v>
      </c>
      <c r="E76" s="2" t="s">
        <v>15</v>
      </c>
      <c r="F76" s="2" t="s">
        <v>16</v>
      </c>
      <c r="G76" s="2" t="s">
        <v>24</v>
      </c>
      <c r="H76" s="2" t="s">
        <v>285</v>
      </c>
      <c r="I76" s="2">
        <v>1.0</v>
      </c>
      <c r="J76" s="2" t="s">
        <v>34</v>
      </c>
      <c r="K76" s="2" t="s">
        <v>35</v>
      </c>
    </row>
    <row r="77">
      <c r="A77" s="3" t="s">
        <v>286</v>
      </c>
      <c r="B77" s="2" t="s">
        <v>135</v>
      </c>
      <c r="C77" s="2" t="s">
        <v>219</v>
      </c>
      <c r="D77" s="2" t="s">
        <v>287</v>
      </c>
      <c r="E77" s="2" t="s">
        <v>88</v>
      </c>
      <c r="F77" s="2" t="s">
        <v>16</v>
      </c>
      <c r="G77" s="2" t="s">
        <v>221</v>
      </c>
      <c r="H77" s="3" t="s">
        <v>288</v>
      </c>
      <c r="I77" s="2">
        <v>2.0</v>
      </c>
      <c r="J77" s="2" t="s">
        <v>289</v>
      </c>
    </row>
    <row r="78">
      <c r="A78" s="4" t="s">
        <v>290</v>
      </c>
      <c r="B78" s="2" t="s">
        <v>291</v>
      </c>
      <c r="C78" s="2" t="s">
        <v>63</v>
      </c>
      <c r="D78" s="2" t="s">
        <v>292</v>
      </c>
      <c r="E78" s="2" t="s">
        <v>30</v>
      </c>
      <c r="F78" s="2" t="s">
        <v>16</v>
      </c>
      <c r="G78" s="2" t="s">
        <v>24</v>
      </c>
      <c r="H78" s="2" t="s">
        <v>34</v>
      </c>
      <c r="I78" s="2">
        <v>1.0</v>
      </c>
      <c r="J78" s="2" t="s">
        <v>34</v>
      </c>
      <c r="K78" s="2" t="s">
        <v>293</v>
      </c>
    </row>
    <row r="79">
      <c r="A79" s="4" t="s">
        <v>294</v>
      </c>
      <c r="B79" s="2" t="s">
        <v>295</v>
      </c>
      <c r="C79" s="2" t="s">
        <v>296</v>
      </c>
      <c r="D79" s="2" t="s">
        <v>219</v>
      </c>
      <c r="E79" s="2" t="s">
        <v>30</v>
      </c>
      <c r="F79" s="2" t="s">
        <v>16</v>
      </c>
      <c r="G79" s="2" t="s">
        <v>17</v>
      </c>
      <c r="H79" s="2" t="s">
        <v>34</v>
      </c>
      <c r="I79" s="2">
        <v>2.0</v>
      </c>
      <c r="J79" s="2" t="s">
        <v>78</v>
      </c>
    </row>
    <row r="80">
      <c r="A80" s="4" t="s">
        <v>297</v>
      </c>
      <c r="B80" s="2" t="s">
        <v>66</v>
      </c>
      <c r="C80" s="2" t="s">
        <v>298</v>
      </c>
      <c r="D80" s="2" t="s">
        <v>299</v>
      </c>
      <c r="E80" s="2" t="s">
        <v>30</v>
      </c>
      <c r="F80" s="2" t="s">
        <v>216</v>
      </c>
      <c r="G80" s="2" t="s">
        <v>24</v>
      </c>
      <c r="H80" s="2" t="s">
        <v>34</v>
      </c>
      <c r="I80" s="2">
        <v>1.0</v>
      </c>
      <c r="J80" s="2" t="s">
        <v>34</v>
      </c>
      <c r="K80" s="2" t="s">
        <v>35</v>
      </c>
    </row>
    <row r="81">
      <c r="A81" s="4" t="s">
        <v>300</v>
      </c>
      <c r="B81" s="2" t="s">
        <v>170</v>
      </c>
      <c r="C81" s="2" t="s">
        <v>219</v>
      </c>
      <c r="D81" s="2" t="s">
        <v>75</v>
      </c>
      <c r="E81" s="2" t="s">
        <v>88</v>
      </c>
      <c r="F81" s="2" t="s">
        <v>16</v>
      </c>
      <c r="G81" s="2" t="s">
        <v>17</v>
      </c>
      <c r="H81" s="2" t="s">
        <v>34</v>
      </c>
      <c r="I81" s="2">
        <v>1.0</v>
      </c>
      <c r="J81" s="2" t="s">
        <v>34</v>
      </c>
      <c r="K81" s="2" t="s">
        <v>51</v>
      </c>
    </row>
    <row r="82">
      <c r="A82" s="4" t="s">
        <v>301</v>
      </c>
      <c r="B82" s="2" t="s">
        <v>302</v>
      </c>
      <c r="C82" s="2" t="s">
        <v>92</v>
      </c>
      <c r="D82" s="2" t="s">
        <v>92</v>
      </c>
      <c r="E82" s="2" t="s">
        <v>15</v>
      </c>
      <c r="F82" s="2" t="s">
        <v>16</v>
      </c>
      <c r="G82" s="2" t="s">
        <v>60</v>
      </c>
      <c r="H82" s="3" t="s">
        <v>303</v>
      </c>
      <c r="I82" s="2">
        <v>1.0</v>
      </c>
      <c r="J82" s="2" t="s">
        <v>34</v>
      </c>
      <c r="K82" s="2" t="s">
        <v>304</v>
      </c>
    </row>
    <row r="83">
      <c r="A83" s="4" t="s">
        <v>305</v>
      </c>
      <c r="B83" s="2" t="s">
        <v>306</v>
      </c>
      <c r="C83" s="2" t="s">
        <v>307</v>
      </c>
      <c r="D83" s="2" t="s">
        <v>308</v>
      </c>
      <c r="E83" s="2" t="s">
        <v>15</v>
      </c>
      <c r="F83" s="2" t="s">
        <v>16</v>
      </c>
      <c r="G83" s="2" t="s">
        <v>24</v>
      </c>
      <c r="H83" s="2" t="s">
        <v>34</v>
      </c>
      <c r="I83" s="2">
        <v>1.0</v>
      </c>
      <c r="J83" s="2" t="s">
        <v>34</v>
      </c>
      <c r="K83" s="2" t="s">
        <v>51</v>
      </c>
    </row>
    <row r="84">
      <c r="A84" s="3" t="s">
        <v>309</v>
      </c>
      <c r="B84" s="2" t="s">
        <v>310</v>
      </c>
      <c r="C84" s="2" t="s">
        <v>311</v>
      </c>
      <c r="D84" s="2" t="s">
        <v>312</v>
      </c>
      <c r="E84" s="2" t="s">
        <v>30</v>
      </c>
      <c r="F84" s="2" t="s">
        <v>313</v>
      </c>
      <c r="G84" s="2" t="s">
        <v>24</v>
      </c>
      <c r="H84" s="2" t="s">
        <v>34</v>
      </c>
      <c r="I84" s="2">
        <v>1.0</v>
      </c>
      <c r="J84" s="2" t="s">
        <v>34</v>
      </c>
      <c r="K84" s="2" t="s">
        <v>35</v>
      </c>
    </row>
    <row r="85">
      <c r="A85" s="4" t="s">
        <v>314</v>
      </c>
      <c r="B85" s="2" t="s">
        <v>249</v>
      </c>
      <c r="C85" s="2" t="s">
        <v>315</v>
      </c>
      <c r="D85" s="2" t="s">
        <v>316</v>
      </c>
      <c r="E85" s="2" t="s">
        <v>30</v>
      </c>
      <c r="F85" s="2" t="s">
        <v>317</v>
      </c>
      <c r="G85" s="2" t="s">
        <v>24</v>
      </c>
      <c r="H85" s="2" t="s">
        <v>34</v>
      </c>
      <c r="I85" s="2">
        <v>2.0</v>
      </c>
      <c r="J85" s="2" t="s">
        <v>78</v>
      </c>
    </row>
    <row r="86">
      <c r="A86" s="4" t="s">
        <v>318</v>
      </c>
      <c r="B86" s="2" t="s">
        <v>319</v>
      </c>
      <c r="C86" s="2" t="s">
        <v>63</v>
      </c>
      <c r="D86" s="2" t="s">
        <v>320</v>
      </c>
      <c r="E86" s="2" t="s">
        <v>15</v>
      </c>
      <c r="F86" s="2" t="s">
        <v>16</v>
      </c>
      <c r="G86" s="2" t="s">
        <v>24</v>
      </c>
      <c r="H86" s="2" t="s">
        <v>34</v>
      </c>
      <c r="I86" s="2">
        <v>1.0</v>
      </c>
      <c r="J86" s="2" t="s">
        <v>34</v>
      </c>
      <c r="K86" s="2" t="s">
        <v>35</v>
      </c>
    </row>
    <row r="87">
      <c r="A87" s="4" t="s">
        <v>321</v>
      </c>
      <c r="B87" s="2" t="s">
        <v>66</v>
      </c>
      <c r="C87" s="2" t="s">
        <v>308</v>
      </c>
      <c r="D87" s="2" t="s">
        <v>204</v>
      </c>
      <c r="E87" s="2" t="s">
        <v>15</v>
      </c>
      <c r="F87" s="2" t="s">
        <v>16</v>
      </c>
      <c r="G87" s="2" t="s">
        <v>24</v>
      </c>
      <c r="H87" s="2" t="s">
        <v>34</v>
      </c>
      <c r="I87" s="2">
        <v>1.0</v>
      </c>
      <c r="J87" s="2" t="s">
        <v>34</v>
      </c>
      <c r="K87" s="2" t="s">
        <v>51</v>
      </c>
    </row>
    <row r="88">
      <c r="A88" s="4" t="s">
        <v>322</v>
      </c>
      <c r="B88" s="2" t="s">
        <v>323</v>
      </c>
      <c r="C88" s="2" t="s">
        <v>63</v>
      </c>
      <c r="D88" s="2" t="s">
        <v>64</v>
      </c>
      <c r="E88" s="2" t="s">
        <v>15</v>
      </c>
      <c r="F88" s="2" t="s">
        <v>16</v>
      </c>
      <c r="G88" s="2" t="s">
        <v>24</v>
      </c>
      <c r="H88" s="2" t="s">
        <v>34</v>
      </c>
      <c r="I88" s="2">
        <v>1.0</v>
      </c>
      <c r="J88" s="2" t="s">
        <v>34</v>
      </c>
      <c r="K88" s="2" t="s">
        <v>35</v>
      </c>
    </row>
    <row r="89">
      <c r="A89" s="4" t="s">
        <v>324</v>
      </c>
      <c r="B89" s="2" t="s">
        <v>58</v>
      </c>
      <c r="C89" s="2" t="s">
        <v>118</v>
      </c>
      <c r="D89" s="2" t="s">
        <v>118</v>
      </c>
      <c r="E89" s="2" t="s">
        <v>15</v>
      </c>
      <c r="F89" s="2" t="s">
        <v>16</v>
      </c>
      <c r="G89" s="2" t="s">
        <v>50</v>
      </c>
      <c r="H89" s="3" t="s">
        <v>325</v>
      </c>
      <c r="I89" s="2">
        <v>1.0</v>
      </c>
      <c r="J89" s="2" t="s">
        <v>34</v>
      </c>
      <c r="K89" s="2" t="s">
        <v>51</v>
      </c>
    </row>
    <row r="90">
      <c r="A90" s="4" t="s">
        <v>326</v>
      </c>
      <c r="B90" s="2" t="s">
        <v>327</v>
      </c>
      <c r="C90" s="2" t="s">
        <v>307</v>
      </c>
      <c r="D90" s="2" t="s">
        <v>308</v>
      </c>
      <c r="E90" s="2" t="s">
        <v>15</v>
      </c>
      <c r="F90" s="2" t="s">
        <v>16</v>
      </c>
      <c r="G90" s="2" t="s">
        <v>24</v>
      </c>
      <c r="H90" s="2" t="s">
        <v>34</v>
      </c>
      <c r="I90" s="2">
        <v>1.0</v>
      </c>
      <c r="J90" s="2" t="s">
        <v>34</v>
      </c>
      <c r="K90" s="2" t="s">
        <v>35</v>
      </c>
    </row>
    <row r="91">
      <c r="A91" s="4" t="s">
        <v>328</v>
      </c>
      <c r="B91" s="2" t="s">
        <v>218</v>
      </c>
      <c r="C91" s="2" t="s">
        <v>329</v>
      </c>
      <c r="D91" s="2" t="s">
        <v>330</v>
      </c>
      <c r="E91" s="2" t="s">
        <v>15</v>
      </c>
      <c r="F91" s="2" t="s">
        <v>16</v>
      </c>
      <c r="G91" s="2" t="s">
        <v>24</v>
      </c>
      <c r="H91" s="2" t="s">
        <v>34</v>
      </c>
      <c r="I91" s="2">
        <v>64.0</v>
      </c>
      <c r="J91" s="2" t="s">
        <v>19</v>
      </c>
    </row>
    <row r="92">
      <c r="A92" s="4" t="s">
        <v>331</v>
      </c>
      <c r="B92" s="2" t="s">
        <v>332</v>
      </c>
      <c r="C92" s="2" t="s">
        <v>252</v>
      </c>
      <c r="D92" s="2" t="s">
        <v>253</v>
      </c>
      <c r="E92" s="2" t="s">
        <v>15</v>
      </c>
      <c r="F92" s="2" t="s">
        <v>177</v>
      </c>
      <c r="G92" s="2" t="s">
        <v>24</v>
      </c>
      <c r="H92" s="2" t="s">
        <v>34</v>
      </c>
      <c r="I92" s="2">
        <v>1.0</v>
      </c>
      <c r="J92" s="2" t="s">
        <v>34</v>
      </c>
      <c r="K92" s="2" t="s">
        <v>51</v>
      </c>
    </row>
    <row r="93">
      <c r="A93" s="4" t="s">
        <v>333</v>
      </c>
      <c r="B93" s="2" t="s">
        <v>334</v>
      </c>
      <c r="C93" s="2" t="s">
        <v>307</v>
      </c>
      <c r="D93" s="2" t="s">
        <v>308</v>
      </c>
      <c r="E93" s="2" t="s">
        <v>15</v>
      </c>
      <c r="F93" s="2" t="s">
        <v>16</v>
      </c>
      <c r="G93" s="5" t="s">
        <v>335</v>
      </c>
      <c r="H93" s="2" t="s">
        <v>34</v>
      </c>
      <c r="I93" s="2">
        <v>1.0</v>
      </c>
      <c r="J93" s="2" t="s">
        <v>34</v>
      </c>
      <c r="K93" s="2" t="s">
        <v>35</v>
      </c>
    </row>
    <row r="94">
      <c r="A94" s="4" t="s">
        <v>336</v>
      </c>
      <c r="B94" s="2" t="s">
        <v>337</v>
      </c>
      <c r="C94" s="2" t="s">
        <v>76</v>
      </c>
      <c r="D94" s="2" t="s">
        <v>247</v>
      </c>
      <c r="E94" s="2" t="s">
        <v>15</v>
      </c>
      <c r="F94" s="2" t="s">
        <v>16</v>
      </c>
      <c r="G94" s="2" t="s">
        <v>24</v>
      </c>
      <c r="H94" s="3" t="s">
        <v>338</v>
      </c>
      <c r="I94" s="2">
        <v>64.0</v>
      </c>
      <c r="J94" s="2" t="s">
        <v>339</v>
      </c>
    </row>
    <row r="95">
      <c r="A95" s="4" t="s">
        <v>340</v>
      </c>
      <c r="B95" s="2" t="s">
        <v>158</v>
      </c>
      <c r="C95" s="2" t="s">
        <v>341</v>
      </c>
      <c r="D95" s="2" t="s">
        <v>341</v>
      </c>
      <c r="E95" s="2" t="s">
        <v>88</v>
      </c>
      <c r="F95" s="2" t="s">
        <v>16</v>
      </c>
      <c r="G95" s="2" t="s">
        <v>32</v>
      </c>
      <c r="H95" s="3" t="s">
        <v>342</v>
      </c>
      <c r="I95" s="2">
        <v>1.0</v>
      </c>
      <c r="J95" s="2" t="s">
        <v>34</v>
      </c>
      <c r="K95" s="2" t="s">
        <v>35</v>
      </c>
    </row>
    <row r="96">
      <c r="A96" s="4" t="s">
        <v>343</v>
      </c>
      <c r="B96" s="2" t="s">
        <v>53</v>
      </c>
      <c r="C96" s="2" t="s">
        <v>184</v>
      </c>
      <c r="D96" s="2" t="s">
        <v>184</v>
      </c>
      <c r="E96" s="2" t="s">
        <v>15</v>
      </c>
      <c r="F96" s="2" t="s">
        <v>16</v>
      </c>
      <c r="G96" s="2" t="s">
        <v>17</v>
      </c>
      <c r="H96" s="3" t="s">
        <v>344</v>
      </c>
      <c r="I96" s="2">
        <v>1.0</v>
      </c>
      <c r="J96" s="2" t="s">
        <v>34</v>
      </c>
      <c r="K96" s="2" t="s">
        <v>35</v>
      </c>
    </row>
    <row r="97">
      <c r="A97" s="4" t="s">
        <v>345</v>
      </c>
      <c r="B97" s="2" t="s">
        <v>58</v>
      </c>
      <c r="C97" s="2" t="s">
        <v>59</v>
      </c>
      <c r="D97" s="2" t="s">
        <v>59</v>
      </c>
      <c r="E97" s="2" t="s">
        <v>15</v>
      </c>
      <c r="F97" s="2" t="s">
        <v>16</v>
      </c>
      <c r="G97" s="2" t="s">
        <v>60</v>
      </c>
      <c r="H97" s="3" t="s">
        <v>346</v>
      </c>
      <c r="I97" s="2">
        <v>1.0</v>
      </c>
      <c r="J97" s="2" t="s">
        <v>34</v>
      </c>
      <c r="K97" s="2" t="s">
        <v>35</v>
      </c>
    </row>
    <row r="98">
      <c r="A98" s="4" t="s">
        <v>347</v>
      </c>
      <c r="B98" s="2" t="s">
        <v>348</v>
      </c>
      <c r="C98" s="2" t="s">
        <v>76</v>
      </c>
      <c r="D98" s="2" t="s">
        <v>76</v>
      </c>
      <c r="E98" s="2" t="s">
        <v>15</v>
      </c>
      <c r="F98" s="2" t="s">
        <v>16</v>
      </c>
      <c r="G98" s="2" t="s">
        <v>43</v>
      </c>
      <c r="H98" s="3" t="s">
        <v>349</v>
      </c>
      <c r="I98" s="2">
        <v>1.0</v>
      </c>
      <c r="J98" s="2" t="s">
        <v>34</v>
      </c>
      <c r="K98" s="2" t="s">
        <v>350</v>
      </c>
    </row>
    <row r="99">
      <c r="A99" s="4" t="s">
        <v>351</v>
      </c>
      <c r="B99" s="2" t="s">
        <v>249</v>
      </c>
      <c r="C99" s="2" t="s">
        <v>296</v>
      </c>
      <c r="D99" s="2" t="s">
        <v>296</v>
      </c>
      <c r="E99" s="2" t="s">
        <v>15</v>
      </c>
      <c r="F99" s="2" t="s">
        <v>16</v>
      </c>
      <c r="G99" s="2" t="s">
        <v>43</v>
      </c>
      <c r="H99" s="2" t="s">
        <v>34</v>
      </c>
      <c r="I99" s="2">
        <v>1.0</v>
      </c>
      <c r="J99" s="2" t="s">
        <v>34</v>
      </c>
      <c r="K99" s="2" t="s">
        <v>35</v>
      </c>
    </row>
    <row r="100">
      <c r="A100" s="4" t="s">
        <v>352</v>
      </c>
      <c r="B100" s="2" t="s">
        <v>353</v>
      </c>
      <c r="C100" s="2" t="s">
        <v>354</v>
      </c>
      <c r="D100" s="2" t="s">
        <v>354</v>
      </c>
      <c r="E100" s="2" t="s">
        <v>15</v>
      </c>
      <c r="F100" s="2" t="s">
        <v>16</v>
      </c>
      <c r="G100" s="2" t="s">
        <v>60</v>
      </c>
      <c r="H100" s="2" t="s">
        <v>355</v>
      </c>
      <c r="I100" s="2">
        <v>2.0</v>
      </c>
      <c r="J100" s="2" t="s">
        <v>289</v>
      </c>
    </row>
    <row r="101">
      <c r="A101" s="4" t="s">
        <v>356</v>
      </c>
      <c r="B101" s="2" t="s">
        <v>270</v>
      </c>
      <c r="C101" s="2" t="s">
        <v>357</v>
      </c>
      <c r="D101" s="2" t="s">
        <v>357</v>
      </c>
      <c r="E101" s="2" t="s">
        <v>15</v>
      </c>
      <c r="F101" s="2" t="s">
        <v>16</v>
      </c>
      <c r="G101" s="2" t="s">
        <v>60</v>
      </c>
      <c r="H101" s="2" t="s">
        <v>358</v>
      </c>
      <c r="I101" s="2">
        <v>1.0</v>
      </c>
      <c r="J101" s="2" t="s">
        <v>34</v>
      </c>
      <c r="K101" s="2" t="s">
        <v>359</v>
      </c>
    </row>
    <row r="102">
      <c r="A102" s="4" t="s">
        <v>360</v>
      </c>
      <c r="B102" s="2" t="s">
        <v>170</v>
      </c>
      <c r="C102" s="2" t="s">
        <v>76</v>
      </c>
      <c r="D102" s="2" t="s">
        <v>247</v>
      </c>
      <c r="E102" s="2" t="s">
        <v>15</v>
      </c>
      <c r="F102" s="2" t="s">
        <v>177</v>
      </c>
      <c r="G102" s="2" t="s">
        <v>24</v>
      </c>
      <c r="H102" s="4" t="s">
        <v>361</v>
      </c>
      <c r="I102" s="2">
        <v>1.0</v>
      </c>
      <c r="J102" s="2" t="s">
        <v>34</v>
      </c>
      <c r="K102" s="2" t="s">
        <v>35</v>
      </c>
    </row>
    <row r="103">
      <c r="A103" s="4" t="s">
        <v>362</v>
      </c>
      <c r="B103" s="2" t="s">
        <v>363</v>
      </c>
      <c r="C103" s="2" t="s">
        <v>364</v>
      </c>
      <c r="D103" s="2" t="s">
        <v>365</v>
      </c>
      <c r="E103" s="2" t="s">
        <v>15</v>
      </c>
      <c r="F103" s="2" t="s">
        <v>16</v>
      </c>
      <c r="G103" s="2" t="s">
        <v>17</v>
      </c>
      <c r="H103" s="2" t="s">
        <v>34</v>
      </c>
      <c r="I103" s="2">
        <v>2.0</v>
      </c>
      <c r="J103" s="2" t="s">
        <v>19</v>
      </c>
    </row>
    <row r="104">
      <c r="A104" s="4" t="s">
        <v>366</v>
      </c>
      <c r="B104" s="2" t="s">
        <v>367</v>
      </c>
      <c r="C104" s="2" t="s">
        <v>368</v>
      </c>
      <c r="D104" s="2" t="s">
        <v>368</v>
      </c>
      <c r="E104" s="2" t="s">
        <v>15</v>
      </c>
      <c r="F104" s="2" t="s">
        <v>16</v>
      </c>
      <c r="G104" s="2" t="s">
        <v>60</v>
      </c>
      <c r="H104" s="4" t="s">
        <v>369</v>
      </c>
      <c r="I104" s="2">
        <v>2.0</v>
      </c>
      <c r="J104" s="2" t="s">
        <v>26</v>
      </c>
    </row>
    <row r="105">
      <c r="A105" s="4" t="s">
        <v>370</v>
      </c>
      <c r="B105" s="2" t="s">
        <v>371</v>
      </c>
      <c r="C105" s="5" t="s">
        <v>215</v>
      </c>
      <c r="D105" s="2" t="s">
        <v>215</v>
      </c>
      <c r="E105" s="2" t="s">
        <v>15</v>
      </c>
      <c r="F105" s="2" t="s">
        <v>216</v>
      </c>
      <c r="G105" s="2" t="s">
        <v>50</v>
      </c>
      <c r="H105" s="2" t="s">
        <v>34</v>
      </c>
      <c r="I105" s="2">
        <v>1.0</v>
      </c>
      <c r="J105" s="2" t="s">
        <v>34</v>
      </c>
      <c r="K105" s="2" t="s">
        <v>35</v>
      </c>
    </row>
    <row r="106">
      <c r="A106" s="4" t="s">
        <v>372</v>
      </c>
      <c r="B106" s="2" t="s">
        <v>21</v>
      </c>
      <c r="C106" s="2" t="s">
        <v>373</v>
      </c>
      <c r="D106" s="2" t="s">
        <v>373</v>
      </c>
      <c r="E106" s="2" t="s">
        <v>15</v>
      </c>
      <c r="F106" s="2" t="s">
        <v>16</v>
      </c>
      <c r="G106" s="2" t="s">
        <v>60</v>
      </c>
      <c r="H106" s="3" t="s">
        <v>374</v>
      </c>
      <c r="I106" s="2">
        <v>1.0</v>
      </c>
      <c r="J106" s="2" t="s">
        <v>34</v>
      </c>
      <c r="K106" s="2" t="s">
        <v>35</v>
      </c>
    </row>
    <row r="107">
      <c r="A107" s="4" t="s">
        <v>375</v>
      </c>
      <c r="B107" s="2" t="s">
        <v>376</v>
      </c>
      <c r="C107" s="2" t="s">
        <v>377</v>
      </c>
      <c r="D107" s="8" t="s">
        <v>377</v>
      </c>
      <c r="E107" s="2" t="s">
        <v>15</v>
      </c>
      <c r="F107" s="2" t="s">
        <v>16</v>
      </c>
      <c r="G107" s="2" t="s">
        <v>17</v>
      </c>
      <c r="H107" s="3" t="s">
        <v>378</v>
      </c>
      <c r="I107" s="2">
        <v>3.0</v>
      </c>
      <c r="J107" s="2" t="s">
        <v>250</v>
      </c>
    </row>
    <row r="108">
      <c r="A108" s="4" t="s">
        <v>379</v>
      </c>
      <c r="B108" s="2" t="s">
        <v>229</v>
      </c>
      <c r="C108" s="2" t="s">
        <v>219</v>
      </c>
      <c r="D108" s="2" t="s">
        <v>63</v>
      </c>
      <c r="E108" s="2" t="s">
        <v>88</v>
      </c>
      <c r="F108" s="2" t="s">
        <v>16</v>
      </c>
      <c r="G108" s="2" t="s">
        <v>221</v>
      </c>
      <c r="H108" s="2" t="s">
        <v>34</v>
      </c>
      <c r="I108" s="2">
        <v>1.0</v>
      </c>
      <c r="J108" s="2" t="s">
        <v>34</v>
      </c>
      <c r="K108" s="2" t="s">
        <v>35</v>
      </c>
    </row>
    <row r="109">
      <c r="A109" s="4" t="s">
        <v>380</v>
      </c>
      <c r="B109" s="2" t="s">
        <v>209</v>
      </c>
      <c r="C109" s="2" t="s">
        <v>92</v>
      </c>
      <c r="D109" s="2" t="s">
        <v>92</v>
      </c>
      <c r="E109" s="2" t="s">
        <v>15</v>
      </c>
      <c r="F109" s="2" t="s">
        <v>16</v>
      </c>
      <c r="G109" s="2" t="s">
        <v>60</v>
      </c>
      <c r="H109" s="2" t="s">
        <v>34</v>
      </c>
      <c r="I109" s="2">
        <v>2.0</v>
      </c>
      <c r="J109" s="2" t="s">
        <v>78</v>
      </c>
    </row>
    <row r="110">
      <c r="A110" s="4" t="s">
        <v>381</v>
      </c>
      <c r="B110" s="2" t="s">
        <v>382</v>
      </c>
      <c r="C110" s="2" t="s">
        <v>97</v>
      </c>
      <c r="D110" s="2" t="s">
        <v>97</v>
      </c>
      <c r="E110" s="2" t="s">
        <v>15</v>
      </c>
      <c r="F110" s="2" t="s">
        <v>16</v>
      </c>
      <c r="G110" s="2" t="s">
        <v>43</v>
      </c>
      <c r="H110" s="3" t="s">
        <v>383</v>
      </c>
      <c r="I110" s="2">
        <v>1.0</v>
      </c>
      <c r="J110" s="2" t="s">
        <v>34</v>
      </c>
      <c r="K110" s="2" t="s">
        <v>35</v>
      </c>
    </row>
    <row r="111">
      <c r="A111" s="4" t="s">
        <v>384</v>
      </c>
      <c r="B111" s="2" t="s">
        <v>385</v>
      </c>
      <c r="C111" s="2" t="s">
        <v>63</v>
      </c>
      <c r="D111" s="2" t="s">
        <v>63</v>
      </c>
      <c r="E111" s="2" t="s">
        <v>15</v>
      </c>
      <c r="F111" s="2" t="s">
        <v>16</v>
      </c>
      <c r="G111" s="2" t="s">
        <v>55</v>
      </c>
      <c r="H111" s="2" t="s">
        <v>34</v>
      </c>
      <c r="I111" s="2">
        <v>1.0</v>
      </c>
      <c r="J111" s="2" t="s">
        <v>34</v>
      </c>
      <c r="K111" s="2" t="s">
        <v>35</v>
      </c>
    </row>
    <row r="112">
      <c r="A112" s="3" t="s">
        <v>386</v>
      </c>
      <c r="B112" s="2" t="s">
        <v>387</v>
      </c>
      <c r="C112" s="2" t="s">
        <v>63</v>
      </c>
      <c r="D112" s="2" t="s">
        <v>388</v>
      </c>
      <c r="E112" s="2" t="s">
        <v>30</v>
      </c>
      <c r="F112" s="2" t="s">
        <v>16</v>
      </c>
      <c r="G112" s="2" t="s">
        <v>24</v>
      </c>
      <c r="H112" s="3" t="s">
        <v>389</v>
      </c>
      <c r="I112" s="2">
        <v>2.0</v>
      </c>
      <c r="J112" s="2" t="s">
        <v>78</v>
      </c>
    </row>
    <row r="113">
      <c r="A113" s="4" t="s">
        <v>390</v>
      </c>
      <c r="B113" s="2" t="s">
        <v>391</v>
      </c>
      <c r="C113" s="2" t="s">
        <v>219</v>
      </c>
      <c r="D113" s="2" t="s">
        <v>92</v>
      </c>
      <c r="E113" s="2" t="s">
        <v>88</v>
      </c>
      <c r="F113" s="2" t="s">
        <v>16</v>
      </c>
      <c r="G113" s="2" t="s">
        <v>221</v>
      </c>
      <c r="H113" s="2" t="s">
        <v>34</v>
      </c>
      <c r="I113" s="2">
        <v>1.0</v>
      </c>
      <c r="J113" s="2" t="s">
        <v>34</v>
      </c>
      <c r="K113" s="2" t="s">
        <v>35</v>
      </c>
    </row>
    <row r="114">
      <c r="A114" s="4" t="s">
        <v>392</v>
      </c>
      <c r="B114" s="2" t="s">
        <v>393</v>
      </c>
      <c r="C114" s="2" t="s">
        <v>92</v>
      </c>
      <c r="D114" s="2" t="s">
        <v>92</v>
      </c>
      <c r="E114" s="2" t="s">
        <v>15</v>
      </c>
      <c r="F114" s="2" t="s">
        <v>16</v>
      </c>
      <c r="G114" s="2" t="s">
        <v>50</v>
      </c>
      <c r="H114" s="2" t="s">
        <v>34</v>
      </c>
      <c r="I114" s="2">
        <v>1.0</v>
      </c>
      <c r="J114" s="2" t="s">
        <v>34</v>
      </c>
      <c r="K114" s="2" t="s">
        <v>35</v>
      </c>
    </row>
    <row r="115">
      <c r="A115" s="4" t="s">
        <v>394</v>
      </c>
      <c r="B115" s="2" t="s">
        <v>395</v>
      </c>
      <c r="C115" s="2" t="s">
        <v>92</v>
      </c>
      <c r="D115" s="2" t="s">
        <v>92</v>
      </c>
      <c r="E115" s="2" t="s">
        <v>15</v>
      </c>
      <c r="F115" s="2" t="s">
        <v>16</v>
      </c>
      <c r="G115" s="2" t="s">
        <v>60</v>
      </c>
      <c r="H115" s="2" t="s">
        <v>34</v>
      </c>
      <c r="I115" s="2">
        <v>1.0</v>
      </c>
      <c r="J115" s="2" t="s">
        <v>34</v>
      </c>
      <c r="K115" s="2" t="s">
        <v>83</v>
      </c>
    </row>
    <row r="116">
      <c r="A116" s="3" t="s">
        <v>396</v>
      </c>
      <c r="B116" s="2" t="s">
        <v>120</v>
      </c>
      <c r="C116" s="2" t="s">
        <v>204</v>
      </c>
      <c r="D116" s="2" t="s">
        <v>204</v>
      </c>
      <c r="E116" s="2" t="s">
        <v>15</v>
      </c>
      <c r="F116" s="2" t="s">
        <v>16</v>
      </c>
      <c r="G116" s="2" t="s">
        <v>60</v>
      </c>
      <c r="H116" s="2" t="s">
        <v>397</v>
      </c>
      <c r="I116" s="2">
        <v>1.0</v>
      </c>
      <c r="J116" s="2" t="s">
        <v>34</v>
      </c>
      <c r="K116" s="2" t="s">
        <v>35</v>
      </c>
    </row>
    <row r="117">
      <c r="A117" s="4" t="s">
        <v>398</v>
      </c>
      <c r="B117" s="2" t="s">
        <v>249</v>
      </c>
      <c r="C117" s="2" t="s">
        <v>76</v>
      </c>
      <c r="D117" s="2" t="s">
        <v>76</v>
      </c>
      <c r="E117" s="2" t="s">
        <v>15</v>
      </c>
      <c r="F117" s="2" t="s">
        <v>16</v>
      </c>
      <c r="G117" s="2" t="s">
        <v>43</v>
      </c>
      <c r="H117" s="2" t="s">
        <v>34</v>
      </c>
      <c r="I117" s="2">
        <v>21.0</v>
      </c>
      <c r="J117" s="2" t="s">
        <v>78</v>
      </c>
    </row>
    <row r="118">
      <c r="A118" s="3" t="s">
        <v>399</v>
      </c>
      <c r="B118" s="2" t="s">
        <v>200</v>
      </c>
      <c r="C118" s="2" t="s">
        <v>296</v>
      </c>
      <c r="D118" s="2" t="s">
        <v>400</v>
      </c>
      <c r="E118" s="2" t="s">
        <v>15</v>
      </c>
      <c r="F118" s="2" t="s">
        <v>16</v>
      </c>
      <c r="G118" s="2" t="s">
        <v>17</v>
      </c>
      <c r="H118" s="2" t="s">
        <v>401</v>
      </c>
      <c r="I118" s="2">
        <v>1.0</v>
      </c>
      <c r="J118" s="2" t="s">
        <v>34</v>
      </c>
      <c r="K118" s="2" t="s">
        <v>35</v>
      </c>
    </row>
    <row r="119">
      <c r="A119" s="4" t="s">
        <v>402</v>
      </c>
      <c r="B119" s="2" t="s">
        <v>125</v>
      </c>
      <c r="C119" s="2" t="s">
        <v>126</v>
      </c>
      <c r="D119" s="2" t="s">
        <v>126</v>
      </c>
      <c r="E119" s="2" t="s">
        <v>15</v>
      </c>
      <c r="F119" s="2" t="s">
        <v>16</v>
      </c>
      <c r="G119" s="2" t="s">
        <v>60</v>
      </c>
      <c r="H119" s="2" t="s">
        <v>403</v>
      </c>
      <c r="I119" s="2">
        <v>2.0</v>
      </c>
      <c r="J119" s="2" t="s">
        <v>19</v>
      </c>
    </row>
    <row r="120">
      <c r="A120" s="4" t="s">
        <v>404</v>
      </c>
      <c r="B120" s="2" t="s">
        <v>170</v>
      </c>
      <c r="C120" s="2" t="s">
        <v>405</v>
      </c>
      <c r="D120" s="2" t="s">
        <v>406</v>
      </c>
      <c r="E120" s="2" t="s">
        <v>15</v>
      </c>
      <c r="F120" s="2" t="s">
        <v>31</v>
      </c>
      <c r="G120" s="2" t="s">
        <v>43</v>
      </c>
      <c r="H120" s="2" t="s">
        <v>34</v>
      </c>
      <c r="I120" s="2">
        <v>1.0</v>
      </c>
      <c r="J120" s="2" t="s">
        <v>34</v>
      </c>
      <c r="K120" s="2" t="s">
        <v>35</v>
      </c>
    </row>
    <row r="121">
      <c r="A121" s="4" t="s">
        <v>407</v>
      </c>
      <c r="B121" s="2" t="s">
        <v>74</v>
      </c>
      <c r="C121" s="2" t="s">
        <v>92</v>
      </c>
      <c r="D121" s="2" t="s">
        <v>92</v>
      </c>
      <c r="E121" s="2" t="s">
        <v>15</v>
      </c>
      <c r="F121" s="2" t="s">
        <v>16</v>
      </c>
      <c r="G121" s="2" t="s">
        <v>60</v>
      </c>
      <c r="H121" s="2" t="s">
        <v>34</v>
      </c>
      <c r="I121" s="2">
        <v>1.0</v>
      </c>
      <c r="J121" s="2" t="s">
        <v>34</v>
      </c>
      <c r="K121" s="2" t="s">
        <v>51</v>
      </c>
    </row>
    <row r="122">
      <c r="A122" s="4" t="s">
        <v>408</v>
      </c>
      <c r="B122" s="2" t="s">
        <v>66</v>
      </c>
      <c r="C122" s="2" t="s">
        <v>409</v>
      </c>
      <c r="D122" s="2" t="s">
        <v>75</v>
      </c>
      <c r="E122" s="2" t="s">
        <v>15</v>
      </c>
      <c r="F122" s="2" t="s">
        <v>16</v>
      </c>
      <c r="G122" s="2" t="s">
        <v>24</v>
      </c>
      <c r="H122" s="8" t="s">
        <v>410</v>
      </c>
      <c r="I122" s="2">
        <v>1.0</v>
      </c>
      <c r="J122" s="2" t="s">
        <v>34</v>
      </c>
      <c r="K122" s="2" t="s">
        <v>35</v>
      </c>
    </row>
    <row r="123">
      <c r="A123" s="4" t="s">
        <v>411</v>
      </c>
      <c r="B123" s="2" t="s">
        <v>412</v>
      </c>
      <c r="C123" s="2" t="s">
        <v>167</v>
      </c>
      <c r="D123" s="2" t="s">
        <v>121</v>
      </c>
      <c r="E123" s="2" t="s">
        <v>88</v>
      </c>
      <c r="F123" s="2" t="s">
        <v>16</v>
      </c>
      <c r="G123" s="2" t="s">
        <v>24</v>
      </c>
      <c r="H123" s="4" t="s">
        <v>413</v>
      </c>
      <c r="I123" s="2">
        <v>1.0</v>
      </c>
      <c r="J123" s="2" t="s">
        <v>34</v>
      </c>
      <c r="K123" s="2" t="s">
        <v>35</v>
      </c>
    </row>
    <row r="124">
      <c r="A124" s="4" t="s">
        <v>414</v>
      </c>
      <c r="B124" s="2" t="s">
        <v>270</v>
      </c>
      <c r="C124" s="2" t="s">
        <v>415</v>
      </c>
      <c r="D124" s="2" t="s">
        <v>416</v>
      </c>
      <c r="E124" s="2" t="s">
        <v>15</v>
      </c>
      <c r="F124" s="2" t="s">
        <v>16</v>
      </c>
      <c r="G124" s="2" t="s">
        <v>43</v>
      </c>
      <c r="H124" s="2" t="s">
        <v>417</v>
      </c>
      <c r="I124" s="2">
        <v>1.0</v>
      </c>
      <c r="J124" s="2" t="s">
        <v>34</v>
      </c>
      <c r="K124" s="2" t="s">
        <v>35</v>
      </c>
    </row>
    <row r="125">
      <c r="A125" s="4" t="s">
        <v>418</v>
      </c>
      <c r="B125" s="2" t="s">
        <v>21</v>
      </c>
      <c r="C125" s="2" t="s">
        <v>97</v>
      </c>
      <c r="D125" s="2" t="s">
        <v>97</v>
      </c>
      <c r="E125" s="2" t="s">
        <v>15</v>
      </c>
      <c r="F125" s="2" t="s">
        <v>16</v>
      </c>
      <c r="G125" s="2" t="s">
        <v>17</v>
      </c>
      <c r="H125" s="2" t="s">
        <v>419</v>
      </c>
      <c r="I125" s="2">
        <v>1.0</v>
      </c>
      <c r="J125" s="2" t="s">
        <v>34</v>
      </c>
      <c r="K125" s="2" t="s">
        <v>35</v>
      </c>
    </row>
    <row r="126">
      <c r="A126" s="4" t="s">
        <v>420</v>
      </c>
      <c r="B126" s="2" t="s">
        <v>421</v>
      </c>
      <c r="C126" s="2" t="s">
        <v>97</v>
      </c>
      <c r="D126" s="2" t="s">
        <v>97</v>
      </c>
      <c r="E126" s="2" t="s">
        <v>15</v>
      </c>
      <c r="F126" s="2" t="s">
        <v>16</v>
      </c>
      <c r="G126" s="2" t="s">
        <v>17</v>
      </c>
      <c r="H126" s="2" t="s">
        <v>34</v>
      </c>
      <c r="I126" s="2">
        <v>1.0</v>
      </c>
      <c r="J126" s="2" t="s">
        <v>34</v>
      </c>
      <c r="K126" s="2" t="s">
        <v>35</v>
      </c>
    </row>
    <row r="127">
      <c r="A127" s="4" t="s">
        <v>422</v>
      </c>
      <c r="B127" s="2" t="s">
        <v>371</v>
      </c>
      <c r="C127" s="2" t="s">
        <v>97</v>
      </c>
      <c r="D127" s="2" t="s">
        <v>97</v>
      </c>
      <c r="E127" s="2" t="s">
        <v>15</v>
      </c>
      <c r="F127" s="2" t="s">
        <v>16</v>
      </c>
      <c r="G127" s="2" t="s">
        <v>17</v>
      </c>
      <c r="H127" s="4" t="s">
        <v>423</v>
      </c>
      <c r="I127" s="2">
        <v>1.0</v>
      </c>
      <c r="J127" s="2" t="s">
        <v>34</v>
      </c>
      <c r="K127" s="2" t="s">
        <v>35</v>
      </c>
    </row>
    <row r="128">
      <c r="A128" s="4" t="s">
        <v>424</v>
      </c>
      <c r="B128" s="2" t="s">
        <v>158</v>
      </c>
      <c r="C128" s="2" t="s">
        <v>425</v>
      </c>
      <c r="D128" s="2" t="s">
        <v>426</v>
      </c>
      <c r="E128" s="2" t="s">
        <v>15</v>
      </c>
      <c r="F128" s="2" t="s">
        <v>16</v>
      </c>
      <c r="G128" s="2" t="s">
        <v>43</v>
      </c>
      <c r="H128" s="4" t="s">
        <v>427</v>
      </c>
      <c r="I128" s="2">
        <v>1.0</v>
      </c>
      <c r="J128" s="2" t="s">
        <v>34</v>
      </c>
      <c r="K128" s="2" t="s">
        <v>35</v>
      </c>
    </row>
    <row r="129">
      <c r="A129" s="4" t="s">
        <v>428</v>
      </c>
      <c r="B129" s="2" t="s">
        <v>125</v>
      </c>
      <c r="C129" s="2" t="s">
        <v>429</v>
      </c>
      <c r="D129" s="2" t="s">
        <v>430</v>
      </c>
      <c r="E129" s="2" t="s">
        <v>15</v>
      </c>
      <c r="F129" s="2" t="s">
        <v>16</v>
      </c>
      <c r="G129" s="2" t="s">
        <v>43</v>
      </c>
      <c r="H129" s="2" t="s">
        <v>34</v>
      </c>
      <c r="I129" s="2">
        <v>1.0</v>
      </c>
      <c r="J129" s="2" t="s">
        <v>34</v>
      </c>
      <c r="K129" s="2" t="s">
        <v>35</v>
      </c>
    </row>
    <row r="130">
      <c r="A130" s="4" t="s">
        <v>431</v>
      </c>
      <c r="B130" s="2" t="s">
        <v>21</v>
      </c>
      <c r="C130" s="2" t="s">
        <v>92</v>
      </c>
      <c r="D130" s="2" t="s">
        <v>432</v>
      </c>
      <c r="E130" s="2" t="s">
        <v>15</v>
      </c>
      <c r="F130" s="2" t="s">
        <v>16</v>
      </c>
      <c r="G130" s="2" t="s">
        <v>43</v>
      </c>
      <c r="H130" s="2" t="s">
        <v>34</v>
      </c>
      <c r="I130" s="2">
        <v>2.0</v>
      </c>
      <c r="J130" s="2" t="s">
        <v>26</v>
      </c>
    </row>
    <row r="131">
      <c r="A131" s="4" t="s">
        <v>433</v>
      </c>
      <c r="B131" s="2" t="s">
        <v>140</v>
      </c>
      <c r="C131" s="2" t="s">
        <v>434</v>
      </c>
      <c r="D131" s="2" t="s">
        <v>435</v>
      </c>
      <c r="E131" s="2" t="s">
        <v>15</v>
      </c>
      <c r="F131" s="2" t="s">
        <v>16</v>
      </c>
      <c r="G131" s="2" t="s">
        <v>43</v>
      </c>
      <c r="H131" s="4" t="s">
        <v>436</v>
      </c>
      <c r="I131" s="2">
        <v>1.0</v>
      </c>
      <c r="J131" s="2" t="s">
        <v>34</v>
      </c>
      <c r="K131" s="2" t="s">
        <v>35</v>
      </c>
    </row>
    <row r="132">
      <c r="A132" s="4" t="s">
        <v>437</v>
      </c>
      <c r="B132" s="2" t="s">
        <v>209</v>
      </c>
      <c r="C132" s="2" t="s">
        <v>219</v>
      </c>
      <c r="D132" s="2" t="s">
        <v>64</v>
      </c>
      <c r="E132" s="2" t="s">
        <v>88</v>
      </c>
      <c r="F132" s="2" t="s">
        <v>16</v>
      </c>
      <c r="G132" s="2" t="s">
        <v>221</v>
      </c>
      <c r="H132" s="2" t="s">
        <v>34</v>
      </c>
      <c r="I132" s="2">
        <v>1.0</v>
      </c>
      <c r="J132" s="2" t="s">
        <v>34</v>
      </c>
      <c r="K132" s="2" t="s">
        <v>35</v>
      </c>
    </row>
    <row r="133">
      <c r="A133" s="4" t="s">
        <v>438</v>
      </c>
      <c r="B133" s="2" t="s">
        <v>371</v>
      </c>
      <c r="C133" s="2" t="s">
        <v>219</v>
      </c>
      <c r="D133" s="2" t="s">
        <v>287</v>
      </c>
      <c r="E133" s="2" t="s">
        <v>88</v>
      </c>
      <c r="F133" s="2" t="s">
        <v>16</v>
      </c>
      <c r="G133" s="2" t="s">
        <v>221</v>
      </c>
      <c r="H133" s="3" t="s">
        <v>439</v>
      </c>
      <c r="I133" s="2">
        <v>2.0</v>
      </c>
      <c r="J133" s="2" t="s">
        <v>78</v>
      </c>
    </row>
    <row r="134">
      <c r="A134" s="4" t="s">
        <v>440</v>
      </c>
      <c r="B134" s="2" t="s">
        <v>283</v>
      </c>
      <c r="C134" s="2" t="s">
        <v>219</v>
      </c>
      <c r="D134" s="2" t="s">
        <v>364</v>
      </c>
      <c r="E134" s="2" t="s">
        <v>88</v>
      </c>
      <c r="F134" s="2" t="s">
        <v>16</v>
      </c>
      <c r="G134" s="2" t="s">
        <v>55</v>
      </c>
      <c r="H134" s="2" t="s">
        <v>441</v>
      </c>
      <c r="I134" s="2">
        <v>1.0</v>
      </c>
      <c r="J134" s="2" t="s">
        <v>34</v>
      </c>
      <c r="K134" s="2" t="s">
        <v>442</v>
      </c>
    </row>
    <row r="135">
      <c r="A135" s="4" t="s">
        <v>443</v>
      </c>
      <c r="B135" s="2" t="s">
        <v>74</v>
      </c>
      <c r="C135" s="2" t="s">
        <v>219</v>
      </c>
      <c r="D135" s="2" t="s">
        <v>219</v>
      </c>
      <c r="E135" s="2" t="s">
        <v>30</v>
      </c>
      <c r="F135" s="2" t="s">
        <v>16</v>
      </c>
      <c r="G135" s="2" t="s">
        <v>32</v>
      </c>
      <c r="H135" s="2" t="s">
        <v>34</v>
      </c>
      <c r="I135" s="2">
        <v>1.0</v>
      </c>
      <c r="J135" s="2" t="s">
        <v>34</v>
      </c>
      <c r="K135" s="2" t="s">
        <v>35</v>
      </c>
    </row>
    <row r="136">
      <c r="A136" s="4" t="s">
        <v>444</v>
      </c>
      <c r="B136" s="2" t="s">
        <v>53</v>
      </c>
      <c r="C136" s="2" t="s">
        <v>219</v>
      </c>
      <c r="D136" s="2" t="s">
        <v>76</v>
      </c>
      <c r="E136" s="2" t="s">
        <v>88</v>
      </c>
      <c r="F136" s="2" t="s">
        <v>16</v>
      </c>
      <c r="G136" s="2" t="s">
        <v>55</v>
      </c>
      <c r="H136" s="3" t="s">
        <v>445</v>
      </c>
      <c r="I136" s="2">
        <v>1.0</v>
      </c>
      <c r="J136" s="2" t="s">
        <v>34</v>
      </c>
      <c r="K136" s="2" t="s">
        <v>35</v>
      </c>
    </row>
    <row r="137">
      <c r="A137" s="4" t="s">
        <v>446</v>
      </c>
      <c r="B137" s="2" t="s">
        <v>447</v>
      </c>
      <c r="C137" s="2" t="s">
        <v>219</v>
      </c>
      <c r="D137" s="2" t="s">
        <v>448</v>
      </c>
      <c r="E137" s="2" t="s">
        <v>88</v>
      </c>
      <c r="F137" s="2" t="s">
        <v>16</v>
      </c>
      <c r="G137" s="2" t="s">
        <v>55</v>
      </c>
      <c r="H137" s="2" t="s">
        <v>34</v>
      </c>
      <c r="I137" s="2">
        <v>1.0</v>
      </c>
      <c r="J137" s="2" t="s">
        <v>34</v>
      </c>
      <c r="K137" s="2" t="s">
        <v>449</v>
      </c>
    </row>
    <row r="138">
      <c r="A138" s="4" t="s">
        <v>450</v>
      </c>
      <c r="B138" s="2" t="s">
        <v>451</v>
      </c>
      <c r="C138" s="2" t="s">
        <v>452</v>
      </c>
      <c r="D138" s="2" t="s">
        <v>452</v>
      </c>
      <c r="E138" s="2" t="s">
        <v>88</v>
      </c>
      <c r="F138" s="2" t="s">
        <v>16</v>
      </c>
      <c r="G138" s="2" t="s">
        <v>32</v>
      </c>
      <c r="H138" s="4" t="s">
        <v>453</v>
      </c>
      <c r="I138" s="2">
        <v>1.0</v>
      </c>
      <c r="J138" s="2" t="s">
        <v>34</v>
      </c>
      <c r="K138" s="2" t="s">
        <v>35</v>
      </c>
    </row>
    <row r="139">
      <c r="A139" s="4" t="s">
        <v>454</v>
      </c>
      <c r="B139" s="2" t="s">
        <v>53</v>
      </c>
      <c r="C139" s="2" t="s">
        <v>219</v>
      </c>
      <c r="D139" s="2" t="s">
        <v>64</v>
      </c>
      <c r="E139" s="2" t="s">
        <v>88</v>
      </c>
      <c r="F139" s="2" t="s">
        <v>16</v>
      </c>
      <c r="G139" s="2" t="s">
        <v>221</v>
      </c>
      <c r="H139" s="2" t="s">
        <v>34</v>
      </c>
      <c r="I139" s="2">
        <v>1.0</v>
      </c>
      <c r="J139" s="2" t="s">
        <v>34</v>
      </c>
      <c r="K139" s="2" t="s">
        <v>455</v>
      </c>
    </row>
    <row r="140">
      <c r="A140" s="4" t="s">
        <v>456</v>
      </c>
      <c r="B140" s="2" t="s">
        <v>457</v>
      </c>
      <c r="C140" s="2" t="s">
        <v>219</v>
      </c>
      <c r="D140" s="2" t="s">
        <v>458</v>
      </c>
      <c r="E140" s="2" t="s">
        <v>88</v>
      </c>
      <c r="F140" s="2" t="s">
        <v>16</v>
      </c>
      <c r="G140" s="2" t="s">
        <v>55</v>
      </c>
      <c r="H140" s="8" t="s">
        <v>459</v>
      </c>
      <c r="I140" s="2">
        <v>1.0</v>
      </c>
      <c r="J140" s="2" t="s">
        <v>34</v>
      </c>
      <c r="K140" s="2" t="s">
        <v>460</v>
      </c>
    </row>
    <row r="142">
      <c r="E142" s="9">
        <f>COUNTIF(E2:E140,"Strong")</f>
        <v>105</v>
      </c>
      <c r="H142" s="2">
        <f>139-COUNTIF(H2:H140,"NA")</f>
        <v>80</v>
      </c>
      <c r="I142" s="9">
        <f>COUNTIF(I2:I140,"=1")</f>
        <v>103</v>
      </c>
    </row>
    <row r="145">
      <c r="C145" s="2" t="s">
        <v>92</v>
      </c>
      <c r="D145" s="2">
        <v>16.0</v>
      </c>
    </row>
    <row r="146">
      <c r="C146" s="2" t="s">
        <v>97</v>
      </c>
      <c r="D146" s="2">
        <v>13.0</v>
      </c>
      <c r="G146" s="9" t="str">
        <f>IFERROR(__xludf.DUMMYFUNCTION("UNIQUE(G2:G140)"),"CHANGE_IDENTIFIER")</f>
        <v>CHANGE_IDENTIFIER</v>
      </c>
      <c r="H146" s="9">
        <f>countif(G2:G140,"="&amp;G146)</f>
        <v>21</v>
      </c>
      <c r="I146" s="9">
        <f>H146/H156</f>
        <v>0.1510791367</v>
      </c>
    </row>
    <row r="147">
      <c r="C147" s="2" t="s">
        <v>461</v>
      </c>
      <c r="D147" s="2">
        <v>88.0</v>
      </c>
      <c r="G147" s="9" t="str">
        <f>IFERROR(__xludf.DUMMYFUNCTION("""COMPUTED_VALUE"""),"DIFFERENT_METHOD_SAME_ARGS")</f>
        <v>DIFFERENT_METHOD_SAME_ARGS</v>
      </c>
      <c r="H147" s="9">
        <f>countif(G2:G140,"="&amp;G147)</f>
        <v>47</v>
      </c>
      <c r="I147" s="9">
        <f>H147/H156</f>
        <v>0.3381294964</v>
      </c>
    </row>
    <row r="148">
      <c r="C148" s="2" t="s">
        <v>377</v>
      </c>
      <c r="D148" s="2">
        <v>3.0</v>
      </c>
      <c r="G148" s="9" t="str">
        <f>IFERROR(__xludf.DUMMYFUNCTION("""COMPUTED_VALUE"""),"CHANGE_OPERATOR")</f>
        <v>CHANGE_OPERATOR</v>
      </c>
      <c r="H148" s="9">
        <f>countif(G2:G140,"="&amp;G148)</f>
        <v>4</v>
      </c>
      <c r="I148" s="9">
        <f>H148/H156</f>
        <v>0.02877697842</v>
      </c>
    </row>
    <row r="149">
      <c r="C149" s="2" t="s">
        <v>462</v>
      </c>
      <c r="D149" s="2">
        <v>10.0</v>
      </c>
      <c r="G149" s="9" t="str">
        <f>IFERROR(__xludf.DUMMYFUNCTION("""COMPUTED_VALUE"""),"CHANGE_CALLER_IN_FUNCTION_CALL")</f>
        <v>CHANGE_CALLER_IN_FUNCTION_CALL</v>
      </c>
      <c r="H149" s="9">
        <f>countif(G2:G140,"="&amp;G149)</f>
        <v>19</v>
      </c>
      <c r="I149" s="9">
        <f>H149/H156</f>
        <v>0.1366906475</v>
      </c>
    </row>
    <row r="150">
      <c r="C150" s="10" t="s">
        <v>463</v>
      </c>
      <c r="D150" s="2">
        <v>12.0</v>
      </c>
      <c r="G150" s="9" t="str">
        <f>IFERROR(__xludf.DUMMYFUNCTION("""COMPUTED_VALUE"""),"OVERLOAD_METHOD_DELETED_ARGS")</f>
        <v>OVERLOAD_METHOD_DELETED_ARGS</v>
      </c>
      <c r="H150" s="9">
        <f>countif(G2:G140,"="&amp;G150)</f>
        <v>6</v>
      </c>
      <c r="I150" s="9">
        <f>H150/H156</f>
        <v>0.04316546763</v>
      </c>
    </row>
    <row r="151">
      <c r="C151" s="2" t="s">
        <v>464</v>
      </c>
      <c r="D151" s="2">
        <v>2.0</v>
      </c>
      <c r="G151" s="9" t="str">
        <f>IFERROR(__xludf.DUMMYFUNCTION("""COMPUTED_VALUE"""),"MORE_SPECIFIC_IF")</f>
        <v>MORE_SPECIFIC_IF</v>
      </c>
      <c r="H151" s="9">
        <f>countif(G2:G140,"="&amp;G151)</f>
        <v>7</v>
      </c>
      <c r="I151" s="9">
        <f>H151/H156</f>
        <v>0.05035971223</v>
      </c>
    </row>
    <row r="152">
      <c r="C152" s="2" t="s">
        <v>465</v>
      </c>
      <c r="D152" s="2">
        <v>3.0</v>
      </c>
      <c r="G152" s="9" t="str">
        <f>IFERROR(__xludf.DUMMYFUNCTION("""COMPUTED_VALUE"""),"OVERLOAD_METHOD_MORE_ARGS")</f>
        <v>OVERLOAD_METHOD_MORE_ARGS</v>
      </c>
      <c r="H152" s="9">
        <f>countif(G2:G140,"="&amp;G152)</f>
        <v>25</v>
      </c>
      <c r="I152" s="9">
        <f>H152/H156</f>
        <v>0.1798561151</v>
      </c>
    </row>
    <row r="153">
      <c r="G153" s="9" t="str">
        <f>IFERROR(__xludf.DUMMYFUNCTION("""COMPUTED_VALUE"""),"SWAP_BOOLEAN_LITERAL")</f>
        <v>SWAP_BOOLEAN_LITERAL</v>
      </c>
      <c r="H153" s="9">
        <f>countif(G2:G140,"="&amp;G153)</f>
        <v>1</v>
      </c>
      <c r="I153" s="9">
        <f>H153/H156</f>
        <v>0.007194244604</v>
      </c>
    </row>
    <row r="154">
      <c r="G154" s="9" t="str">
        <f>IFERROR(__xludf.DUMMYFUNCTION("""COMPUTED_VALUE"""),"LESS_SPECIFIC_IF")</f>
        <v>LESS_SPECIFIC_IF</v>
      </c>
      <c r="H154" s="9">
        <f>countif(G2:G140,"="&amp;G154)</f>
        <v>8</v>
      </c>
      <c r="I154" s="9">
        <f>H154/H156</f>
        <v>0.05755395683</v>
      </c>
    </row>
    <row r="155">
      <c r="G155" s="9" t="str">
        <f>IFERROR(__xludf.DUMMYFUNCTION("""COMPUTED_VALUE"""),"CHANGE_NUMERAL")</f>
        <v>CHANGE_NUMERAL</v>
      </c>
      <c r="H155" s="9">
        <f>countif(G2:G140,"="&amp;G155)</f>
        <v>1</v>
      </c>
      <c r="I155" s="9">
        <f>H155/H156</f>
        <v>0.007194244604</v>
      </c>
    </row>
    <row r="156">
      <c r="H156" s="9">
        <f>SUM(H146:H155)</f>
        <v>139</v>
      </c>
    </row>
    <row r="159">
      <c r="C159" s="2" t="s">
        <v>466</v>
      </c>
      <c r="D159" s="9">
        <f>139-countif(H2:H140, "NA")</f>
        <v>80</v>
      </c>
    </row>
    <row r="162">
      <c r="D162" s="11" t="str">
        <f>IFERROR(__xludf.DUMMYFUNCTION("UNIQUE(E2:E140)"),"Strong")</f>
        <v>Strong</v>
      </c>
      <c r="E162" s="11">
        <f>countif(E2:E140,"Strong")</f>
        <v>105</v>
      </c>
      <c r="F162" s="11" t="str">
        <f>IFERROR(__xludf.DUMMYFUNCTION("UNIQUE(F2:F140)"),"fix program misbehaviours")</f>
        <v>fix program misbehaviours</v>
      </c>
      <c r="G162" s="11">
        <f t="shared" ref="G162:G169" si="1">countif($F$2:$F$140,"="&amp;F162)</f>
        <v>124</v>
      </c>
    </row>
    <row r="163">
      <c r="D163" s="9" t="str">
        <f>IFERROR(__xludf.DUMMYFUNCTION("""COMPUTED_VALUE"""),"Weak")</f>
        <v>Weak</v>
      </c>
      <c r="E163" s="11">
        <f>countif(E2:E140,"Weak")</f>
        <v>14</v>
      </c>
      <c r="F163" s="9" t="str">
        <f>IFERROR(__xludf.DUMMYFUNCTION("""COMPUTED_VALUE"""),"typo")</f>
        <v>typo</v>
      </c>
      <c r="G163" s="11">
        <f t="shared" si="1"/>
        <v>2</v>
      </c>
    </row>
    <row r="164">
      <c r="D164" s="9" t="str">
        <f>IFERROR(__xludf.DUMMYFUNCTION("""COMPUTED_VALUE"""),"intermediate")</f>
        <v>intermediate</v>
      </c>
      <c r="E164" s="11">
        <f>countif(E2:E140,"intermediate")</f>
        <v>20</v>
      </c>
      <c r="F164" s="9" t="str">
        <f>IFERROR(__xludf.DUMMYFUNCTION("""COMPUTED_VALUE"""),"source code checker warning")</f>
        <v>source code checker warning</v>
      </c>
      <c r="G164" s="11">
        <f t="shared" si="1"/>
        <v>1</v>
      </c>
    </row>
    <row r="165">
      <c r="F165" s="9" t="str">
        <f>IFERROR(__xludf.DUMMYFUNCTION("""COMPUTED_VALUE"""),"log")</f>
        <v>log</v>
      </c>
      <c r="G165" s="11">
        <f t="shared" si="1"/>
        <v>2</v>
      </c>
    </row>
    <row r="166">
      <c r="F166" s="9" t="str">
        <f>IFERROR(__xludf.DUMMYFUNCTION("""COMPUTED_VALUE"""),"error message")</f>
        <v>error message</v>
      </c>
      <c r="G166" s="11">
        <f t="shared" si="1"/>
        <v>4</v>
      </c>
    </row>
    <row r="167">
      <c r="F167" s="9" t="str">
        <f>IFERROR(__xludf.DUMMYFUNCTION("""COMPUTED_VALUE"""),"compiler warning")</f>
        <v>compiler warning</v>
      </c>
      <c r="G167" s="11">
        <f t="shared" si="1"/>
        <v>4</v>
      </c>
    </row>
    <row r="168">
      <c r="F168" s="9" t="str">
        <f>IFERROR(__xludf.DUMMYFUNCTION("""COMPUTED_VALUE"""),"compilation error")</f>
        <v>compilation error</v>
      </c>
      <c r="G168" s="11">
        <f t="shared" si="1"/>
        <v>1</v>
      </c>
    </row>
    <row r="169">
      <c r="F169" s="9" t="str">
        <f>IFERROR(__xludf.DUMMYFUNCTION("""COMPUTED_VALUE"""),"deprecation warnings ")</f>
        <v>deprecation warnings </v>
      </c>
      <c r="G169" s="11">
        <f t="shared" si="1"/>
        <v>1</v>
      </c>
    </row>
    <row r="173">
      <c r="D173" s="9" t="str">
        <f>IFERROR(__xludf.DUMMYFUNCTION("UNIQUE(QUERY(B:C, ""select B where C = 'Class.forName'"", 0))"),"jitsi/jitsi")</f>
        <v>jitsi/jitsi</v>
      </c>
    </row>
    <row r="174">
      <c r="D174" s="9" t="str">
        <f>IFERROR(__xludf.DUMMYFUNCTION("""COMPUTED_VALUE"""),"junit-team/junit4")</f>
        <v>junit-team/junit4</v>
      </c>
    </row>
    <row r="175">
      <c r="D175" s="9" t="str">
        <f>IFERROR(__xludf.DUMMYFUNCTION("""COMPUTED_VALUE"""),"cucumber/cucumber-jvm")</f>
        <v>cucumber/cucumber-jvm</v>
      </c>
    </row>
    <row r="176">
      <c r="D176" s="9" t="str">
        <f>IFERROR(__xludf.DUMMYFUNCTION("""COMPUTED_VALUE"""),"eclipse/jetty.project")</f>
        <v>eclipse/jetty.project</v>
      </c>
    </row>
    <row r="177">
      <c r="D177" s="9" t="str">
        <f>IFERROR(__xludf.DUMMYFUNCTION("""COMPUTED_VALUE"""),"apache/tomcat")</f>
        <v>apache/tomcat</v>
      </c>
    </row>
    <row r="178">
      <c r="D178" s="9" t="str">
        <f>IFERROR(__xludf.DUMMYFUNCTION("""COMPUTED_VALUE"""),"Netflix/archaius")</f>
        <v>Netflix/archaius</v>
      </c>
    </row>
    <row r="179">
      <c r="D179" s="9" t="str">
        <f>IFERROR(__xludf.DUMMYFUNCTION("""COMPUTED_VALUE"""),"kiegroup/drools")</f>
        <v>kiegroup/drools</v>
      </c>
    </row>
    <row r="180">
      <c r="D180" s="9" t="str">
        <f>IFERROR(__xludf.DUMMYFUNCTION("""COMPUTED_VALUE"""),"aosp-mirror/platform_frameworks_base")</f>
        <v>aosp-mirror/platform_frameworks_base</v>
      </c>
    </row>
    <row r="181">
      <c r="D181" s="9" t="str">
        <f>IFERROR(__xludf.DUMMYFUNCTION("""COMPUTED_VALUE"""),"jboss-javassist/javassist")</f>
        <v>jboss-javassist/javassist</v>
      </c>
    </row>
    <row r="182">
      <c r="D182" s="9" t="str">
        <f>IFERROR(__xludf.DUMMYFUNCTION("""COMPUTED_VALUE"""),"javamelody/javamelody")</f>
        <v>javamelody/javamelody</v>
      </c>
    </row>
    <row r="183">
      <c r="D183" s="9" t="str">
        <f>IFERROR(__xludf.DUMMYFUNCTION("""COMPUTED_VALUE"""),"apache/axis-axis2-java-core")</f>
        <v>apache/axis-axis2-java-core</v>
      </c>
    </row>
    <row r="184">
      <c r="D184" s="9" t="str">
        <f>IFERROR(__xludf.DUMMYFUNCTION("""COMPUTED_VALUE"""),"chrisjenx/Calligraphy")</f>
        <v>chrisjenx/Calligraphy</v>
      </c>
    </row>
    <row r="185">
      <c r="D185" s="9" t="str">
        <f>IFERROR(__xludf.DUMMYFUNCTION("""COMPUTED_VALUE"""),"apache/flink")</f>
        <v>apache/flink</v>
      </c>
    </row>
    <row r="186">
      <c r="D186" s="9" t="str">
        <f>IFERROR(__xludf.DUMMYFUNCTION("""COMPUTED_VALUE"""),"oracle/graal")</f>
        <v>oracle/graal</v>
      </c>
    </row>
    <row r="187">
      <c r="D187" s="9"/>
    </row>
  </sheetData>
  <customSheetViews>
    <customSheetView guid="{FB3A11DA-B1F7-432B-8943-6E2AE9E494D2}" filter="1" showAutoFilter="1">
      <autoFilter ref="$A$1:$K$140">
        <filterColumn colId="6">
          <filters>
            <filter val="DIFFERENT_METHOD_SAME_ARGS"/>
          </filters>
        </filterColumn>
      </autoFilter>
    </customSheetView>
  </customSheetViews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A6"/>
    <hyperlink r:id="rId9" ref="H6"/>
    <hyperlink r:id="rId10" ref="A7"/>
    <hyperlink r:id="rId11" ref="A8"/>
    <hyperlink r:id="rId12" ref="A9"/>
    <hyperlink r:id="rId13" ref="H9"/>
    <hyperlink r:id="rId14" ref="A10"/>
    <hyperlink r:id="rId15" ref="H10"/>
    <hyperlink r:id="rId16" ref="A11"/>
    <hyperlink r:id="rId17" ref="A12"/>
    <hyperlink r:id="rId18" ref="A13"/>
    <hyperlink r:id="rId19" ref="A14"/>
    <hyperlink r:id="rId20" ref="H14"/>
    <hyperlink r:id="rId21" ref="A15"/>
    <hyperlink r:id="rId22" ref="H15"/>
    <hyperlink r:id="rId23" ref="A16"/>
    <hyperlink r:id="rId24" ref="H16"/>
    <hyperlink r:id="rId25" ref="A17"/>
    <hyperlink r:id="rId26" ref="A18"/>
    <hyperlink r:id="rId27" ref="H18"/>
    <hyperlink r:id="rId28" ref="A19"/>
    <hyperlink r:id="rId29" ref="A20"/>
    <hyperlink r:id="rId30" ref="H20"/>
    <hyperlink r:id="rId31" ref="A21"/>
    <hyperlink r:id="rId32" ref="H21"/>
    <hyperlink r:id="rId33" ref="A22"/>
    <hyperlink r:id="rId34" ref="H22"/>
    <hyperlink r:id="rId35" ref="A23"/>
    <hyperlink r:id="rId36" ref="H23"/>
    <hyperlink r:id="rId37" ref="A24"/>
    <hyperlink r:id="rId38" ref="H24"/>
    <hyperlink r:id="rId39" ref="A25"/>
    <hyperlink r:id="rId40" ref="A26"/>
    <hyperlink r:id="rId41" ref="A27"/>
    <hyperlink r:id="rId42" ref="A28"/>
    <hyperlink r:id="rId43" ref="H28"/>
    <hyperlink r:id="rId44" ref="A29"/>
    <hyperlink r:id="rId45" ref="A30"/>
    <hyperlink r:id="rId46" ref="H30"/>
    <hyperlink r:id="rId47" ref="A31"/>
    <hyperlink r:id="rId48" ref="H31"/>
    <hyperlink r:id="rId49" ref="A32"/>
    <hyperlink r:id="rId50" ref="H32"/>
    <hyperlink r:id="rId51" ref="A33"/>
    <hyperlink r:id="rId52" ref="A34"/>
    <hyperlink r:id="rId53" ref="A35"/>
    <hyperlink r:id="rId54" ref="H35"/>
    <hyperlink r:id="rId55" ref="A36"/>
    <hyperlink r:id="rId56" ref="H36"/>
    <hyperlink r:id="rId57" ref="A37"/>
    <hyperlink r:id="rId58" ref="A38"/>
    <hyperlink r:id="rId59" ref="H38"/>
    <hyperlink r:id="rId60" ref="A39"/>
    <hyperlink r:id="rId61" ref="H39"/>
    <hyperlink r:id="rId62" ref="A40"/>
    <hyperlink r:id="rId63" ref="A41"/>
    <hyperlink r:id="rId64" ref="H41"/>
    <hyperlink r:id="rId65" ref="A42"/>
    <hyperlink r:id="rId66" ref="H42"/>
    <hyperlink r:id="rId67" ref="A43"/>
    <hyperlink r:id="rId68" ref="A44"/>
    <hyperlink r:id="rId69" ref="A45"/>
    <hyperlink r:id="rId70" ref="H45"/>
    <hyperlink r:id="rId71" ref="A46"/>
    <hyperlink r:id="rId72" ref="A47"/>
    <hyperlink r:id="rId73" ref="A48"/>
    <hyperlink r:id="rId74" ref="A49"/>
    <hyperlink r:id="rId75" ref="A50"/>
    <hyperlink r:id="rId76" ref="A51"/>
    <hyperlink r:id="rId77" ref="A52"/>
    <hyperlink r:id="rId78" ref="H52"/>
    <hyperlink r:id="rId79" ref="A53"/>
    <hyperlink r:id="rId80" ref="A54"/>
    <hyperlink r:id="rId81" ref="A55"/>
    <hyperlink r:id="rId82" ref="A56"/>
    <hyperlink r:id="rId83" ref="A57"/>
    <hyperlink r:id="rId84" ref="A58"/>
    <hyperlink r:id="rId85" ref="A59"/>
    <hyperlink r:id="rId86" ref="A60"/>
    <hyperlink r:id="rId87" ref="H60"/>
    <hyperlink r:id="rId88" ref="A61"/>
    <hyperlink r:id="rId89" ref="A62"/>
    <hyperlink r:id="rId90" ref="H62"/>
    <hyperlink r:id="rId91" ref="A63"/>
    <hyperlink r:id="rId92" ref="A64"/>
    <hyperlink r:id="rId93" ref="A65"/>
    <hyperlink r:id="rId94" ref="A66"/>
    <hyperlink r:id="rId95" ref="A67"/>
    <hyperlink r:id="rId96" ref="A68"/>
    <hyperlink r:id="rId97" ref="H68"/>
    <hyperlink r:id="rId98" ref="A69"/>
    <hyperlink r:id="rId99" ref="H69"/>
    <hyperlink r:id="rId100" ref="A70"/>
    <hyperlink r:id="rId101" ref="A71"/>
    <hyperlink r:id="rId102" ref="A72"/>
    <hyperlink r:id="rId103" ref="H72"/>
    <hyperlink r:id="rId104" ref="A73"/>
    <hyperlink r:id="rId105" ref="A74"/>
    <hyperlink r:id="rId106" ref="H74"/>
    <hyperlink r:id="rId107" ref="A75"/>
    <hyperlink r:id="rId108" ref="H75"/>
    <hyperlink r:id="rId109" ref="A76"/>
    <hyperlink r:id="rId110" ref="A77"/>
    <hyperlink r:id="rId111" ref="H77"/>
    <hyperlink r:id="rId112" ref="A78"/>
    <hyperlink r:id="rId113" ref="A79"/>
    <hyperlink r:id="rId114" ref="A80"/>
    <hyperlink r:id="rId115" ref="A81"/>
    <hyperlink r:id="rId116" ref="A82"/>
    <hyperlink r:id="rId117" ref="H82"/>
    <hyperlink r:id="rId118" ref="A83"/>
    <hyperlink r:id="rId119" ref="A84"/>
    <hyperlink r:id="rId120" ref="A85"/>
    <hyperlink r:id="rId121" ref="A86"/>
    <hyperlink r:id="rId122" ref="A87"/>
    <hyperlink r:id="rId123" ref="A88"/>
    <hyperlink r:id="rId124" ref="A89"/>
    <hyperlink r:id="rId125" ref="H89"/>
    <hyperlink r:id="rId126" ref="A90"/>
    <hyperlink r:id="rId127" ref="A91"/>
    <hyperlink r:id="rId128" ref="A92"/>
    <hyperlink r:id="rId129" ref="A93"/>
    <hyperlink r:id="rId130" ref="A94"/>
    <hyperlink r:id="rId131" ref="H94"/>
    <hyperlink r:id="rId132" ref="A95"/>
    <hyperlink r:id="rId133" ref="H95"/>
    <hyperlink r:id="rId134" ref="A96"/>
    <hyperlink r:id="rId135" ref="H96"/>
    <hyperlink r:id="rId136" ref="A97"/>
    <hyperlink r:id="rId137" ref="H97"/>
    <hyperlink r:id="rId138" ref="A98"/>
    <hyperlink r:id="rId139" ref="H98"/>
    <hyperlink r:id="rId140" ref="A99"/>
    <hyperlink r:id="rId141" ref="A100"/>
    <hyperlink r:id="rId142" ref="A101"/>
    <hyperlink r:id="rId143" ref="A102"/>
    <hyperlink r:id="rId144" ref="H102"/>
    <hyperlink r:id="rId145" ref="A103"/>
    <hyperlink r:id="rId146" ref="A104"/>
    <hyperlink r:id="rId147" ref="H104"/>
    <hyperlink r:id="rId148" ref="A105"/>
    <hyperlink r:id="rId149" ref="A106"/>
    <hyperlink r:id="rId150" ref="H106"/>
    <hyperlink r:id="rId151" ref="A107"/>
    <hyperlink r:id="rId152" ref="H107"/>
    <hyperlink r:id="rId153" ref="A108"/>
    <hyperlink r:id="rId154" ref="A109"/>
    <hyperlink r:id="rId155" ref="A110"/>
    <hyperlink r:id="rId156" ref="H110"/>
    <hyperlink r:id="rId157" ref="A111"/>
    <hyperlink r:id="rId158" ref="A112"/>
    <hyperlink r:id="rId159" ref="H112"/>
    <hyperlink r:id="rId160" ref="A113"/>
    <hyperlink r:id="rId161" ref="A114"/>
    <hyperlink r:id="rId162" ref="A115"/>
    <hyperlink r:id="rId163" ref="A116"/>
    <hyperlink r:id="rId164" ref="A117"/>
    <hyperlink r:id="rId165" ref="A118"/>
    <hyperlink r:id="rId166" ref="A119"/>
    <hyperlink r:id="rId167" ref="A120"/>
    <hyperlink r:id="rId168" ref="A121"/>
    <hyperlink r:id="rId169" ref="A122"/>
    <hyperlink r:id="rId170" ref="A123"/>
    <hyperlink r:id="rId171" ref="H123"/>
    <hyperlink r:id="rId172" ref="A124"/>
    <hyperlink r:id="rId173" ref="A125"/>
    <hyperlink r:id="rId174" ref="A126"/>
    <hyperlink r:id="rId175" ref="A127"/>
    <hyperlink r:id="rId176" ref="H127"/>
    <hyperlink r:id="rId177" ref="A128"/>
    <hyperlink r:id="rId178" ref="H128"/>
    <hyperlink r:id="rId179" ref="A129"/>
    <hyperlink r:id="rId180" ref="A130"/>
    <hyperlink r:id="rId181" ref="A131"/>
    <hyperlink r:id="rId182" ref="H131"/>
    <hyperlink r:id="rId183" ref="A132"/>
    <hyperlink r:id="rId184" ref="A133"/>
    <hyperlink r:id="rId185" ref="H133"/>
    <hyperlink r:id="rId186" ref="A134"/>
    <hyperlink r:id="rId187" ref="A135"/>
    <hyperlink r:id="rId188" ref="A136"/>
    <hyperlink r:id="rId189" ref="H136"/>
    <hyperlink r:id="rId190" ref="A137"/>
    <hyperlink r:id="rId191" ref="A138"/>
    <hyperlink r:id="rId192" ref="H138"/>
    <hyperlink r:id="rId193" ref="A139"/>
    <hyperlink r:id="rId194" ref="A140"/>
  </hyperlinks>
  <drawing r:id="rId1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24.86"/>
    <col customWidth="1" min="4" max="5" width="25.0"/>
    <col customWidth="1" min="6" max="6" width="43.29"/>
    <col customWidth="1" min="7" max="7" width="22.14"/>
    <col customWidth="1" min="10" max="10" width="22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3" t="s">
        <v>18</v>
      </c>
      <c r="I2" s="2">
        <v>20.0</v>
      </c>
      <c r="J2" s="2" t="s">
        <v>19</v>
      </c>
    </row>
    <row r="3">
      <c r="A3" s="3" t="s">
        <v>20</v>
      </c>
      <c r="B3" s="2" t="s">
        <v>21</v>
      </c>
      <c r="C3" s="2" t="s">
        <v>22</v>
      </c>
      <c r="D3" s="2" t="s">
        <v>23</v>
      </c>
      <c r="E3" s="2" t="s">
        <v>15</v>
      </c>
      <c r="F3" s="2" t="s">
        <v>16</v>
      </c>
      <c r="G3" s="2" t="s">
        <v>24</v>
      </c>
      <c r="H3" s="3" t="s">
        <v>25</v>
      </c>
      <c r="I3" s="2">
        <v>2.0</v>
      </c>
      <c r="J3" s="2" t="s">
        <v>26</v>
      </c>
    </row>
    <row r="4">
      <c r="A4" s="3" t="s">
        <v>27</v>
      </c>
      <c r="B4" s="2" t="s">
        <v>28</v>
      </c>
      <c r="C4" s="2" t="s">
        <v>29</v>
      </c>
      <c r="D4" s="2" t="s">
        <v>29</v>
      </c>
      <c r="E4" s="2" t="s">
        <v>30</v>
      </c>
      <c r="F4" s="2" t="s">
        <v>31</v>
      </c>
      <c r="G4" s="2" t="s">
        <v>32</v>
      </c>
      <c r="H4" s="3" t="s">
        <v>33</v>
      </c>
      <c r="I4" s="2">
        <v>1.0</v>
      </c>
      <c r="J4" s="2" t="s">
        <v>34</v>
      </c>
      <c r="K4" s="2" t="s">
        <v>35</v>
      </c>
    </row>
    <row r="5">
      <c r="A5" s="3" t="s">
        <v>36</v>
      </c>
      <c r="B5" s="2" t="s">
        <v>37</v>
      </c>
      <c r="C5" s="2" t="s">
        <v>38</v>
      </c>
      <c r="D5" s="2" t="s">
        <v>39</v>
      </c>
      <c r="E5" s="2" t="s">
        <v>15</v>
      </c>
      <c r="F5" s="2" t="s">
        <v>16</v>
      </c>
      <c r="G5" s="2" t="s">
        <v>24</v>
      </c>
      <c r="H5" s="2" t="s">
        <v>34</v>
      </c>
      <c r="I5" s="2">
        <v>1.0</v>
      </c>
      <c r="J5" s="2" t="s">
        <v>34</v>
      </c>
      <c r="K5" s="2" t="s">
        <v>35</v>
      </c>
    </row>
    <row r="6">
      <c r="A6" s="3" t="s">
        <v>40</v>
      </c>
      <c r="B6" s="2" t="s">
        <v>21</v>
      </c>
      <c r="C6" s="2" t="s">
        <v>41</v>
      </c>
      <c r="D6" s="2" t="s">
        <v>42</v>
      </c>
      <c r="E6" s="2" t="s">
        <v>15</v>
      </c>
      <c r="F6" s="2" t="s">
        <v>16</v>
      </c>
      <c r="G6" s="2" t="s">
        <v>43</v>
      </c>
      <c r="H6" s="3" t="s">
        <v>44</v>
      </c>
      <c r="I6" s="2">
        <v>2.0</v>
      </c>
      <c r="J6" s="2" t="s">
        <v>26</v>
      </c>
    </row>
    <row r="7">
      <c r="A7" s="4" t="s">
        <v>45</v>
      </c>
      <c r="B7" s="2" t="s">
        <v>21</v>
      </c>
      <c r="C7" s="2" t="s">
        <v>42</v>
      </c>
      <c r="D7" s="2" t="s">
        <v>41</v>
      </c>
      <c r="E7" s="2" t="s">
        <v>15</v>
      </c>
      <c r="F7" s="2" t="s">
        <v>16</v>
      </c>
      <c r="G7" s="2" t="s">
        <v>43</v>
      </c>
      <c r="H7" s="2" t="s">
        <v>34</v>
      </c>
      <c r="I7" s="2">
        <v>2.0</v>
      </c>
      <c r="J7" s="2" t="s">
        <v>26</v>
      </c>
    </row>
    <row r="8">
      <c r="A8" s="3" t="s">
        <v>46</v>
      </c>
      <c r="B8" s="2" t="s">
        <v>47</v>
      </c>
      <c r="C8" s="2" t="s">
        <v>48</v>
      </c>
      <c r="D8" s="2" t="s">
        <v>48</v>
      </c>
      <c r="E8" s="2" t="s">
        <v>15</v>
      </c>
      <c r="F8" s="2" t="s">
        <v>49</v>
      </c>
      <c r="G8" s="2" t="s">
        <v>50</v>
      </c>
      <c r="H8" s="2" t="s">
        <v>34</v>
      </c>
      <c r="I8" s="2">
        <v>1.0</v>
      </c>
      <c r="J8" s="2" t="s">
        <v>34</v>
      </c>
      <c r="K8" s="2" t="s">
        <v>51</v>
      </c>
    </row>
    <row r="9">
      <c r="A9" s="3" t="s">
        <v>52</v>
      </c>
      <c r="B9" s="2" t="s">
        <v>53</v>
      </c>
      <c r="C9" s="2" t="s">
        <v>54</v>
      </c>
      <c r="D9" s="2" t="s">
        <v>54</v>
      </c>
      <c r="E9" s="2" t="s">
        <v>30</v>
      </c>
      <c r="F9" s="2" t="s">
        <v>16</v>
      </c>
      <c r="G9" s="2" t="s">
        <v>55</v>
      </c>
      <c r="H9" s="3" t="s">
        <v>56</v>
      </c>
      <c r="I9" s="2">
        <v>1.0</v>
      </c>
      <c r="J9" s="2" t="s">
        <v>34</v>
      </c>
      <c r="K9" s="2" t="s">
        <v>35</v>
      </c>
    </row>
    <row r="10">
      <c r="A10" s="3" t="s">
        <v>57</v>
      </c>
      <c r="B10" s="2" t="s">
        <v>58</v>
      </c>
      <c r="C10" s="2" t="s">
        <v>59</v>
      </c>
      <c r="D10" s="2" t="s">
        <v>59</v>
      </c>
      <c r="E10" s="2" t="s">
        <v>15</v>
      </c>
      <c r="F10" s="2" t="s">
        <v>16</v>
      </c>
      <c r="G10" s="2" t="s">
        <v>60</v>
      </c>
      <c r="H10" s="3" t="s">
        <v>61</v>
      </c>
      <c r="I10" s="2">
        <v>1.0</v>
      </c>
      <c r="J10" s="2" t="s">
        <v>34</v>
      </c>
      <c r="K10" s="2" t="s">
        <v>35</v>
      </c>
    </row>
    <row r="11">
      <c r="A11" s="3" t="s">
        <v>62</v>
      </c>
      <c r="B11" s="2" t="s">
        <v>21</v>
      </c>
      <c r="C11" s="2" t="s">
        <v>63</v>
      </c>
      <c r="D11" s="2" t="s">
        <v>64</v>
      </c>
      <c r="E11" s="2" t="s">
        <v>15</v>
      </c>
      <c r="F11" s="5" t="s">
        <v>16</v>
      </c>
      <c r="G11" s="2" t="s">
        <v>24</v>
      </c>
      <c r="H11" s="2" t="s">
        <v>34</v>
      </c>
      <c r="I11" s="2">
        <v>3.0</v>
      </c>
      <c r="J11" s="2" t="s">
        <v>26</v>
      </c>
    </row>
    <row r="12">
      <c r="A12" s="4" t="s">
        <v>65</v>
      </c>
      <c r="B12" s="2" t="s">
        <v>66</v>
      </c>
      <c r="C12" s="2" t="s">
        <v>67</v>
      </c>
      <c r="D12" s="2" t="s">
        <v>68</v>
      </c>
      <c r="E12" s="2" t="s">
        <v>15</v>
      </c>
      <c r="F12" s="2" t="s">
        <v>16</v>
      </c>
      <c r="G12" s="2" t="s">
        <v>24</v>
      </c>
      <c r="H12" s="2" t="s">
        <v>34</v>
      </c>
      <c r="I12" s="2">
        <v>1.0</v>
      </c>
      <c r="J12" s="2" t="s">
        <v>34</v>
      </c>
      <c r="K12" s="2" t="s">
        <v>51</v>
      </c>
    </row>
    <row r="13">
      <c r="A13" s="4" t="s">
        <v>69</v>
      </c>
      <c r="B13" s="2" t="s">
        <v>70</v>
      </c>
      <c r="C13" s="2" t="s">
        <v>71</v>
      </c>
      <c r="D13" s="2" t="s">
        <v>72</v>
      </c>
      <c r="E13" s="2" t="s">
        <v>15</v>
      </c>
      <c r="F13" s="2" t="s">
        <v>16</v>
      </c>
      <c r="G13" s="2" t="s">
        <v>43</v>
      </c>
      <c r="H13" s="2" t="s">
        <v>34</v>
      </c>
      <c r="I13" s="2">
        <v>1.0</v>
      </c>
      <c r="J13" s="2" t="s">
        <v>34</v>
      </c>
      <c r="K13" s="2" t="s">
        <v>51</v>
      </c>
    </row>
    <row r="14">
      <c r="A14" s="4" t="s">
        <v>73</v>
      </c>
      <c r="B14" s="2" t="s">
        <v>74</v>
      </c>
      <c r="C14" s="2" t="s">
        <v>75</v>
      </c>
      <c r="D14" s="2" t="s">
        <v>76</v>
      </c>
      <c r="E14" s="2" t="s">
        <v>15</v>
      </c>
      <c r="F14" s="2" t="s">
        <v>16</v>
      </c>
      <c r="G14" s="2" t="s">
        <v>24</v>
      </c>
      <c r="H14" s="3" t="s">
        <v>77</v>
      </c>
      <c r="I14" s="2">
        <v>2.0</v>
      </c>
      <c r="J14" s="2" t="s">
        <v>78</v>
      </c>
    </row>
    <row r="15">
      <c r="A15" s="4" t="s">
        <v>79</v>
      </c>
      <c r="B15" s="2" t="s">
        <v>80</v>
      </c>
      <c r="C15" s="2" t="s">
        <v>81</v>
      </c>
      <c r="D15" s="2" t="s">
        <v>59</v>
      </c>
      <c r="E15" s="2" t="s">
        <v>15</v>
      </c>
      <c r="F15" s="2" t="s">
        <v>16</v>
      </c>
      <c r="G15" s="2" t="s">
        <v>17</v>
      </c>
      <c r="H15" s="4" t="s">
        <v>82</v>
      </c>
      <c r="I15" s="2">
        <v>1.0</v>
      </c>
      <c r="J15" s="2" t="s">
        <v>34</v>
      </c>
      <c r="K15" s="2" t="s">
        <v>83</v>
      </c>
    </row>
    <row r="16">
      <c r="A16" s="4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16</v>
      </c>
      <c r="G16" s="2" t="s">
        <v>24</v>
      </c>
      <c r="H16" s="3" t="s">
        <v>89</v>
      </c>
      <c r="I16" s="2">
        <v>1.0</v>
      </c>
      <c r="J16" s="2" t="s">
        <v>34</v>
      </c>
      <c r="K16" s="2" t="s">
        <v>35</v>
      </c>
    </row>
    <row r="17">
      <c r="A17" s="4" t="s">
        <v>90</v>
      </c>
      <c r="B17" s="2" t="s">
        <v>91</v>
      </c>
      <c r="C17" s="2" t="s">
        <v>92</v>
      </c>
      <c r="D17" s="6" t="s">
        <v>92</v>
      </c>
      <c r="E17" s="2" t="s">
        <v>15</v>
      </c>
      <c r="F17" s="2" t="s">
        <v>16</v>
      </c>
      <c r="G17" s="2" t="s">
        <v>17</v>
      </c>
      <c r="H17" s="2" t="s">
        <v>34</v>
      </c>
      <c r="I17" s="2">
        <v>1.0</v>
      </c>
      <c r="J17" s="2" t="s">
        <v>34</v>
      </c>
      <c r="K17" s="2" t="s">
        <v>35</v>
      </c>
    </row>
    <row r="18">
      <c r="A18" s="4" t="s">
        <v>93</v>
      </c>
      <c r="B18" s="2" t="s">
        <v>94</v>
      </c>
      <c r="C18" s="2" t="s">
        <v>92</v>
      </c>
      <c r="D18" s="2" t="s">
        <v>92</v>
      </c>
      <c r="E18" s="2" t="s">
        <v>15</v>
      </c>
      <c r="F18" s="2" t="s">
        <v>16</v>
      </c>
      <c r="G18" s="2" t="s">
        <v>60</v>
      </c>
      <c r="H18" s="3" t="s">
        <v>95</v>
      </c>
      <c r="I18" s="2">
        <v>1.0</v>
      </c>
      <c r="J18" s="2" t="s">
        <v>34</v>
      </c>
      <c r="K18" s="2" t="s">
        <v>35</v>
      </c>
    </row>
    <row r="19">
      <c r="A19" s="4" t="s">
        <v>96</v>
      </c>
      <c r="B19" s="2" t="s">
        <v>74</v>
      </c>
      <c r="C19" s="2" t="s">
        <v>97</v>
      </c>
      <c r="D19" s="2" t="s">
        <v>97</v>
      </c>
      <c r="E19" s="2" t="s">
        <v>15</v>
      </c>
      <c r="F19" s="2" t="s">
        <v>16</v>
      </c>
      <c r="G19" s="2" t="s">
        <v>17</v>
      </c>
      <c r="H19" s="2" t="s">
        <v>34</v>
      </c>
      <c r="I19" s="2">
        <v>1.0</v>
      </c>
      <c r="J19" s="2" t="s">
        <v>34</v>
      </c>
      <c r="K19" s="2" t="s">
        <v>35</v>
      </c>
    </row>
    <row r="20">
      <c r="A20" s="4" t="s">
        <v>98</v>
      </c>
      <c r="B20" s="2" t="s">
        <v>99</v>
      </c>
      <c r="C20" s="2" t="s">
        <v>100</v>
      </c>
      <c r="D20" s="2" t="s">
        <v>100</v>
      </c>
      <c r="E20" s="2" t="s">
        <v>15</v>
      </c>
      <c r="F20" s="2" t="s">
        <v>16</v>
      </c>
      <c r="G20" s="2" t="s">
        <v>60</v>
      </c>
      <c r="H20" s="3" t="s">
        <v>101</v>
      </c>
      <c r="I20" s="2">
        <v>1.0</v>
      </c>
      <c r="J20" s="2" t="s">
        <v>34</v>
      </c>
      <c r="K20" s="2" t="s">
        <v>35</v>
      </c>
    </row>
    <row r="21">
      <c r="A21" s="4" t="s">
        <v>102</v>
      </c>
      <c r="B21" s="2" t="s">
        <v>103</v>
      </c>
      <c r="C21" s="2" t="s">
        <v>63</v>
      </c>
      <c r="D21" s="2" t="s">
        <v>104</v>
      </c>
      <c r="E21" s="2" t="s">
        <v>30</v>
      </c>
      <c r="F21" s="2" t="s">
        <v>105</v>
      </c>
      <c r="G21" s="2" t="s">
        <v>24</v>
      </c>
      <c r="H21" s="3" t="s">
        <v>106</v>
      </c>
      <c r="I21" s="2">
        <v>1.0</v>
      </c>
      <c r="J21" s="2" t="s">
        <v>34</v>
      </c>
      <c r="K21" s="2" t="s">
        <v>35</v>
      </c>
    </row>
    <row r="22">
      <c r="A22" s="4" t="s">
        <v>107</v>
      </c>
      <c r="B22" s="2" t="s">
        <v>108</v>
      </c>
      <c r="C22" s="2" t="s">
        <v>97</v>
      </c>
      <c r="D22" s="2" t="s">
        <v>97</v>
      </c>
      <c r="E22" s="2" t="s">
        <v>15</v>
      </c>
      <c r="F22" s="2" t="s">
        <v>16</v>
      </c>
      <c r="G22" s="2" t="s">
        <v>60</v>
      </c>
      <c r="H22" s="3" t="s">
        <v>109</v>
      </c>
      <c r="I22" s="2">
        <v>1.0</v>
      </c>
      <c r="J22" s="2" t="s">
        <v>34</v>
      </c>
      <c r="K22" s="2" t="s">
        <v>35</v>
      </c>
    </row>
    <row r="23">
      <c r="A23" s="3" t="s">
        <v>110</v>
      </c>
      <c r="B23" s="2" t="s">
        <v>111</v>
      </c>
      <c r="C23" s="2" t="s">
        <v>92</v>
      </c>
      <c r="D23" s="2" t="s">
        <v>92</v>
      </c>
      <c r="E23" s="2" t="s">
        <v>15</v>
      </c>
      <c r="F23" s="2" t="s">
        <v>16</v>
      </c>
      <c r="G23" s="2" t="s">
        <v>60</v>
      </c>
      <c r="H23" s="3" t="s">
        <v>112</v>
      </c>
      <c r="I23" s="2">
        <v>1.0</v>
      </c>
      <c r="J23" s="2" t="s">
        <v>34</v>
      </c>
      <c r="K23" s="2" t="s">
        <v>35</v>
      </c>
    </row>
    <row r="24">
      <c r="A24" s="4" t="s">
        <v>113</v>
      </c>
      <c r="B24" s="2" t="s">
        <v>114</v>
      </c>
      <c r="C24" s="2" t="s">
        <v>63</v>
      </c>
      <c r="D24" s="2" t="s">
        <v>115</v>
      </c>
      <c r="E24" s="2" t="s">
        <v>15</v>
      </c>
      <c r="F24" s="2" t="s">
        <v>16</v>
      </c>
      <c r="G24" s="2" t="s">
        <v>24</v>
      </c>
      <c r="H24" s="3" t="s">
        <v>116</v>
      </c>
      <c r="I24" s="2">
        <v>1.0</v>
      </c>
      <c r="J24" s="2" t="s">
        <v>34</v>
      </c>
      <c r="K24" s="2" t="s">
        <v>35</v>
      </c>
    </row>
    <row r="25">
      <c r="A25" s="4" t="s">
        <v>117</v>
      </c>
      <c r="B25" s="2" t="s">
        <v>53</v>
      </c>
      <c r="C25" s="2" t="s">
        <v>118</v>
      </c>
      <c r="D25" s="2" t="s">
        <v>118</v>
      </c>
      <c r="E25" s="2" t="s">
        <v>15</v>
      </c>
      <c r="F25" s="2" t="s">
        <v>16</v>
      </c>
      <c r="G25" s="2" t="s">
        <v>17</v>
      </c>
      <c r="H25" s="2" t="s">
        <v>34</v>
      </c>
      <c r="I25" s="2">
        <v>2.0</v>
      </c>
      <c r="J25" s="2" t="s">
        <v>78</v>
      </c>
    </row>
    <row r="26">
      <c r="A26" s="4" t="s">
        <v>119</v>
      </c>
      <c r="B26" s="2" t="s">
        <v>120</v>
      </c>
      <c r="C26" s="2" t="s">
        <v>121</v>
      </c>
      <c r="D26" s="2" t="s">
        <v>122</v>
      </c>
      <c r="E26" s="2" t="s">
        <v>15</v>
      </c>
      <c r="F26" s="2" t="s">
        <v>16</v>
      </c>
      <c r="G26" s="2" t="s">
        <v>24</v>
      </c>
      <c r="H26" s="2" t="s">
        <v>123</v>
      </c>
      <c r="I26" s="2">
        <v>1.0</v>
      </c>
      <c r="J26" s="2" t="s">
        <v>34</v>
      </c>
      <c r="K26" s="2" t="s">
        <v>35</v>
      </c>
    </row>
    <row r="27">
      <c r="A27" s="4" t="s">
        <v>124</v>
      </c>
      <c r="B27" s="2" t="s">
        <v>125</v>
      </c>
      <c r="C27" s="2" t="s">
        <v>126</v>
      </c>
      <c r="D27" s="2" t="s">
        <v>126</v>
      </c>
      <c r="E27" s="2" t="s">
        <v>15</v>
      </c>
      <c r="F27" s="2" t="s">
        <v>16</v>
      </c>
      <c r="G27" s="2" t="s">
        <v>60</v>
      </c>
      <c r="H27" s="2" t="s">
        <v>127</v>
      </c>
      <c r="I27" s="2">
        <v>1.0</v>
      </c>
      <c r="J27" s="2" t="s">
        <v>34</v>
      </c>
      <c r="K27" s="2" t="s">
        <v>35</v>
      </c>
    </row>
    <row r="28">
      <c r="A28" s="4" t="s">
        <v>128</v>
      </c>
      <c r="B28" s="2" t="s">
        <v>129</v>
      </c>
      <c r="C28" s="2" t="s">
        <v>130</v>
      </c>
      <c r="D28" s="2" t="s">
        <v>131</v>
      </c>
      <c r="E28" s="2" t="s">
        <v>15</v>
      </c>
      <c r="F28" s="2" t="s">
        <v>16</v>
      </c>
      <c r="G28" s="2" t="s">
        <v>24</v>
      </c>
      <c r="H28" s="3" t="s">
        <v>132</v>
      </c>
      <c r="I28" s="2">
        <v>2.0</v>
      </c>
      <c r="J28" s="2" t="s">
        <v>133</v>
      </c>
    </row>
    <row r="29">
      <c r="A29" s="4" t="s">
        <v>134</v>
      </c>
      <c r="B29" s="2" t="s">
        <v>135</v>
      </c>
      <c r="C29" s="2" t="s">
        <v>136</v>
      </c>
      <c r="D29" s="2" t="s">
        <v>136</v>
      </c>
      <c r="E29" s="2" t="s">
        <v>15</v>
      </c>
      <c r="F29" s="2" t="s">
        <v>16</v>
      </c>
      <c r="G29" s="2" t="s">
        <v>17</v>
      </c>
      <c r="H29" s="2" t="s">
        <v>34</v>
      </c>
      <c r="I29" s="2">
        <v>1.0</v>
      </c>
      <c r="J29" s="2" t="s">
        <v>34</v>
      </c>
      <c r="K29" s="2" t="s">
        <v>51</v>
      </c>
    </row>
    <row r="30">
      <c r="A30" s="4" t="s">
        <v>137</v>
      </c>
      <c r="B30" s="2" t="s">
        <v>58</v>
      </c>
      <c r="C30" s="2" t="s">
        <v>92</v>
      </c>
      <c r="D30" s="2" t="s">
        <v>92</v>
      </c>
      <c r="E30" s="2" t="s">
        <v>15</v>
      </c>
      <c r="F30" s="2" t="s">
        <v>16</v>
      </c>
      <c r="G30" s="2" t="s">
        <v>60</v>
      </c>
      <c r="H30" s="3" t="s">
        <v>138</v>
      </c>
      <c r="I30" s="2">
        <v>1.0</v>
      </c>
      <c r="J30" s="2" t="s">
        <v>34</v>
      </c>
      <c r="K30" s="2" t="s">
        <v>35</v>
      </c>
    </row>
    <row r="31">
      <c r="A31" s="4" t="s">
        <v>139</v>
      </c>
      <c r="B31" s="2" t="s">
        <v>140</v>
      </c>
      <c r="C31" s="2" t="s">
        <v>141</v>
      </c>
      <c r="D31" s="2" t="s">
        <v>142</v>
      </c>
      <c r="E31" s="2" t="s">
        <v>15</v>
      </c>
      <c r="F31" s="2" t="s">
        <v>16</v>
      </c>
      <c r="G31" s="2" t="s">
        <v>24</v>
      </c>
      <c r="H31" s="3" t="s">
        <v>143</v>
      </c>
      <c r="I31" s="2">
        <v>1.0</v>
      </c>
      <c r="J31" s="2" t="s">
        <v>34</v>
      </c>
      <c r="K31" s="2" t="s">
        <v>35</v>
      </c>
    </row>
    <row r="32">
      <c r="A32" s="4" t="s">
        <v>144</v>
      </c>
      <c r="B32" s="2" t="s">
        <v>21</v>
      </c>
      <c r="C32" s="2" t="s">
        <v>92</v>
      </c>
      <c r="D32" s="2" t="s">
        <v>92</v>
      </c>
      <c r="E32" s="2" t="s">
        <v>15</v>
      </c>
      <c r="F32" s="2" t="s">
        <v>16</v>
      </c>
      <c r="G32" s="2" t="s">
        <v>145</v>
      </c>
      <c r="H32" s="3" t="s">
        <v>146</v>
      </c>
      <c r="I32" s="2">
        <v>2.0</v>
      </c>
      <c r="J32" s="2" t="s">
        <v>26</v>
      </c>
    </row>
    <row r="33">
      <c r="A33" s="4" t="s">
        <v>147</v>
      </c>
      <c r="B33" s="2" t="s">
        <v>66</v>
      </c>
      <c r="C33" s="2" t="s">
        <v>148</v>
      </c>
      <c r="D33" s="2" t="s">
        <v>148</v>
      </c>
      <c r="E33" s="2" t="s">
        <v>15</v>
      </c>
      <c r="F33" s="2" t="s">
        <v>16</v>
      </c>
      <c r="G33" s="2" t="s">
        <v>43</v>
      </c>
      <c r="H33" s="2" t="s">
        <v>34</v>
      </c>
      <c r="I33" s="2">
        <v>1.0</v>
      </c>
      <c r="J33" s="2" t="s">
        <v>34</v>
      </c>
      <c r="K33" s="2" t="s">
        <v>35</v>
      </c>
    </row>
    <row r="34">
      <c r="A34" s="4" t="s">
        <v>149</v>
      </c>
      <c r="B34" s="2" t="s">
        <v>150</v>
      </c>
      <c r="C34" s="2" t="s">
        <v>100</v>
      </c>
      <c r="D34" s="2" t="s">
        <v>151</v>
      </c>
      <c r="E34" s="2" t="s">
        <v>15</v>
      </c>
      <c r="F34" s="2" t="s">
        <v>16</v>
      </c>
      <c r="G34" s="2" t="s">
        <v>24</v>
      </c>
      <c r="H34" s="2" t="s">
        <v>152</v>
      </c>
      <c r="I34" s="2">
        <v>2.0</v>
      </c>
      <c r="J34" s="2" t="s">
        <v>78</v>
      </c>
    </row>
    <row r="35">
      <c r="A35" s="4" t="s">
        <v>153</v>
      </c>
      <c r="B35" s="2" t="s">
        <v>140</v>
      </c>
      <c r="C35" s="2" t="s">
        <v>154</v>
      </c>
      <c r="D35" s="2" t="s">
        <v>155</v>
      </c>
      <c r="E35" s="2" t="s">
        <v>15</v>
      </c>
      <c r="F35" s="2" t="s">
        <v>16</v>
      </c>
      <c r="G35" s="2" t="s">
        <v>24</v>
      </c>
      <c r="H35" s="3" t="s">
        <v>156</v>
      </c>
      <c r="I35" s="2">
        <v>1.0</v>
      </c>
      <c r="J35" s="2" t="s">
        <v>34</v>
      </c>
      <c r="K35" s="2" t="s">
        <v>51</v>
      </c>
    </row>
    <row r="36">
      <c r="A36" s="4" t="s">
        <v>157</v>
      </c>
      <c r="B36" s="2" t="s">
        <v>158</v>
      </c>
      <c r="C36" s="2" t="s">
        <v>159</v>
      </c>
      <c r="D36" s="2" t="s">
        <v>159</v>
      </c>
      <c r="E36" s="2" t="s">
        <v>30</v>
      </c>
      <c r="F36" s="2" t="s">
        <v>16</v>
      </c>
      <c r="G36" s="2" t="s">
        <v>60</v>
      </c>
      <c r="H36" s="3" t="s">
        <v>160</v>
      </c>
      <c r="I36" s="2">
        <v>1.0</v>
      </c>
      <c r="J36" s="2" t="s">
        <v>34</v>
      </c>
      <c r="K36" s="2" t="s">
        <v>35</v>
      </c>
    </row>
    <row r="37">
      <c r="A37" s="3" t="s">
        <v>161</v>
      </c>
      <c r="B37" s="2" t="s">
        <v>162</v>
      </c>
      <c r="C37" s="2" t="s">
        <v>163</v>
      </c>
      <c r="D37" s="2" t="s">
        <v>163</v>
      </c>
      <c r="E37" s="2" t="s">
        <v>15</v>
      </c>
      <c r="F37" s="2" t="s">
        <v>16</v>
      </c>
      <c r="G37" s="2" t="s">
        <v>43</v>
      </c>
      <c r="H37" s="2" t="s">
        <v>164</v>
      </c>
      <c r="I37" s="2">
        <v>1.0</v>
      </c>
      <c r="J37" s="2" t="s">
        <v>34</v>
      </c>
      <c r="K37" s="2" t="s">
        <v>35</v>
      </c>
    </row>
    <row r="38">
      <c r="A38" s="4" t="s">
        <v>165</v>
      </c>
      <c r="B38" s="2" t="s">
        <v>166</v>
      </c>
      <c r="C38" s="2" t="s">
        <v>167</v>
      </c>
      <c r="D38" s="2" t="s">
        <v>121</v>
      </c>
      <c r="E38" s="2" t="s">
        <v>88</v>
      </c>
      <c r="F38" s="2" t="s">
        <v>16</v>
      </c>
      <c r="G38" s="2" t="s">
        <v>24</v>
      </c>
      <c r="H38" s="3" t="s">
        <v>168</v>
      </c>
      <c r="I38" s="2">
        <v>1.0</v>
      </c>
      <c r="J38" s="2" t="s">
        <v>34</v>
      </c>
      <c r="K38" s="2" t="s">
        <v>35</v>
      </c>
    </row>
    <row r="39">
      <c r="A39" s="4" t="s">
        <v>169</v>
      </c>
      <c r="B39" s="2" t="s">
        <v>170</v>
      </c>
      <c r="C39" s="2" t="s">
        <v>121</v>
      </c>
      <c r="D39" s="2" t="s">
        <v>171</v>
      </c>
      <c r="E39" s="2" t="s">
        <v>15</v>
      </c>
      <c r="F39" s="2" t="s">
        <v>16</v>
      </c>
      <c r="G39" s="2" t="s">
        <v>24</v>
      </c>
      <c r="H39" s="3" t="s">
        <v>172</v>
      </c>
      <c r="I39" s="2">
        <v>1.0</v>
      </c>
      <c r="J39" s="2" t="s">
        <v>34</v>
      </c>
      <c r="K39" s="2" t="s">
        <v>35</v>
      </c>
    </row>
    <row r="40">
      <c r="A40" s="4" t="s">
        <v>173</v>
      </c>
      <c r="B40" s="2" t="s">
        <v>174</v>
      </c>
      <c r="C40" s="2" t="s">
        <v>175</v>
      </c>
      <c r="D40" s="2" t="s">
        <v>176</v>
      </c>
      <c r="E40" s="2" t="s">
        <v>15</v>
      </c>
      <c r="F40" s="2" t="s">
        <v>177</v>
      </c>
      <c r="G40" s="2" t="s">
        <v>24</v>
      </c>
      <c r="H40" s="2" t="s">
        <v>34</v>
      </c>
      <c r="I40" s="2">
        <v>1.0</v>
      </c>
      <c r="J40" s="2" t="s">
        <v>34</v>
      </c>
      <c r="K40" s="2" t="s">
        <v>35</v>
      </c>
    </row>
    <row r="41">
      <c r="A41" s="4" t="s">
        <v>178</v>
      </c>
      <c r="B41" s="2" t="s">
        <v>179</v>
      </c>
      <c r="C41" s="2" t="s">
        <v>180</v>
      </c>
      <c r="D41" s="2" t="s">
        <v>181</v>
      </c>
      <c r="E41" s="2" t="s">
        <v>30</v>
      </c>
      <c r="F41" s="2" t="s">
        <v>16</v>
      </c>
      <c r="G41" s="2" t="s">
        <v>24</v>
      </c>
      <c r="H41" s="3" t="s">
        <v>182</v>
      </c>
      <c r="I41" s="2">
        <v>1.0</v>
      </c>
      <c r="J41" s="2" t="s">
        <v>34</v>
      </c>
      <c r="K41" s="2" t="s">
        <v>35</v>
      </c>
    </row>
    <row r="42">
      <c r="A42" s="4" t="s">
        <v>183</v>
      </c>
      <c r="B42" s="2" t="s">
        <v>158</v>
      </c>
      <c r="C42" s="2" t="s">
        <v>184</v>
      </c>
      <c r="D42" s="2" t="s">
        <v>184</v>
      </c>
      <c r="E42" s="2" t="s">
        <v>15</v>
      </c>
      <c r="F42" s="2" t="s">
        <v>16</v>
      </c>
      <c r="G42" s="2" t="s">
        <v>60</v>
      </c>
      <c r="H42" s="3" t="s">
        <v>185</v>
      </c>
      <c r="I42" s="2">
        <v>2.0</v>
      </c>
      <c r="J42" s="2" t="s">
        <v>78</v>
      </c>
    </row>
    <row r="43">
      <c r="A43" s="4" t="s">
        <v>186</v>
      </c>
      <c r="B43" s="2" t="s">
        <v>187</v>
      </c>
      <c r="C43" s="2" t="s">
        <v>188</v>
      </c>
      <c r="D43" s="2" t="s">
        <v>188</v>
      </c>
      <c r="E43" s="2" t="s">
        <v>15</v>
      </c>
      <c r="F43" s="2" t="s">
        <v>16</v>
      </c>
      <c r="G43" s="2" t="s">
        <v>17</v>
      </c>
      <c r="H43" s="2" t="s">
        <v>34</v>
      </c>
      <c r="I43" s="2">
        <v>3.0</v>
      </c>
      <c r="J43" s="2" t="s">
        <v>26</v>
      </c>
    </row>
    <row r="44">
      <c r="A44" s="4" t="s">
        <v>189</v>
      </c>
      <c r="B44" s="2" t="s">
        <v>190</v>
      </c>
      <c r="C44" s="2" t="s">
        <v>122</v>
      </c>
      <c r="D44" s="2" t="s">
        <v>121</v>
      </c>
      <c r="E44" s="2" t="s">
        <v>15</v>
      </c>
      <c r="F44" s="2" t="s">
        <v>16</v>
      </c>
      <c r="G44" s="2" t="s">
        <v>24</v>
      </c>
      <c r="H44" s="2" t="s">
        <v>34</v>
      </c>
      <c r="I44" s="2">
        <v>1.0</v>
      </c>
      <c r="J44" s="2" t="s">
        <v>34</v>
      </c>
      <c r="K44" s="2" t="s">
        <v>51</v>
      </c>
    </row>
    <row r="45">
      <c r="A45" s="4" t="s">
        <v>191</v>
      </c>
      <c r="B45" s="2" t="s">
        <v>192</v>
      </c>
      <c r="C45" s="2" t="s">
        <v>92</v>
      </c>
      <c r="D45" s="2" t="s">
        <v>92</v>
      </c>
      <c r="E45" s="2" t="s">
        <v>15</v>
      </c>
      <c r="F45" s="2" t="s">
        <v>16</v>
      </c>
      <c r="G45" s="2" t="s">
        <v>17</v>
      </c>
      <c r="H45" s="3" t="s">
        <v>193</v>
      </c>
      <c r="I45" s="2">
        <v>1.0</v>
      </c>
      <c r="J45" s="2" t="s">
        <v>34</v>
      </c>
      <c r="K45" s="2" t="s">
        <v>35</v>
      </c>
    </row>
    <row r="46">
      <c r="A46" s="4" t="s">
        <v>194</v>
      </c>
      <c r="B46" s="2" t="s">
        <v>66</v>
      </c>
      <c r="C46" s="2" t="s">
        <v>195</v>
      </c>
      <c r="D46" s="2" t="s">
        <v>121</v>
      </c>
      <c r="E46" s="2" t="s">
        <v>15</v>
      </c>
      <c r="F46" s="2" t="s">
        <v>16</v>
      </c>
      <c r="G46" s="2" t="s">
        <v>24</v>
      </c>
      <c r="H46" s="2" t="s">
        <v>196</v>
      </c>
      <c r="I46" s="2">
        <v>2.0</v>
      </c>
      <c r="J46" s="2" t="s">
        <v>26</v>
      </c>
    </row>
    <row r="47">
      <c r="A47" s="4" t="s">
        <v>197</v>
      </c>
      <c r="B47" s="2" t="s">
        <v>53</v>
      </c>
      <c r="C47" s="2" t="s">
        <v>184</v>
      </c>
      <c r="D47" s="2" t="s">
        <v>184</v>
      </c>
      <c r="E47" s="2" t="s">
        <v>15</v>
      </c>
      <c r="F47" s="2" t="s">
        <v>16</v>
      </c>
      <c r="G47" s="2" t="s">
        <v>17</v>
      </c>
      <c r="H47" s="2" t="s">
        <v>198</v>
      </c>
      <c r="I47" s="2">
        <v>12.0</v>
      </c>
      <c r="J47" s="2" t="s">
        <v>78</v>
      </c>
    </row>
    <row r="48">
      <c r="A48" s="4" t="s">
        <v>199</v>
      </c>
      <c r="B48" s="2" t="s">
        <v>200</v>
      </c>
      <c r="C48" s="2" t="s">
        <v>92</v>
      </c>
      <c r="D48" s="2" t="s">
        <v>92</v>
      </c>
      <c r="E48" s="2" t="s">
        <v>15</v>
      </c>
      <c r="F48" s="2" t="s">
        <v>16</v>
      </c>
      <c r="G48" s="2" t="s">
        <v>60</v>
      </c>
      <c r="H48" s="2" t="s">
        <v>201</v>
      </c>
      <c r="I48" s="2">
        <v>1.0</v>
      </c>
      <c r="J48" s="2" t="s">
        <v>34</v>
      </c>
      <c r="K48" s="2" t="s">
        <v>35</v>
      </c>
    </row>
    <row r="49">
      <c r="A49" s="4" t="s">
        <v>202</v>
      </c>
      <c r="B49" s="2" t="s">
        <v>203</v>
      </c>
      <c r="C49" s="2" t="s">
        <v>204</v>
      </c>
      <c r="D49" s="2" t="s">
        <v>204</v>
      </c>
      <c r="E49" s="2" t="s">
        <v>15</v>
      </c>
      <c r="F49" s="2" t="s">
        <v>16</v>
      </c>
      <c r="G49" s="2" t="s">
        <v>60</v>
      </c>
      <c r="H49" s="2" t="s">
        <v>34</v>
      </c>
      <c r="I49" s="2">
        <v>2.0</v>
      </c>
      <c r="J49" s="2" t="s">
        <v>26</v>
      </c>
    </row>
    <row r="50">
      <c r="A50" s="4" t="s">
        <v>205</v>
      </c>
      <c r="B50" s="2" t="s">
        <v>206</v>
      </c>
      <c r="C50" s="2" t="s">
        <v>92</v>
      </c>
      <c r="D50" s="2" t="s">
        <v>92</v>
      </c>
      <c r="E50" s="2" t="s">
        <v>15</v>
      </c>
      <c r="F50" s="2" t="s">
        <v>16</v>
      </c>
      <c r="G50" s="2" t="s">
        <v>60</v>
      </c>
      <c r="H50" s="2" t="s">
        <v>207</v>
      </c>
      <c r="I50" s="2">
        <v>1.0</v>
      </c>
      <c r="J50" s="2" t="s">
        <v>34</v>
      </c>
      <c r="K50" s="2" t="s">
        <v>35</v>
      </c>
    </row>
    <row r="51">
      <c r="A51" s="4" t="s">
        <v>208</v>
      </c>
      <c r="B51" s="2" t="s">
        <v>209</v>
      </c>
      <c r="C51" s="2" t="s">
        <v>195</v>
      </c>
      <c r="D51" s="2" t="s">
        <v>121</v>
      </c>
      <c r="E51" s="2" t="s">
        <v>15</v>
      </c>
      <c r="F51" s="2" t="s">
        <v>105</v>
      </c>
      <c r="G51" s="2" t="s">
        <v>24</v>
      </c>
      <c r="H51" s="2" t="s">
        <v>34</v>
      </c>
      <c r="I51" s="2">
        <v>1.0</v>
      </c>
      <c r="J51" s="2" t="s">
        <v>34</v>
      </c>
      <c r="K51" s="2" t="s">
        <v>35</v>
      </c>
    </row>
    <row r="52">
      <c r="A52" s="4" t="s">
        <v>210</v>
      </c>
      <c r="B52" s="2" t="s">
        <v>211</v>
      </c>
      <c r="C52" s="2" t="s">
        <v>97</v>
      </c>
      <c r="D52" s="2" t="s">
        <v>97</v>
      </c>
      <c r="E52" s="2" t="s">
        <v>15</v>
      </c>
      <c r="F52" s="2" t="s">
        <v>16</v>
      </c>
      <c r="G52" s="2" t="s">
        <v>60</v>
      </c>
      <c r="H52" s="3" t="s">
        <v>212</v>
      </c>
      <c r="I52" s="2">
        <v>1.0</v>
      </c>
      <c r="J52" s="2" t="s">
        <v>34</v>
      </c>
      <c r="K52" s="7" t="s">
        <v>51</v>
      </c>
    </row>
    <row r="53">
      <c r="A53" s="4" t="s">
        <v>213</v>
      </c>
      <c r="B53" s="2" t="s">
        <v>214</v>
      </c>
      <c r="C53" s="2" t="s">
        <v>215</v>
      </c>
      <c r="D53" s="2" t="s">
        <v>215</v>
      </c>
      <c r="E53" s="2" t="s">
        <v>15</v>
      </c>
      <c r="F53" s="2" t="s">
        <v>216</v>
      </c>
      <c r="G53" s="2" t="s">
        <v>50</v>
      </c>
      <c r="H53" s="2" t="s">
        <v>34</v>
      </c>
      <c r="I53" s="2">
        <v>1.0</v>
      </c>
      <c r="J53" s="2" t="s">
        <v>34</v>
      </c>
      <c r="K53" s="2" t="s">
        <v>51</v>
      </c>
    </row>
    <row r="54">
      <c r="A54" s="4" t="s">
        <v>217</v>
      </c>
      <c r="B54" s="2" t="s">
        <v>218</v>
      </c>
      <c r="C54" s="2" t="s">
        <v>219</v>
      </c>
      <c r="D54" s="2" t="s">
        <v>220</v>
      </c>
      <c r="E54" s="2" t="s">
        <v>88</v>
      </c>
      <c r="F54" s="2" t="s">
        <v>16</v>
      </c>
      <c r="G54" s="2" t="s">
        <v>221</v>
      </c>
      <c r="H54" s="2" t="s">
        <v>34</v>
      </c>
      <c r="I54" s="2">
        <v>3.0</v>
      </c>
      <c r="J54" s="2" t="s">
        <v>26</v>
      </c>
    </row>
    <row r="55">
      <c r="A55" s="4" t="s">
        <v>222</v>
      </c>
      <c r="B55" s="2" t="s">
        <v>200</v>
      </c>
      <c r="C55" s="2" t="s">
        <v>76</v>
      </c>
      <c r="D55" s="2" t="s">
        <v>75</v>
      </c>
      <c r="E55" s="2" t="s">
        <v>15</v>
      </c>
      <c r="F55" s="2" t="s">
        <v>16</v>
      </c>
      <c r="G55" s="2" t="s">
        <v>24</v>
      </c>
      <c r="H55" s="2" t="s">
        <v>223</v>
      </c>
      <c r="I55" s="2">
        <v>2.0</v>
      </c>
      <c r="J55" s="2" t="s">
        <v>133</v>
      </c>
    </row>
    <row r="56">
      <c r="A56" s="4" t="s">
        <v>224</v>
      </c>
      <c r="B56" s="2" t="s">
        <v>225</v>
      </c>
      <c r="C56" s="2" t="s">
        <v>226</v>
      </c>
      <c r="D56" s="2" t="s">
        <v>226</v>
      </c>
      <c r="E56" s="2" t="s">
        <v>15</v>
      </c>
      <c r="F56" s="2" t="s">
        <v>16</v>
      </c>
      <c r="G56" s="2" t="s">
        <v>43</v>
      </c>
      <c r="H56" s="2" t="s">
        <v>227</v>
      </c>
      <c r="I56" s="2">
        <v>1.0</v>
      </c>
      <c r="J56" s="2" t="s">
        <v>34</v>
      </c>
      <c r="K56" s="2" t="s">
        <v>35</v>
      </c>
    </row>
    <row r="57">
      <c r="A57" s="4" t="s">
        <v>228</v>
      </c>
      <c r="B57" s="2" t="s">
        <v>229</v>
      </c>
      <c r="C57" s="2" t="s">
        <v>67</v>
      </c>
      <c r="D57" s="2" t="s">
        <v>68</v>
      </c>
      <c r="E57" s="2" t="s">
        <v>15</v>
      </c>
      <c r="F57" s="2" t="s">
        <v>16</v>
      </c>
      <c r="G57" s="2" t="s">
        <v>24</v>
      </c>
      <c r="H57" s="2" t="s">
        <v>34</v>
      </c>
      <c r="I57" s="2">
        <v>2.0</v>
      </c>
      <c r="J57" s="2" t="s">
        <v>26</v>
      </c>
    </row>
    <row r="58">
      <c r="A58" s="4" t="s">
        <v>230</v>
      </c>
      <c r="B58" s="2" t="s">
        <v>66</v>
      </c>
      <c r="C58" s="2" t="s">
        <v>219</v>
      </c>
      <c r="D58" s="2" t="s">
        <v>231</v>
      </c>
      <c r="E58" s="2" t="s">
        <v>88</v>
      </c>
      <c r="F58" s="2" t="s">
        <v>16</v>
      </c>
      <c r="G58" s="2" t="s">
        <v>221</v>
      </c>
      <c r="H58" s="2" t="s">
        <v>232</v>
      </c>
      <c r="I58" s="2">
        <v>1.0</v>
      </c>
      <c r="J58" s="2" t="s">
        <v>34</v>
      </c>
      <c r="K58" s="2" t="s">
        <v>35</v>
      </c>
    </row>
    <row r="59">
      <c r="A59" s="4" t="s">
        <v>233</v>
      </c>
      <c r="B59" s="2" t="s">
        <v>234</v>
      </c>
      <c r="C59" s="2" t="s">
        <v>235</v>
      </c>
      <c r="D59" s="2" t="s">
        <v>235</v>
      </c>
      <c r="E59" s="2" t="s">
        <v>15</v>
      </c>
      <c r="F59" s="2" t="s">
        <v>16</v>
      </c>
      <c r="G59" s="2" t="s">
        <v>43</v>
      </c>
      <c r="H59" s="2" t="s">
        <v>34</v>
      </c>
      <c r="I59" s="2">
        <v>1.0</v>
      </c>
      <c r="J59" s="2" t="s">
        <v>34</v>
      </c>
      <c r="K59" s="2" t="s">
        <v>35</v>
      </c>
    </row>
    <row r="60">
      <c r="A60" s="3" t="s">
        <v>236</v>
      </c>
      <c r="B60" s="2" t="s">
        <v>94</v>
      </c>
      <c r="C60" s="2" t="s">
        <v>237</v>
      </c>
      <c r="D60" s="2" t="s">
        <v>237</v>
      </c>
      <c r="E60" s="2" t="s">
        <v>15</v>
      </c>
      <c r="F60" s="2" t="s">
        <v>216</v>
      </c>
      <c r="G60" s="2" t="s">
        <v>50</v>
      </c>
      <c r="H60" s="3" t="s">
        <v>238</v>
      </c>
      <c r="I60" s="2">
        <v>3.0</v>
      </c>
      <c r="J60" s="2" t="s">
        <v>78</v>
      </c>
    </row>
    <row r="61">
      <c r="A61" s="4" t="s">
        <v>239</v>
      </c>
      <c r="B61" s="2" t="s">
        <v>240</v>
      </c>
      <c r="C61" s="2" t="s">
        <v>68</v>
      </c>
      <c r="D61" s="2" t="s">
        <v>67</v>
      </c>
      <c r="E61" s="2" t="s">
        <v>15</v>
      </c>
      <c r="F61" s="2" t="s">
        <v>16</v>
      </c>
      <c r="G61" s="2" t="s">
        <v>24</v>
      </c>
      <c r="H61" s="2" t="s">
        <v>241</v>
      </c>
      <c r="I61" s="2">
        <v>1.0</v>
      </c>
      <c r="J61" s="2" t="s">
        <v>34</v>
      </c>
      <c r="K61" s="2" t="s">
        <v>35</v>
      </c>
    </row>
    <row r="62">
      <c r="A62" s="3" t="s">
        <v>242</v>
      </c>
      <c r="B62" s="2" t="s">
        <v>85</v>
      </c>
      <c r="C62" s="2" t="s">
        <v>219</v>
      </c>
      <c r="D62" s="2" t="s">
        <v>243</v>
      </c>
      <c r="E62" s="2" t="s">
        <v>88</v>
      </c>
      <c r="F62" s="2" t="s">
        <v>16</v>
      </c>
      <c r="G62" s="2" t="s">
        <v>55</v>
      </c>
      <c r="H62" s="3" t="s">
        <v>244</v>
      </c>
      <c r="I62" s="2">
        <v>1.0</v>
      </c>
      <c r="J62" s="2" t="s">
        <v>34</v>
      </c>
      <c r="K62" s="2" t="s">
        <v>35</v>
      </c>
    </row>
    <row r="63">
      <c r="A63" s="4" t="s">
        <v>245</v>
      </c>
      <c r="B63" s="2" t="s">
        <v>162</v>
      </c>
      <c r="C63" s="2" t="s">
        <v>97</v>
      </c>
      <c r="D63" s="2" t="s">
        <v>97</v>
      </c>
      <c r="E63" s="2" t="s">
        <v>15</v>
      </c>
      <c r="F63" s="2" t="s">
        <v>16</v>
      </c>
      <c r="G63" s="2" t="s">
        <v>17</v>
      </c>
      <c r="H63" s="2" t="s">
        <v>34</v>
      </c>
      <c r="I63" s="2">
        <v>1.0</v>
      </c>
      <c r="J63" s="2" t="s">
        <v>34</v>
      </c>
      <c r="K63" s="2" t="s">
        <v>35</v>
      </c>
    </row>
    <row r="64">
      <c r="A64" s="4" t="s">
        <v>246</v>
      </c>
      <c r="B64" s="2" t="s">
        <v>70</v>
      </c>
      <c r="C64" s="2" t="s">
        <v>76</v>
      </c>
      <c r="D64" s="2" t="s">
        <v>247</v>
      </c>
      <c r="E64" s="2" t="s">
        <v>15</v>
      </c>
      <c r="F64" s="2" t="s">
        <v>16</v>
      </c>
      <c r="G64" s="2" t="s">
        <v>24</v>
      </c>
      <c r="H64" s="2" t="s">
        <v>34</v>
      </c>
      <c r="I64" s="2">
        <v>1.0</v>
      </c>
      <c r="J64" s="2" t="s">
        <v>34</v>
      </c>
      <c r="K64" s="2" t="s">
        <v>35</v>
      </c>
    </row>
    <row r="65">
      <c r="A65" s="4" t="s">
        <v>248</v>
      </c>
      <c r="B65" s="2" t="s">
        <v>249</v>
      </c>
      <c r="C65" s="2" t="s">
        <v>54</v>
      </c>
      <c r="D65" s="2" t="s">
        <v>54</v>
      </c>
      <c r="E65" s="2" t="s">
        <v>30</v>
      </c>
      <c r="F65" s="2" t="s">
        <v>16</v>
      </c>
      <c r="G65" s="2" t="s">
        <v>17</v>
      </c>
      <c r="H65" s="2" t="s">
        <v>34</v>
      </c>
      <c r="I65" s="2">
        <v>5.0</v>
      </c>
      <c r="J65" s="2" t="s">
        <v>250</v>
      </c>
    </row>
    <row r="66">
      <c r="A66" s="4" t="s">
        <v>251</v>
      </c>
      <c r="B66" s="2" t="s">
        <v>21</v>
      </c>
      <c r="C66" s="2" t="s">
        <v>252</v>
      </c>
      <c r="D66" s="2" t="s">
        <v>253</v>
      </c>
      <c r="E66" s="2" t="s">
        <v>15</v>
      </c>
      <c r="F66" s="2" t="s">
        <v>177</v>
      </c>
      <c r="G66" s="2" t="s">
        <v>24</v>
      </c>
      <c r="H66" s="2" t="s">
        <v>34</v>
      </c>
      <c r="I66" s="2">
        <v>1.0</v>
      </c>
      <c r="J66" s="2" t="s">
        <v>34</v>
      </c>
      <c r="K66" s="2" t="s">
        <v>254</v>
      </c>
    </row>
    <row r="67">
      <c r="A67" s="3" t="s">
        <v>255</v>
      </c>
      <c r="B67" s="2" t="s">
        <v>256</v>
      </c>
      <c r="C67" s="2" t="s">
        <v>257</v>
      </c>
      <c r="D67" s="2" t="s">
        <v>258</v>
      </c>
      <c r="E67" s="2" t="s">
        <v>30</v>
      </c>
      <c r="F67" s="2" t="s">
        <v>16</v>
      </c>
      <c r="G67" s="2" t="s">
        <v>43</v>
      </c>
      <c r="H67" s="2" t="s">
        <v>34</v>
      </c>
      <c r="I67" s="2">
        <v>1.0</v>
      </c>
      <c r="J67" s="2" t="s">
        <v>34</v>
      </c>
      <c r="K67" s="2" t="s">
        <v>35</v>
      </c>
    </row>
    <row r="68">
      <c r="A68" s="4" t="s">
        <v>259</v>
      </c>
      <c r="B68" s="2" t="s">
        <v>260</v>
      </c>
      <c r="C68" s="2" t="s">
        <v>92</v>
      </c>
      <c r="D68" s="2" t="s">
        <v>92</v>
      </c>
      <c r="E68" s="2" t="s">
        <v>15</v>
      </c>
      <c r="F68" s="2" t="s">
        <v>16</v>
      </c>
      <c r="G68" s="2" t="s">
        <v>60</v>
      </c>
      <c r="H68" s="3" t="s">
        <v>261</v>
      </c>
      <c r="I68" s="2">
        <v>1.0</v>
      </c>
      <c r="J68" s="2" t="s">
        <v>34</v>
      </c>
      <c r="K68" s="2" t="s">
        <v>35</v>
      </c>
    </row>
    <row r="69">
      <c r="A69" s="3" t="s">
        <v>262</v>
      </c>
      <c r="B69" s="2" t="s">
        <v>53</v>
      </c>
      <c r="C69" s="2" t="s">
        <v>263</v>
      </c>
      <c r="D69" s="2" t="s">
        <v>263</v>
      </c>
      <c r="E69" s="2" t="s">
        <v>15</v>
      </c>
      <c r="F69" s="2" t="s">
        <v>16</v>
      </c>
      <c r="G69" s="2" t="s">
        <v>43</v>
      </c>
      <c r="H69" s="3" t="s">
        <v>264</v>
      </c>
      <c r="I69" s="2">
        <v>1.0</v>
      </c>
      <c r="J69" s="2" t="s">
        <v>34</v>
      </c>
      <c r="K69" s="2" t="s">
        <v>265</v>
      </c>
    </row>
    <row r="70">
      <c r="A70" s="4" t="s">
        <v>266</v>
      </c>
      <c r="B70" s="2" t="s">
        <v>209</v>
      </c>
      <c r="C70" s="2" t="s">
        <v>263</v>
      </c>
      <c r="D70" s="2" t="s">
        <v>267</v>
      </c>
      <c r="E70" s="2" t="s">
        <v>15</v>
      </c>
      <c r="F70" s="2" t="s">
        <v>16</v>
      </c>
      <c r="G70" s="2" t="s">
        <v>24</v>
      </c>
      <c r="H70" s="2" t="s">
        <v>268</v>
      </c>
      <c r="I70" s="2">
        <v>1.0</v>
      </c>
      <c r="J70" s="2" t="s">
        <v>34</v>
      </c>
      <c r="K70" s="2" t="s">
        <v>51</v>
      </c>
    </row>
    <row r="71">
      <c r="A71" s="4" t="s">
        <v>269</v>
      </c>
      <c r="B71" s="2" t="s">
        <v>270</v>
      </c>
      <c r="C71" s="2" t="s">
        <v>67</v>
      </c>
      <c r="D71" s="2" t="s">
        <v>68</v>
      </c>
      <c r="E71" s="2" t="s">
        <v>15</v>
      </c>
      <c r="F71" s="2" t="s">
        <v>16</v>
      </c>
      <c r="G71" s="2" t="s">
        <v>24</v>
      </c>
      <c r="H71" s="2" t="s">
        <v>271</v>
      </c>
      <c r="I71" s="2">
        <v>1.0</v>
      </c>
      <c r="J71" s="2" t="s">
        <v>34</v>
      </c>
      <c r="K71" s="2" t="s">
        <v>35</v>
      </c>
    </row>
    <row r="72">
      <c r="A72" s="4" t="s">
        <v>272</v>
      </c>
      <c r="B72" s="2" t="s">
        <v>249</v>
      </c>
      <c r="C72" s="2" t="s">
        <v>273</v>
      </c>
      <c r="D72" s="2" t="s">
        <v>273</v>
      </c>
      <c r="E72" s="2" t="s">
        <v>88</v>
      </c>
      <c r="F72" s="2" t="s">
        <v>16</v>
      </c>
      <c r="G72" s="2" t="s">
        <v>24</v>
      </c>
      <c r="H72" s="4" t="s">
        <v>274</v>
      </c>
      <c r="I72" s="2">
        <v>2.0</v>
      </c>
      <c r="J72" s="2" t="s">
        <v>78</v>
      </c>
    </row>
    <row r="73">
      <c r="A73" s="4" t="s">
        <v>275</v>
      </c>
      <c r="B73" s="2" t="s">
        <v>276</v>
      </c>
      <c r="C73" s="2" t="s">
        <v>277</v>
      </c>
      <c r="D73" s="2" t="s">
        <v>277</v>
      </c>
      <c r="E73" s="2" t="s">
        <v>15</v>
      </c>
      <c r="F73" s="2" t="s">
        <v>16</v>
      </c>
      <c r="G73" s="2" t="s">
        <v>17</v>
      </c>
      <c r="H73" s="2" t="s">
        <v>34</v>
      </c>
      <c r="I73" s="2">
        <v>1.0</v>
      </c>
      <c r="J73" s="2" t="s">
        <v>34</v>
      </c>
      <c r="K73" s="2" t="s">
        <v>51</v>
      </c>
    </row>
    <row r="74">
      <c r="A74" s="4" t="s">
        <v>278</v>
      </c>
      <c r="B74" s="2" t="s">
        <v>170</v>
      </c>
      <c r="C74" s="2" t="s">
        <v>63</v>
      </c>
      <c r="D74" s="2" t="s">
        <v>64</v>
      </c>
      <c r="E74" s="2" t="s">
        <v>15</v>
      </c>
      <c r="F74" s="2" t="s">
        <v>16</v>
      </c>
      <c r="G74" s="2" t="s">
        <v>24</v>
      </c>
      <c r="H74" s="4" t="s">
        <v>279</v>
      </c>
      <c r="I74" s="2">
        <v>1.0</v>
      </c>
      <c r="J74" s="2" t="s">
        <v>34</v>
      </c>
      <c r="K74" s="2" t="s">
        <v>35</v>
      </c>
    </row>
    <row r="75">
      <c r="A75" s="4" t="s">
        <v>280</v>
      </c>
      <c r="B75" s="2" t="s">
        <v>140</v>
      </c>
      <c r="C75" s="2" t="s">
        <v>75</v>
      </c>
      <c r="D75" s="2" t="s">
        <v>76</v>
      </c>
      <c r="E75" s="2" t="s">
        <v>15</v>
      </c>
      <c r="F75" s="2" t="s">
        <v>16</v>
      </c>
      <c r="G75" s="2" t="s">
        <v>24</v>
      </c>
      <c r="H75" s="4" t="s">
        <v>281</v>
      </c>
      <c r="I75" s="2">
        <v>1.0</v>
      </c>
      <c r="J75" s="2" t="s">
        <v>34</v>
      </c>
      <c r="K75" s="2" t="s">
        <v>35</v>
      </c>
    </row>
    <row r="76">
      <c r="A76" s="4" t="s">
        <v>282</v>
      </c>
      <c r="B76" s="2" t="s">
        <v>283</v>
      </c>
      <c r="C76" s="2" t="s">
        <v>68</v>
      </c>
      <c r="D76" s="2" t="s">
        <v>284</v>
      </c>
      <c r="E76" s="2" t="s">
        <v>15</v>
      </c>
      <c r="F76" s="2" t="s">
        <v>16</v>
      </c>
      <c r="G76" s="2" t="s">
        <v>24</v>
      </c>
      <c r="H76" s="2" t="s">
        <v>285</v>
      </c>
      <c r="I76" s="2">
        <v>1.0</v>
      </c>
      <c r="J76" s="2" t="s">
        <v>34</v>
      </c>
      <c r="K76" s="2" t="s">
        <v>35</v>
      </c>
    </row>
    <row r="77">
      <c r="A77" s="3" t="s">
        <v>286</v>
      </c>
      <c r="B77" s="2" t="s">
        <v>135</v>
      </c>
      <c r="C77" s="2" t="s">
        <v>219</v>
      </c>
      <c r="D77" s="2" t="s">
        <v>287</v>
      </c>
      <c r="E77" s="2" t="s">
        <v>88</v>
      </c>
      <c r="F77" s="2" t="s">
        <v>16</v>
      </c>
      <c r="G77" s="2" t="s">
        <v>221</v>
      </c>
      <c r="H77" s="3" t="s">
        <v>288</v>
      </c>
      <c r="I77" s="2">
        <v>2.0</v>
      </c>
      <c r="J77" s="2" t="s">
        <v>289</v>
      </c>
    </row>
    <row r="78">
      <c r="A78" s="4" t="s">
        <v>290</v>
      </c>
      <c r="B78" s="2" t="s">
        <v>291</v>
      </c>
      <c r="C78" s="2" t="s">
        <v>63</v>
      </c>
      <c r="D78" s="2" t="s">
        <v>292</v>
      </c>
      <c r="E78" s="2" t="s">
        <v>30</v>
      </c>
      <c r="F78" s="2" t="s">
        <v>16</v>
      </c>
      <c r="G78" s="2" t="s">
        <v>24</v>
      </c>
      <c r="H78" s="2" t="s">
        <v>34</v>
      </c>
      <c r="I78" s="2">
        <v>1.0</v>
      </c>
      <c r="J78" s="2" t="s">
        <v>34</v>
      </c>
      <c r="K78" s="2" t="s">
        <v>293</v>
      </c>
    </row>
    <row r="79">
      <c r="A79" s="4" t="s">
        <v>294</v>
      </c>
      <c r="B79" s="2" t="s">
        <v>295</v>
      </c>
      <c r="C79" s="2" t="s">
        <v>296</v>
      </c>
      <c r="D79" s="2" t="s">
        <v>219</v>
      </c>
      <c r="E79" s="2" t="s">
        <v>30</v>
      </c>
      <c r="F79" s="2" t="s">
        <v>16</v>
      </c>
      <c r="G79" s="2" t="s">
        <v>17</v>
      </c>
      <c r="H79" s="2" t="s">
        <v>34</v>
      </c>
      <c r="I79" s="2">
        <v>2.0</v>
      </c>
      <c r="J79" s="2" t="s">
        <v>78</v>
      </c>
    </row>
    <row r="80">
      <c r="A80" s="4" t="s">
        <v>297</v>
      </c>
      <c r="B80" s="2" t="s">
        <v>66</v>
      </c>
      <c r="C80" s="2" t="s">
        <v>298</v>
      </c>
      <c r="D80" s="2" t="s">
        <v>299</v>
      </c>
      <c r="E80" s="2" t="s">
        <v>30</v>
      </c>
      <c r="F80" s="2" t="s">
        <v>216</v>
      </c>
      <c r="G80" s="2" t="s">
        <v>24</v>
      </c>
      <c r="H80" s="2" t="s">
        <v>34</v>
      </c>
      <c r="I80" s="2">
        <v>1.0</v>
      </c>
      <c r="J80" s="2" t="s">
        <v>34</v>
      </c>
      <c r="K80" s="2" t="s">
        <v>35</v>
      </c>
    </row>
    <row r="81">
      <c r="A81" s="4" t="s">
        <v>300</v>
      </c>
      <c r="B81" s="2" t="s">
        <v>170</v>
      </c>
      <c r="C81" s="2" t="s">
        <v>219</v>
      </c>
      <c r="D81" s="2" t="s">
        <v>75</v>
      </c>
      <c r="E81" s="2" t="s">
        <v>88</v>
      </c>
      <c r="F81" s="2" t="s">
        <v>16</v>
      </c>
      <c r="G81" s="2" t="s">
        <v>17</v>
      </c>
      <c r="H81" s="2" t="s">
        <v>34</v>
      </c>
      <c r="I81" s="2">
        <v>1.0</v>
      </c>
      <c r="J81" s="2" t="s">
        <v>34</v>
      </c>
      <c r="K81" s="2" t="s">
        <v>51</v>
      </c>
    </row>
    <row r="82">
      <c r="A82" s="4" t="s">
        <v>301</v>
      </c>
      <c r="B82" s="2" t="s">
        <v>302</v>
      </c>
      <c r="C82" s="2" t="s">
        <v>92</v>
      </c>
      <c r="D82" s="2" t="s">
        <v>92</v>
      </c>
      <c r="E82" s="2" t="s">
        <v>15</v>
      </c>
      <c r="F82" s="2" t="s">
        <v>16</v>
      </c>
      <c r="G82" s="2" t="s">
        <v>60</v>
      </c>
      <c r="H82" s="3" t="s">
        <v>303</v>
      </c>
      <c r="I82" s="2">
        <v>1.0</v>
      </c>
      <c r="J82" s="2" t="s">
        <v>34</v>
      </c>
      <c r="K82" s="2" t="s">
        <v>304</v>
      </c>
    </row>
    <row r="83">
      <c r="A83" s="4" t="s">
        <v>305</v>
      </c>
      <c r="B83" s="2" t="s">
        <v>306</v>
      </c>
      <c r="C83" s="2" t="s">
        <v>307</v>
      </c>
      <c r="D83" s="2" t="s">
        <v>308</v>
      </c>
      <c r="E83" s="2" t="s">
        <v>15</v>
      </c>
      <c r="F83" s="2" t="s">
        <v>16</v>
      </c>
      <c r="G83" s="2" t="s">
        <v>24</v>
      </c>
      <c r="H83" s="2" t="s">
        <v>34</v>
      </c>
      <c r="I83" s="2">
        <v>1.0</v>
      </c>
      <c r="J83" s="2" t="s">
        <v>34</v>
      </c>
      <c r="K83" s="2" t="s">
        <v>51</v>
      </c>
    </row>
    <row r="84">
      <c r="A84" s="3" t="s">
        <v>309</v>
      </c>
      <c r="B84" s="2" t="s">
        <v>310</v>
      </c>
      <c r="C84" s="2" t="s">
        <v>311</v>
      </c>
      <c r="D84" s="2" t="s">
        <v>312</v>
      </c>
      <c r="E84" s="2" t="s">
        <v>30</v>
      </c>
      <c r="F84" s="2" t="s">
        <v>313</v>
      </c>
      <c r="G84" s="2" t="s">
        <v>24</v>
      </c>
      <c r="H84" s="2" t="s">
        <v>34</v>
      </c>
      <c r="I84" s="2">
        <v>1.0</v>
      </c>
      <c r="J84" s="2" t="s">
        <v>34</v>
      </c>
      <c r="K84" s="2" t="s">
        <v>35</v>
      </c>
    </row>
    <row r="85">
      <c r="A85" s="4" t="s">
        <v>314</v>
      </c>
      <c r="B85" s="2" t="s">
        <v>249</v>
      </c>
      <c r="C85" s="2" t="s">
        <v>315</v>
      </c>
      <c r="D85" s="2" t="s">
        <v>316</v>
      </c>
      <c r="E85" s="2" t="s">
        <v>30</v>
      </c>
      <c r="F85" s="2" t="s">
        <v>317</v>
      </c>
      <c r="G85" s="2" t="s">
        <v>24</v>
      </c>
      <c r="H85" s="2" t="s">
        <v>34</v>
      </c>
      <c r="I85" s="2">
        <v>2.0</v>
      </c>
      <c r="J85" s="2" t="s">
        <v>78</v>
      </c>
    </row>
    <row r="86">
      <c r="A86" s="4" t="s">
        <v>318</v>
      </c>
      <c r="B86" s="2" t="s">
        <v>319</v>
      </c>
      <c r="C86" s="2" t="s">
        <v>63</v>
      </c>
      <c r="D86" s="2" t="s">
        <v>320</v>
      </c>
      <c r="E86" s="2" t="s">
        <v>15</v>
      </c>
      <c r="F86" s="2" t="s">
        <v>16</v>
      </c>
      <c r="G86" s="2" t="s">
        <v>24</v>
      </c>
      <c r="H86" s="2" t="s">
        <v>34</v>
      </c>
      <c r="I86" s="2">
        <v>1.0</v>
      </c>
      <c r="J86" s="2" t="s">
        <v>34</v>
      </c>
      <c r="K86" s="2" t="s">
        <v>35</v>
      </c>
    </row>
    <row r="87">
      <c r="A87" s="4" t="s">
        <v>321</v>
      </c>
      <c r="B87" s="2" t="s">
        <v>66</v>
      </c>
      <c r="C87" s="2" t="s">
        <v>308</v>
      </c>
      <c r="D87" s="2" t="s">
        <v>204</v>
      </c>
      <c r="E87" s="2" t="s">
        <v>15</v>
      </c>
      <c r="F87" s="2" t="s">
        <v>16</v>
      </c>
      <c r="G87" s="2" t="s">
        <v>24</v>
      </c>
      <c r="H87" s="2" t="s">
        <v>34</v>
      </c>
      <c r="I87" s="2">
        <v>1.0</v>
      </c>
      <c r="J87" s="2" t="s">
        <v>34</v>
      </c>
      <c r="K87" s="2" t="s">
        <v>51</v>
      </c>
    </row>
    <row r="88">
      <c r="A88" s="4" t="s">
        <v>322</v>
      </c>
      <c r="B88" s="2" t="s">
        <v>323</v>
      </c>
      <c r="C88" s="2" t="s">
        <v>63</v>
      </c>
      <c r="D88" s="2" t="s">
        <v>64</v>
      </c>
      <c r="E88" s="2" t="s">
        <v>15</v>
      </c>
      <c r="F88" s="2" t="s">
        <v>16</v>
      </c>
      <c r="G88" s="2" t="s">
        <v>24</v>
      </c>
      <c r="H88" s="2" t="s">
        <v>34</v>
      </c>
      <c r="I88" s="2">
        <v>1.0</v>
      </c>
      <c r="J88" s="2" t="s">
        <v>34</v>
      </c>
      <c r="K88" s="2" t="s">
        <v>35</v>
      </c>
    </row>
    <row r="89">
      <c r="A89" s="4" t="s">
        <v>324</v>
      </c>
      <c r="B89" s="2" t="s">
        <v>58</v>
      </c>
      <c r="C89" s="2" t="s">
        <v>118</v>
      </c>
      <c r="D89" s="2" t="s">
        <v>118</v>
      </c>
      <c r="E89" s="2" t="s">
        <v>15</v>
      </c>
      <c r="F89" s="2" t="s">
        <v>16</v>
      </c>
      <c r="G89" s="2" t="s">
        <v>50</v>
      </c>
      <c r="H89" s="3" t="s">
        <v>325</v>
      </c>
      <c r="I89" s="2">
        <v>1.0</v>
      </c>
      <c r="J89" s="2" t="s">
        <v>34</v>
      </c>
      <c r="K89" s="2" t="s">
        <v>51</v>
      </c>
    </row>
    <row r="90">
      <c r="A90" s="4" t="s">
        <v>326</v>
      </c>
      <c r="B90" s="2" t="s">
        <v>327</v>
      </c>
      <c r="C90" s="2" t="s">
        <v>307</v>
      </c>
      <c r="D90" s="2" t="s">
        <v>308</v>
      </c>
      <c r="E90" s="2" t="s">
        <v>15</v>
      </c>
      <c r="F90" s="2" t="s">
        <v>16</v>
      </c>
      <c r="G90" s="2" t="s">
        <v>24</v>
      </c>
      <c r="H90" s="2" t="s">
        <v>34</v>
      </c>
      <c r="I90" s="2">
        <v>1.0</v>
      </c>
      <c r="J90" s="2" t="s">
        <v>34</v>
      </c>
      <c r="K90" s="2" t="s">
        <v>35</v>
      </c>
    </row>
    <row r="91">
      <c r="A91" s="4" t="s">
        <v>328</v>
      </c>
      <c r="B91" s="2" t="s">
        <v>218</v>
      </c>
      <c r="C91" s="2" t="s">
        <v>329</v>
      </c>
      <c r="D91" s="2" t="s">
        <v>330</v>
      </c>
      <c r="E91" s="2" t="s">
        <v>15</v>
      </c>
      <c r="F91" s="2" t="s">
        <v>16</v>
      </c>
      <c r="G91" s="2" t="s">
        <v>24</v>
      </c>
      <c r="H91" s="2" t="s">
        <v>34</v>
      </c>
      <c r="I91" s="2">
        <v>64.0</v>
      </c>
      <c r="J91" s="2" t="s">
        <v>19</v>
      </c>
    </row>
    <row r="92">
      <c r="A92" s="4" t="s">
        <v>331</v>
      </c>
      <c r="B92" s="2" t="s">
        <v>332</v>
      </c>
      <c r="C92" s="2" t="s">
        <v>252</v>
      </c>
      <c r="D92" s="2" t="s">
        <v>253</v>
      </c>
      <c r="E92" s="2" t="s">
        <v>15</v>
      </c>
      <c r="F92" s="2" t="s">
        <v>177</v>
      </c>
      <c r="G92" s="2" t="s">
        <v>24</v>
      </c>
      <c r="H92" s="2" t="s">
        <v>34</v>
      </c>
      <c r="I92" s="2">
        <v>1.0</v>
      </c>
      <c r="J92" s="2" t="s">
        <v>34</v>
      </c>
      <c r="K92" s="2" t="s">
        <v>51</v>
      </c>
    </row>
    <row r="93">
      <c r="A93" s="4" t="s">
        <v>333</v>
      </c>
      <c r="B93" s="2" t="s">
        <v>334</v>
      </c>
      <c r="C93" s="2" t="s">
        <v>307</v>
      </c>
      <c r="D93" s="2" t="s">
        <v>308</v>
      </c>
      <c r="E93" s="2" t="s">
        <v>15</v>
      </c>
      <c r="F93" s="2" t="s">
        <v>16</v>
      </c>
      <c r="G93" s="5" t="s">
        <v>335</v>
      </c>
      <c r="H93" s="2" t="s">
        <v>34</v>
      </c>
      <c r="I93" s="2">
        <v>1.0</v>
      </c>
      <c r="J93" s="2" t="s">
        <v>34</v>
      </c>
      <c r="K93" s="2" t="s">
        <v>35</v>
      </c>
    </row>
    <row r="94">
      <c r="A94" s="4" t="s">
        <v>336</v>
      </c>
      <c r="B94" s="2" t="s">
        <v>337</v>
      </c>
      <c r="C94" s="2" t="s">
        <v>76</v>
      </c>
      <c r="D94" s="2" t="s">
        <v>247</v>
      </c>
      <c r="E94" s="2" t="s">
        <v>15</v>
      </c>
      <c r="F94" s="2" t="s">
        <v>16</v>
      </c>
      <c r="G94" s="2" t="s">
        <v>24</v>
      </c>
      <c r="H94" s="3" t="s">
        <v>338</v>
      </c>
      <c r="I94" s="2">
        <v>64.0</v>
      </c>
      <c r="J94" s="2" t="s">
        <v>339</v>
      </c>
    </row>
    <row r="95">
      <c r="A95" s="4" t="s">
        <v>340</v>
      </c>
      <c r="B95" s="2" t="s">
        <v>158</v>
      </c>
      <c r="C95" s="2" t="s">
        <v>341</v>
      </c>
      <c r="D95" s="2" t="s">
        <v>341</v>
      </c>
      <c r="E95" s="2" t="s">
        <v>88</v>
      </c>
      <c r="F95" s="2" t="s">
        <v>16</v>
      </c>
      <c r="G95" s="2" t="s">
        <v>32</v>
      </c>
      <c r="H95" s="3" t="s">
        <v>342</v>
      </c>
      <c r="I95" s="2">
        <v>1.0</v>
      </c>
      <c r="J95" s="2" t="s">
        <v>34</v>
      </c>
      <c r="K95" s="2" t="s">
        <v>35</v>
      </c>
    </row>
    <row r="96">
      <c r="A96" s="4" t="s">
        <v>343</v>
      </c>
      <c r="B96" s="2" t="s">
        <v>53</v>
      </c>
      <c r="C96" s="2" t="s">
        <v>184</v>
      </c>
      <c r="D96" s="2" t="s">
        <v>184</v>
      </c>
      <c r="E96" s="2" t="s">
        <v>15</v>
      </c>
      <c r="F96" s="2" t="s">
        <v>16</v>
      </c>
      <c r="G96" s="2" t="s">
        <v>17</v>
      </c>
      <c r="H96" s="3" t="s">
        <v>344</v>
      </c>
      <c r="I96" s="2">
        <v>1.0</v>
      </c>
      <c r="J96" s="2" t="s">
        <v>34</v>
      </c>
      <c r="K96" s="2" t="s">
        <v>35</v>
      </c>
    </row>
    <row r="97">
      <c r="A97" s="4" t="s">
        <v>345</v>
      </c>
      <c r="B97" s="2" t="s">
        <v>58</v>
      </c>
      <c r="C97" s="2" t="s">
        <v>59</v>
      </c>
      <c r="D97" s="2" t="s">
        <v>59</v>
      </c>
      <c r="E97" s="2" t="s">
        <v>15</v>
      </c>
      <c r="F97" s="2" t="s">
        <v>16</v>
      </c>
      <c r="G97" s="2" t="s">
        <v>60</v>
      </c>
      <c r="H97" s="3" t="s">
        <v>346</v>
      </c>
      <c r="I97" s="2">
        <v>1.0</v>
      </c>
      <c r="J97" s="2" t="s">
        <v>34</v>
      </c>
      <c r="K97" s="2" t="s">
        <v>35</v>
      </c>
    </row>
    <row r="98">
      <c r="A98" s="4" t="s">
        <v>347</v>
      </c>
      <c r="B98" s="2" t="s">
        <v>348</v>
      </c>
      <c r="C98" s="2" t="s">
        <v>76</v>
      </c>
      <c r="D98" s="2" t="s">
        <v>76</v>
      </c>
      <c r="E98" s="2" t="s">
        <v>15</v>
      </c>
      <c r="F98" s="2" t="s">
        <v>16</v>
      </c>
      <c r="G98" s="2" t="s">
        <v>43</v>
      </c>
      <c r="H98" s="3" t="s">
        <v>349</v>
      </c>
      <c r="I98" s="2">
        <v>1.0</v>
      </c>
      <c r="J98" s="2" t="s">
        <v>34</v>
      </c>
      <c r="K98" s="2" t="s">
        <v>350</v>
      </c>
    </row>
    <row r="99">
      <c r="A99" s="4" t="s">
        <v>351</v>
      </c>
      <c r="B99" s="2" t="s">
        <v>249</v>
      </c>
      <c r="C99" s="2" t="s">
        <v>296</v>
      </c>
      <c r="D99" s="2" t="s">
        <v>296</v>
      </c>
      <c r="E99" s="2" t="s">
        <v>15</v>
      </c>
      <c r="F99" s="2" t="s">
        <v>16</v>
      </c>
      <c r="G99" s="2" t="s">
        <v>43</v>
      </c>
      <c r="H99" s="2" t="s">
        <v>34</v>
      </c>
      <c r="I99" s="2">
        <v>1.0</v>
      </c>
      <c r="J99" s="2" t="s">
        <v>34</v>
      </c>
      <c r="K99" s="2" t="s">
        <v>35</v>
      </c>
    </row>
    <row r="100">
      <c r="A100" s="4" t="s">
        <v>352</v>
      </c>
      <c r="B100" s="2" t="s">
        <v>353</v>
      </c>
      <c r="C100" s="2" t="s">
        <v>354</v>
      </c>
      <c r="D100" s="2" t="s">
        <v>354</v>
      </c>
      <c r="E100" s="2" t="s">
        <v>15</v>
      </c>
      <c r="F100" s="2" t="s">
        <v>16</v>
      </c>
      <c r="G100" s="2" t="s">
        <v>60</v>
      </c>
      <c r="H100" s="2" t="s">
        <v>355</v>
      </c>
      <c r="I100" s="2">
        <v>2.0</v>
      </c>
      <c r="J100" s="2" t="s">
        <v>289</v>
      </c>
    </row>
    <row r="101">
      <c r="A101" s="4" t="s">
        <v>356</v>
      </c>
      <c r="B101" s="2" t="s">
        <v>270</v>
      </c>
      <c r="C101" s="2" t="s">
        <v>357</v>
      </c>
      <c r="D101" s="2" t="s">
        <v>357</v>
      </c>
      <c r="E101" s="2" t="s">
        <v>15</v>
      </c>
      <c r="F101" s="2" t="s">
        <v>16</v>
      </c>
      <c r="G101" s="2" t="s">
        <v>60</v>
      </c>
      <c r="H101" s="2" t="s">
        <v>358</v>
      </c>
      <c r="I101" s="2">
        <v>1.0</v>
      </c>
      <c r="J101" s="2" t="s">
        <v>34</v>
      </c>
      <c r="K101" s="2" t="s">
        <v>359</v>
      </c>
    </row>
    <row r="102">
      <c r="A102" s="4" t="s">
        <v>360</v>
      </c>
      <c r="B102" s="2" t="s">
        <v>170</v>
      </c>
      <c r="C102" s="2" t="s">
        <v>76</v>
      </c>
      <c r="D102" s="2" t="s">
        <v>247</v>
      </c>
      <c r="E102" s="2" t="s">
        <v>15</v>
      </c>
      <c r="F102" s="2" t="s">
        <v>177</v>
      </c>
      <c r="G102" s="2" t="s">
        <v>24</v>
      </c>
      <c r="H102" s="4" t="s">
        <v>361</v>
      </c>
      <c r="I102" s="2">
        <v>1.0</v>
      </c>
      <c r="J102" s="2" t="s">
        <v>34</v>
      </c>
      <c r="K102" s="2" t="s">
        <v>35</v>
      </c>
    </row>
    <row r="103">
      <c r="A103" s="4" t="s">
        <v>362</v>
      </c>
      <c r="B103" s="2" t="s">
        <v>363</v>
      </c>
      <c r="C103" s="2" t="s">
        <v>364</v>
      </c>
      <c r="D103" s="2" t="s">
        <v>365</v>
      </c>
      <c r="E103" s="2" t="s">
        <v>15</v>
      </c>
      <c r="F103" s="2" t="s">
        <v>16</v>
      </c>
      <c r="G103" s="2" t="s">
        <v>17</v>
      </c>
      <c r="H103" s="2" t="s">
        <v>34</v>
      </c>
      <c r="I103" s="2">
        <v>2.0</v>
      </c>
      <c r="J103" s="2" t="s">
        <v>19</v>
      </c>
    </row>
    <row r="104">
      <c r="A104" s="4" t="s">
        <v>366</v>
      </c>
      <c r="B104" s="2" t="s">
        <v>367</v>
      </c>
      <c r="C104" s="2" t="s">
        <v>368</v>
      </c>
      <c r="D104" s="2" t="s">
        <v>368</v>
      </c>
      <c r="E104" s="2" t="s">
        <v>15</v>
      </c>
      <c r="F104" s="2" t="s">
        <v>16</v>
      </c>
      <c r="G104" s="2" t="s">
        <v>60</v>
      </c>
      <c r="H104" s="4" t="s">
        <v>369</v>
      </c>
      <c r="I104" s="2">
        <v>2.0</v>
      </c>
      <c r="J104" s="2" t="s">
        <v>26</v>
      </c>
    </row>
    <row r="105">
      <c r="A105" s="4" t="s">
        <v>370</v>
      </c>
      <c r="B105" s="2" t="s">
        <v>371</v>
      </c>
      <c r="C105" s="5" t="s">
        <v>215</v>
      </c>
      <c r="D105" s="2" t="s">
        <v>215</v>
      </c>
      <c r="E105" s="2" t="s">
        <v>15</v>
      </c>
      <c r="F105" s="2" t="s">
        <v>216</v>
      </c>
      <c r="G105" s="2" t="s">
        <v>50</v>
      </c>
      <c r="H105" s="2" t="s">
        <v>34</v>
      </c>
      <c r="I105" s="2">
        <v>1.0</v>
      </c>
      <c r="J105" s="2" t="s">
        <v>34</v>
      </c>
      <c r="K105" s="2" t="s">
        <v>35</v>
      </c>
    </row>
    <row r="106">
      <c r="A106" s="4" t="s">
        <v>372</v>
      </c>
      <c r="B106" s="2" t="s">
        <v>21</v>
      </c>
      <c r="C106" s="2" t="s">
        <v>373</v>
      </c>
      <c r="D106" s="2" t="s">
        <v>373</v>
      </c>
      <c r="E106" s="2" t="s">
        <v>15</v>
      </c>
      <c r="F106" s="2" t="s">
        <v>16</v>
      </c>
      <c r="G106" s="2" t="s">
        <v>60</v>
      </c>
      <c r="H106" s="3" t="s">
        <v>374</v>
      </c>
      <c r="I106" s="2">
        <v>1.0</v>
      </c>
      <c r="J106" s="2" t="s">
        <v>34</v>
      </c>
      <c r="K106" s="2" t="s">
        <v>35</v>
      </c>
    </row>
    <row r="107">
      <c r="A107" s="4" t="s">
        <v>375</v>
      </c>
      <c r="B107" s="2" t="s">
        <v>376</v>
      </c>
      <c r="C107" s="2" t="s">
        <v>377</v>
      </c>
      <c r="D107" s="8" t="s">
        <v>377</v>
      </c>
      <c r="E107" s="2" t="s">
        <v>15</v>
      </c>
      <c r="F107" s="2" t="s">
        <v>16</v>
      </c>
      <c r="G107" s="2" t="s">
        <v>17</v>
      </c>
      <c r="H107" s="3" t="s">
        <v>378</v>
      </c>
      <c r="I107" s="2">
        <v>3.0</v>
      </c>
      <c r="J107" s="2" t="s">
        <v>250</v>
      </c>
    </row>
    <row r="108">
      <c r="A108" s="4" t="s">
        <v>379</v>
      </c>
      <c r="B108" s="2" t="s">
        <v>229</v>
      </c>
      <c r="C108" s="2" t="s">
        <v>219</v>
      </c>
      <c r="D108" s="2" t="s">
        <v>63</v>
      </c>
      <c r="E108" s="2" t="s">
        <v>88</v>
      </c>
      <c r="F108" s="2" t="s">
        <v>16</v>
      </c>
      <c r="G108" s="2" t="s">
        <v>221</v>
      </c>
      <c r="H108" s="2" t="s">
        <v>34</v>
      </c>
      <c r="I108" s="2">
        <v>1.0</v>
      </c>
      <c r="J108" s="2" t="s">
        <v>34</v>
      </c>
      <c r="K108" s="2" t="s">
        <v>35</v>
      </c>
    </row>
    <row r="109">
      <c r="A109" s="4" t="s">
        <v>380</v>
      </c>
      <c r="B109" s="2" t="s">
        <v>209</v>
      </c>
      <c r="C109" s="2" t="s">
        <v>92</v>
      </c>
      <c r="D109" s="2" t="s">
        <v>92</v>
      </c>
      <c r="E109" s="2" t="s">
        <v>15</v>
      </c>
      <c r="F109" s="2" t="s">
        <v>16</v>
      </c>
      <c r="G109" s="2" t="s">
        <v>60</v>
      </c>
      <c r="H109" s="2" t="s">
        <v>34</v>
      </c>
      <c r="I109" s="2">
        <v>2.0</v>
      </c>
      <c r="J109" s="2" t="s">
        <v>78</v>
      </c>
    </row>
    <row r="110">
      <c r="A110" s="4" t="s">
        <v>381</v>
      </c>
      <c r="B110" s="2" t="s">
        <v>382</v>
      </c>
      <c r="C110" s="2" t="s">
        <v>97</v>
      </c>
      <c r="D110" s="2" t="s">
        <v>97</v>
      </c>
      <c r="E110" s="2" t="s">
        <v>15</v>
      </c>
      <c r="F110" s="2" t="s">
        <v>16</v>
      </c>
      <c r="G110" s="2" t="s">
        <v>43</v>
      </c>
      <c r="H110" s="3" t="s">
        <v>383</v>
      </c>
      <c r="I110" s="2">
        <v>1.0</v>
      </c>
      <c r="J110" s="2" t="s">
        <v>34</v>
      </c>
      <c r="K110" s="2" t="s">
        <v>35</v>
      </c>
    </row>
    <row r="111">
      <c r="A111" s="4" t="s">
        <v>384</v>
      </c>
      <c r="B111" s="2" t="s">
        <v>385</v>
      </c>
      <c r="C111" s="2" t="s">
        <v>63</v>
      </c>
      <c r="D111" s="2" t="s">
        <v>63</v>
      </c>
      <c r="E111" s="2" t="s">
        <v>15</v>
      </c>
      <c r="F111" s="2" t="s">
        <v>16</v>
      </c>
      <c r="G111" s="2" t="s">
        <v>55</v>
      </c>
      <c r="H111" s="2" t="s">
        <v>34</v>
      </c>
      <c r="I111" s="2">
        <v>1.0</v>
      </c>
      <c r="J111" s="2" t="s">
        <v>34</v>
      </c>
      <c r="K111" s="2" t="s">
        <v>35</v>
      </c>
    </row>
    <row r="112">
      <c r="A112" s="3" t="s">
        <v>386</v>
      </c>
      <c r="B112" s="2" t="s">
        <v>387</v>
      </c>
      <c r="C112" s="2" t="s">
        <v>63</v>
      </c>
      <c r="D112" s="2" t="s">
        <v>388</v>
      </c>
      <c r="E112" s="2" t="s">
        <v>30</v>
      </c>
      <c r="F112" s="2" t="s">
        <v>16</v>
      </c>
      <c r="G112" s="2" t="s">
        <v>24</v>
      </c>
      <c r="H112" s="3" t="s">
        <v>389</v>
      </c>
      <c r="I112" s="2">
        <v>2.0</v>
      </c>
      <c r="J112" s="2" t="s">
        <v>78</v>
      </c>
    </row>
    <row r="113">
      <c r="A113" s="4" t="s">
        <v>390</v>
      </c>
      <c r="B113" s="2" t="s">
        <v>391</v>
      </c>
      <c r="C113" s="2" t="s">
        <v>219</v>
      </c>
      <c r="D113" s="2" t="s">
        <v>92</v>
      </c>
      <c r="E113" s="2" t="s">
        <v>88</v>
      </c>
      <c r="F113" s="2" t="s">
        <v>16</v>
      </c>
      <c r="G113" s="2" t="s">
        <v>221</v>
      </c>
      <c r="H113" s="2" t="s">
        <v>34</v>
      </c>
      <c r="I113" s="2">
        <v>1.0</v>
      </c>
      <c r="J113" s="2" t="s">
        <v>34</v>
      </c>
      <c r="K113" s="2" t="s">
        <v>35</v>
      </c>
    </row>
    <row r="114">
      <c r="A114" s="4" t="s">
        <v>392</v>
      </c>
      <c r="B114" s="2" t="s">
        <v>393</v>
      </c>
      <c r="C114" s="2" t="s">
        <v>92</v>
      </c>
      <c r="D114" s="2" t="s">
        <v>92</v>
      </c>
      <c r="E114" s="2" t="s">
        <v>15</v>
      </c>
      <c r="F114" s="2" t="s">
        <v>16</v>
      </c>
      <c r="G114" s="2" t="s">
        <v>50</v>
      </c>
      <c r="H114" s="2" t="s">
        <v>34</v>
      </c>
      <c r="I114" s="2">
        <v>1.0</v>
      </c>
      <c r="J114" s="2" t="s">
        <v>34</v>
      </c>
      <c r="K114" s="2" t="s">
        <v>35</v>
      </c>
    </row>
    <row r="115">
      <c r="A115" s="4" t="s">
        <v>394</v>
      </c>
      <c r="B115" s="2" t="s">
        <v>395</v>
      </c>
      <c r="C115" s="2" t="s">
        <v>92</v>
      </c>
      <c r="D115" s="2" t="s">
        <v>92</v>
      </c>
      <c r="E115" s="2" t="s">
        <v>15</v>
      </c>
      <c r="F115" s="2" t="s">
        <v>16</v>
      </c>
      <c r="G115" s="2" t="s">
        <v>60</v>
      </c>
      <c r="H115" s="2" t="s">
        <v>34</v>
      </c>
      <c r="I115" s="2">
        <v>1.0</v>
      </c>
      <c r="J115" s="2" t="s">
        <v>34</v>
      </c>
      <c r="K115" s="2" t="s">
        <v>83</v>
      </c>
    </row>
    <row r="116">
      <c r="A116" s="3" t="s">
        <v>396</v>
      </c>
      <c r="B116" s="2" t="s">
        <v>120</v>
      </c>
      <c r="C116" s="2" t="s">
        <v>204</v>
      </c>
      <c r="D116" s="2" t="s">
        <v>204</v>
      </c>
      <c r="E116" s="2" t="s">
        <v>15</v>
      </c>
      <c r="F116" s="2" t="s">
        <v>16</v>
      </c>
      <c r="G116" s="2" t="s">
        <v>60</v>
      </c>
      <c r="H116" s="2" t="s">
        <v>397</v>
      </c>
      <c r="I116" s="2">
        <v>1.0</v>
      </c>
      <c r="J116" s="2" t="s">
        <v>34</v>
      </c>
      <c r="K116" s="2" t="s">
        <v>35</v>
      </c>
    </row>
    <row r="117">
      <c r="A117" s="4" t="s">
        <v>398</v>
      </c>
      <c r="B117" s="2" t="s">
        <v>249</v>
      </c>
      <c r="C117" s="2" t="s">
        <v>76</v>
      </c>
      <c r="D117" s="2" t="s">
        <v>76</v>
      </c>
      <c r="E117" s="2" t="s">
        <v>15</v>
      </c>
      <c r="F117" s="2" t="s">
        <v>16</v>
      </c>
      <c r="G117" s="2" t="s">
        <v>43</v>
      </c>
      <c r="H117" s="2" t="s">
        <v>34</v>
      </c>
      <c r="I117" s="2">
        <v>21.0</v>
      </c>
      <c r="J117" s="2" t="s">
        <v>78</v>
      </c>
    </row>
    <row r="118">
      <c r="A118" s="3" t="s">
        <v>399</v>
      </c>
      <c r="B118" s="2" t="s">
        <v>200</v>
      </c>
      <c r="C118" s="2" t="s">
        <v>296</v>
      </c>
      <c r="D118" s="2" t="s">
        <v>400</v>
      </c>
      <c r="E118" s="2" t="s">
        <v>15</v>
      </c>
      <c r="F118" s="2" t="s">
        <v>16</v>
      </c>
      <c r="G118" s="2" t="s">
        <v>17</v>
      </c>
      <c r="H118" s="2" t="s">
        <v>401</v>
      </c>
      <c r="I118" s="2">
        <v>1.0</v>
      </c>
      <c r="J118" s="2" t="s">
        <v>34</v>
      </c>
      <c r="K118" s="2" t="s">
        <v>35</v>
      </c>
    </row>
    <row r="119">
      <c r="A119" s="4" t="s">
        <v>402</v>
      </c>
      <c r="B119" s="2" t="s">
        <v>125</v>
      </c>
      <c r="C119" s="2" t="s">
        <v>126</v>
      </c>
      <c r="D119" s="2" t="s">
        <v>126</v>
      </c>
      <c r="E119" s="2" t="s">
        <v>15</v>
      </c>
      <c r="F119" s="2" t="s">
        <v>16</v>
      </c>
      <c r="G119" s="2" t="s">
        <v>60</v>
      </c>
      <c r="H119" s="2" t="s">
        <v>403</v>
      </c>
      <c r="I119" s="2">
        <v>2.0</v>
      </c>
      <c r="J119" s="2" t="s">
        <v>19</v>
      </c>
    </row>
    <row r="120">
      <c r="A120" s="4" t="s">
        <v>404</v>
      </c>
      <c r="B120" s="2" t="s">
        <v>170</v>
      </c>
      <c r="C120" s="2" t="s">
        <v>405</v>
      </c>
      <c r="D120" s="2" t="s">
        <v>406</v>
      </c>
      <c r="E120" s="2" t="s">
        <v>15</v>
      </c>
      <c r="F120" s="2" t="s">
        <v>31</v>
      </c>
      <c r="G120" s="2" t="s">
        <v>43</v>
      </c>
      <c r="H120" s="2" t="s">
        <v>34</v>
      </c>
      <c r="I120" s="2">
        <v>1.0</v>
      </c>
      <c r="J120" s="2" t="s">
        <v>34</v>
      </c>
      <c r="K120" s="2" t="s">
        <v>35</v>
      </c>
    </row>
    <row r="121">
      <c r="A121" s="4" t="s">
        <v>407</v>
      </c>
      <c r="B121" s="2" t="s">
        <v>74</v>
      </c>
      <c r="C121" s="2" t="s">
        <v>92</v>
      </c>
      <c r="D121" s="2" t="s">
        <v>92</v>
      </c>
      <c r="E121" s="2" t="s">
        <v>15</v>
      </c>
      <c r="F121" s="2" t="s">
        <v>16</v>
      </c>
      <c r="G121" s="2" t="s">
        <v>60</v>
      </c>
      <c r="H121" s="2" t="s">
        <v>34</v>
      </c>
      <c r="I121" s="2">
        <v>1.0</v>
      </c>
      <c r="J121" s="2" t="s">
        <v>34</v>
      </c>
      <c r="K121" s="2" t="s">
        <v>51</v>
      </c>
    </row>
    <row r="122">
      <c r="A122" s="4" t="s">
        <v>408</v>
      </c>
      <c r="B122" s="2" t="s">
        <v>66</v>
      </c>
      <c r="C122" s="2" t="s">
        <v>409</v>
      </c>
      <c r="D122" s="2" t="s">
        <v>75</v>
      </c>
      <c r="E122" s="2" t="s">
        <v>15</v>
      </c>
      <c r="F122" s="2" t="s">
        <v>16</v>
      </c>
      <c r="G122" s="2" t="s">
        <v>24</v>
      </c>
      <c r="H122" s="8" t="s">
        <v>410</v>
      </c>
      <c r="I122" s="2">
        <v>1.0</v>
      </c>
      <c r="J122" s="2" t="s">
        <v>34</v>
      </c>
      <c r="K122" s="2" t="s">
        <v>35</v>
      </c>
    </row>
    <row r="123">
      <c r="A123" s="4" t="s">
        <v>411</v>
      </c>
      <c r="B123" s="2" t="s">
        <v>412</v>
      </c>
      <c r="C123" s="2" t="s">
        <v>167</v>
      </c>
      <c r="D123" s="2" t="s">
        <v>121</v>
      </c>
      <c r="E123" s="2" t="s">
        <v>88</v>
      </c>
      <c r="F123" s="2" t="s">
        <v>16</v>
      </c>
      <c r="G123" s="2" t="s">
        <v>24</v>
      </c>
      <c r="H123" s="4" t="s">
        <v>413</v>
      </c>
      <c r="I123" s="2">
        <v>1.0</v>
      </c>
      <c r="J123" s="2" t="s">
        <v>34</v>
      </c>
      <c r="K123" s="2" t="s">
        <v>35</v>
      </c>
    </row>
    <row r="124">
      <c r="A124" s="4" t="s">
        <v>414</v>
      </c>
      <c r="B124" s="2" t="s">
        <v>270</v>
      </c>
      <c r="C124" s="2" t="s">
        <v>415</v>
      </c>
      <c r="D124" s="2" t="s">
        <v>416</v>
      </c>
      <c r="E124" s="2" t="s">
        <v>15</v>
      </c>
      <c r="F124" s="2" t="s">
        <v>16</v>
      </c>
      <c r="G124" s="2" t="s">
        <v>43</v>
      </c>
      <c r="H124" s="2" t="s">
        <v>417</v>
      </c>
      <c r="I124" s="2">
        <v>1.0</v>
      </c>
      <c r="J124" s="2" t="s">
        <v>34</v>
      </c>
      <c r="K124" s="2" t="s">
        <v>35</v>
      </c>
    </row>
    <row r="125">
      <c r="A125" s="4" t="s">
        <v>418</v>
      </c>
      <c r="B125" s="2" t="s">
        <v>21</v>
      </c>
      <c r="C125" s="2" t="s">
        <v>97</v>
      </c>
      <c r="D125" s="2" t="s">
        <v>97</v>
      </c>
      <c r="E125" s="2" t="s">
        <v>15</v>
      </c>
      <c r="F125" s="2" t="s">
        <v>16</v>
      </c>
      <c r="G125" s="2" t="s">
        <v>17</v>
      </c>
      <c r="H125" s="2" t="s">
        <v>419</v>
      </c>
      <c r="I125" s="2">
        <v>1.0</v>
      </c>
      <c r="J125" s="2" t="s">
        <v>34</v>
      </c>
      <c r="K125" s="2" t="s">
        <v>35</v>
      </c>
    </row>
    <row r="126">
      <c r="A126" s="4" t="s">
        <v>420</v>
      </c>
      <c r="B126" s="2" t="s">
        <v>421</v>
      </c>
      <c r="C126" s="2" t="s">
        <v>97</v>
      </c>
      <c r="D126" s="2" t="s">
        <v>97</v>
      </c>
      <c r="E126" s="2" t="s">
        <v>15</v>
      </c>
      <c r="F126" s="2" t="s">
        <v>16</v>
      </c>
      <c r="G126" s="2" t="s">
        <v>17</v>
      </c>
      <c r="H126" s="2" t="s">
        <v>34</v>
      </c>
      <c r="I126" s="2">
        <v>1.0</v>
      </c>
      <c r="J126" s="2" t="s">
        <v>34</v>
      </c>
      <c r="K126" s="2" t="s">
        <v>35</v>
      </c>
    </row>
    <row r="127">
      <c r="A127" s="4" t="s">
        <v>422</v>
      </c>
      <c r="B127" s="2" t="s">
        <v>371</v>
      </c>
      <c r="C127" s="2" t="s">
        <v>97</v>
      </c>
      <c r="D127" s="2" t="s">
        <v>97</v>
      </c>
      <c r="E127" s="2" t="s">
        <v>15</v>
      </c>
      <c r="F127" s="2" t="s">
        <v>16</v>
      </c>
      <c r="G127" s="2" t="s">
        <v>17</v>
      </c>
      <c r="H127" s="4" t="s">
        <v>423</v>
      </c>
      <c r="I127" s="2">
        <v>1.0</v>
      </c>
      <c r="J127" s="2" t="s">
        <v>34</v>
      </c>
      <c r="K127" s="2" t="s">
        <v>35</v>
      </c>
    </row>
    <row r="128">
      <c r="A128" s="4" t="s">
        <v>424</v>
      </c>
      <c r="B128" s="2" t="s">
        <v>158</v>
      </c>
      <c r="C128" s="2" t="s">
        <v>425</v>
      </c>
      <c r="D128" s="2" t="s">
        <v>426</v>
      </c>
      <c r="E128" s="2" t="s">
        <v>15</v>
      </c>
      <c r="F128" s="2" t="s">
        <v>16</v>
      </c>
      <c r="G128" s="2" t="s">
        <v>43</v>
      </c>
      <c r="H128" s="4" t="s">
        <v>427</v>
      </c>
      <c r="I128" s="2">
        <v>1.0</v>
      </c>
      <c r="J128" s="2" t="s">
        <v>34</v>
      </c>
      <c r="K128" s="2" t="s">
        <v>35</v>
      </c>
    </row>
    <row r="129">
      <c r="A129" s="4" t="s">
        <v>428</v>
      </c>
      <c r="B129" s="2" t="s">
        <v>125</v>
      </c>
      <c r="C129" s="2" t="s">
        <v>429</v>
      </c>
      <c r="D129" s="2" t="s">
        <v>430</v>
      </c>
      <c r="E129" s="2" t="s">
        <v>15</v>
      </c>
      <c r="F129" s="2" t="s">
        <v>16</v>
      </c>
      <c r="G129" s="2" t="s">
        <v>43</v>
      </c>
      <c r="H129" s="2" t="s">
        <v>34</v>
      </c>
      <c r="I129" s="2">
        <v>1.0</v>
      </c>
      <c r="J129" s="2" t="s">
        <v>34</v>
      </c>
      <c r="K129" s="2" t="s">
        <v>35</v>
      </c>
    </row>
    <row r="130">
      <c r="A130" s="4" t="s">
        <v>431</v>
      </c>
      <c r="B130" s="2" t="s">
        <v>21</v>
      </c>
      <c r="C130" s="2" t="s">
        <v>92</v>
      </c>
      <c r="D130" s="2" t="s">
        <v>432</v>
      </c>
      <c r="E130" s="2" t="s">
        <v>15</v>
      </c>
      <c r="F130" s="2" t="s">
        <v>16</v>
      </c>
      <c r="G130" s="2" t="s">
        <v>43</v>
      </c>
      <c r="H130" s="2" t="s">
        <v>34</v>
      </c>
      <c r="I130" s="2">
        <v>2.0</v>
      </c>
      <c r="J130" s="2" t="s">
        <v>26</v>
      </c>
    </row>
    <row r="131">
      <c r="A131" s="4" t="s">
        <v>433</v>
      </c>
      <c r="B131" s="2" t="s">
        <v>140</v>
      </c>
      <c r="C131" s="2" t="s">
        <v>434</v>
      </c>
      <c r="D131" s="2" t="s">
        <v>435</v>
      </c>
      <c r="E131" s="2" t="s">
        <v>15</v>
      </c>
      <c r="F131" s="2" t="s">
        <v>16</v>
      </c>
      <c r="G131" s="2" t="s">
        <v>43</v>
      </c>
      <c r="H131" s="4" t="s">
        <v>436</v>
      </c>
      <c r="I131" s="2">
        <v>1.0</v>
      </c>
      <c r="J131" s="2" t="s">
        <v>34</v>
      </c>
      <c r="K131" s="2" t="s">
        <v>35</v>
      </c>
    </row>
    <row r="132">
      <c r="A132" s="4" t="s">
        <v>437</v>
      </c>
      <c r="B132" s="2" t="s">
        <v>209</v>
      </c>
      <c r="C132" s="2" t="s">
        <v>219</v>
      </c>
      <c r="D132" s="2" t="s">
        <v>64</v>
      </c>
      <c r="E132" s="2" t="s">
        <v>88</v>
      </c>
      <c r="F132" s="2" t="s">
        <v>16</v>
      </c>
      <c r="G132" s="2" t="s">
        <v>221</v>
      </c>
      <c r="H132" s="2" t="s">
        <v>34</v>
      </c>
      <c r="I132" s="2">
        <v>1.0</v>
      </c>
      <c r="J132" s="2" t="s">
        <v>34</v>
      </c>
      <c r="K132" s="2" t="s">
        <v>35</v>
      </c>
    </row>
    <row r="133">
      <c r="A133" s="4" t="s">
        <v>438</v>
      </c>
      <c r="B133" s="2" t="s">
        <v>371</v>
      </c>
      <c r="C133" s="2" t="s">
        <v>219</v>
      </c>
      <c r="D133" s="2" t="s">
        <v>287</v>
      </c>
      <c r="E133" s="2" t="s">
        <v>88</v>
      </c>
      <c r="F133" s="2" t="s">
        <v>16</v>
      </c>
      <c r="G133" s="2" t="s">
        <v>221</v>
      </c>
      <c r="H133" s="3" t="s">
        <v>439</v>
      </c>
      <c r="I133" s="2">
        <v>2.0</v>
      </c>
      <c r="J133" s="2" t="s">
        <v>78</v>
      </c>
    </row>
    <row r="134">
      <c r="A134" s="4" t="s">
        <v>440</v>
      </c>
      <c r="B134" s="2" t="s">
        <v>283</v>
      </c>
      <c r="C134" s="2" t="s">
        <v>219</v>
      </c>
      <c r="D134" s="2" t="s">
        <v>364</v>
      </c>
      <c r="E134" s="2" t="s">
        <v>88</v>
      </c>
      <c r="F134" s="2" t="s">
        <v>16</v>
      </c>
      <c r="G134" s="2" t="s">
        <v>55</v>
      </c>
      <c r="H134" s="2" t="s">
        <v>441</v>
      </c>
      <c r="I134" s="2">
        <v>1.0</v>
      </c>
      <c r="J134" s="2" t="s">
        <v>34</v>
      </c>
      <c r="K134" s="2" t="s">
        <v>442</v>
      </c>
    </row>
    <row r="135">
      <c r="A135" s="4" t="s">
        <v>443</v>
      </c>
      <c r="B135" s="2" t="s">
        <v>74</v>
      </c>
      <c r="C135" s="2" t="s">
        <v>219</v>
      </c>
      <c r="D135" s="2" t="s">
        <v>219</v>
      </c>
      <c r="E135" s="2" t="s">
        <v>30</v>
      </c>
      <c r="F135" s="2" t="s">
        <v>16</v>
      </c>
      <c r="G135" s="2" t="s">
        <v>32</v>
      </c>
      <c r="H135" s="2" t="s">
        <v>34</v>
      </c>
      <c r="I135" s="2">
        <v>1.0</v>
      </c>
      <c r="J135" s="2" t="s">
        <v>34</v>
      </c>
      <c r="K135" s="2" t="s">
        <v>35</v>
      </c>
    </row>
    <row r="136">
      <c r="A136" s="4" t="s">
        <v>444</v>
      </c>
      <c r="B136" s="2" t="s">
        <v>53</v>
      </c>
      <c r="C136" s="2" t="s">
        <v>219</v>
      </c>
      <c r="D136" s="2" t="s">
        <v>76</v>
      </c>
      <c r="E136" s="2" t="s">
        <v>88</v>
      </c>
      <c r="F136" s="2" t="s">
        <v>16</v>
      </c>
      <c r="G136" s="2" t="s">
        <v>55</v>
      </c>
      <c r="H136" s="3" t="s">
        <v>445</v>
      </c>
      <c r="I136" s="2">
        <v>1.0</v>
      </c>
      <c r="J136" s="2" t="s">
        <v>34</v>
      </c>
      <c r="K136" s="2" t="s">
        <v>35</v>
      </c>
    </row>
    <row r="137">
      <c r="A137" s="4" t="s">
        <v>446</v>
      </c>
      <c r="B137" s="2" t="s">
        <v>447</v>
      </c>
      <c r="C137" s="2" t="s">
        <v>219</v>
      </c>
      <c r="D137" s="2" t="s">
        <v>448</v>
      </c>
      <c r="E137" s="2" t="s">
        <v>88</v>
      </c>
      <c r="F137" s="2" t="s">
        <v>16</v>
      </c>
      <c r="G137" s="2" t="s">
        <v>55</v>
      </c>
      <c r="H137" s="2" t="s">
        <v>34</v>
      </c>
      <c r="I137" s="2">
        <v>1.0</v>
      </c>
      <c r="J137" s="2" t="s">
        <v>34</v>
      </c>
      <c r="K137" s="2" t="s">
        <v>449</v>
      </c>
    </row>
    <row r="138">
      <c r="A138" s="4" t="s">
        <v>450</v>
      </c>
      <c r="B138" s="2" t="s">
        <v>451</v>
      </c>
      <c r="C138" s="2" t="s">
        <v>452</v>
      </c>
      <c r="D138" s="2" t="s">
        <v>452</v>
      </c>
      <c r="E138" s="2" t="s">
        <v>88</v>
      </c>
      <c r="F138" s="2" t="s">
        <v>16</v>
      </c>
      <c r="G138" s="2" t="s">
        <v>32</v>
      </c>
      <c r="H138" s="4" t="s">
        <v>453</v>
      </c>
      <c r="I138" s="2">
        <v>1.0</v>
      </c>
      <c r="J138" s="2" t="s">
        <v>34</v>
      </c>
      <c r="K138" s="2" t="s">
        <v>35</v>
      </c>
    </row>
    <row r="139">
      <c r="A139" s="4" t="s">
        <v>454</v>
      </c>
      <c r="B139" s="2" t="s">
        <v>53</v>
      </c>
      <c r="C139" s="2" t="s">
        <v>219</v>
      </c>
      <c r="D139" s="2" t="s">
        <v>64</v>
      </c>
      <c r="E139" s="2" t="s">
        <v>88</v>
      </c>
      <c r="F139" s="2" t="s">
        <v>16</v>
      </c>
      <c r="G139" s="2" t="s">
        <v>221</v>
      </c>
      <c r="H139" s="2" t="s">
        <v>34</v>
      </c>
      <c r="I139" s="2">
        <v>1.0</v>
      </c>
      <c r="J139" s="2" t="s">
        <v>34</v>
      </c>
      <c r="K139" s="2" t="s">
        <v>455</v>
      </c>
    </row>
    <row r="140">
      <c r="A140" s="4" t="s">
        <v>456</v>
      </c>
      <c r="B140" s="2" t="s">
        <v>457</v>
      </c>
      <c r="C140" s="2" t="s">
        <v>219</v>
      </c>
      <c r="D140" s="2" t="s">
        <v>458</v>
      </c>
      <c r="E140" s="2" t="s">
        <v>88</v>
      </c>
      <c r="F140" s="2" t="s">
        <v>16</v>
      </c>
      <c r="G140" s="2" t="s">
        <v>55</v>
      </c>
      <c r="H140" s="8" t="s">
        <v>459</v>
      </c>
      <c r="I140" s="2">
        <v>1.0</v>
      </c>
      <c r="J140" s="2" t="s">
        <v>34</v>
      </c>
      <c r="K140" s="2" t="s">
        <v>460</v>
      </c>
    </row>
    <row r="142">
      <c r="E142" s="9">
        <f>COUNTIF(E2:E140,"Strong")</f>
        <v>105</v>
      </c>
      <c r="H142" s="2">
        <f>139-COUNTIF(H2:H140,"NA")</f>
        <v>80</v>
      </c>
      <c r="I142" s="9">
        <f>COUNTIF(I2:I140,"=1")</f>
        <v>103</v>
      </c>
    </row>
    <row r="145">
      <c r="C145" s="2" t="s">
        <v>92</v>
      </c>
      <c r="D145" s="2">
        <v>16.0</v>
      </c>
    </row>
    <row r="146">
      <c r="C146" s="2" t="s">
        <v>97</v>
      </c>
      <c r="D146" s="2">
        <v>13.0</v>
      </c>
      <c r="G146" s="9" t="str">
        <f>IFERROR(__xludf.DUMMYFUNCTION("UNIQUE(G2:G140)"),"CHANGE_IDENTIFIER")</f>
        <v>CHANGE_IDENTIFIER</v>
      </c>
      <c r="H146" s="9">
        <f>countif(G2:G140,"="&amp;G146)</f>
        <v>21</v>
      </c>
      <c r="I146" s="9">
        <f>H146/H156</f>
        <v>0.1510791367</v>
      </c>
    </row>
    <row r="147">
      <c r="C147" s="2" t="s">
        <v>461</v>
      </c>
      <c r="D147" s="2">
        <v>88.0</v>
      </c>
      <c r="G147" s="9" t="str">
        <f>IFERROR(__xludf.DUMMYFUNCTION("""COMPUTED_VALUE"""),"DIFFERENT_METHOD_SAME_ARGS")</f>
        <v>DIFFERENT_METHOD_SAME_ARGS</v>
      </c>
      <c r="H147" s="9">
        <f>countif(G2:G140,"="&amp;G147)</f>
        <v>47</v>
      </c>
      <c r="I147" s="9">
        <f>H147/H156</f>
        <v>0.3381294964</v>
      </c>
    </row>
    <row r="148">
      <c r="C148" s="2" t="s">
        <v>377</v>
      </c>
      <c r="D148" s="2">
        <v>3.0</v>
      </c>
      <c r="G148" s="9" t="str">
        <f>IFERROR(__xludf.DUMMYFUNCTION("""COMPUTED_VALUE"""),"CHANGE_OPERATOR")</f>
        <v>CHANGE_OPERATOR</v>
      </c>
      <c r="H148" s="9">
        <f>countif(G2:G140,"="&amp;G148)</f>
        <v>4</v>
      </c>
      <c r="I148" s="9">
        <f>H148/H156</f>
        <v>0.02877697842</v>
      </c>
    </row>
    <row r="149">
      <c r="C149" s="2" t="s">
        <v>462</v>
      </c>
      <c r="D149" s="2">
        <v>10.0</v>
      </c>
      <c r="G149" s="9" t="str">
        <f>IFERROR(__xludf.DUMMYFUNCTION("""COMPUTED_VALUE"""),"CHANGE_CALLER_IN_FUNCTION_CALL")</f>
        <v>CHANGE_CALLER_IN_FUNCTION_CALL</v>
      </c>
      <c r="H149" s="9">
        <f>countif(G2:G140,"="&amp;G149)</f>
        <v>19</v>
      </c>
      <c r="I149" s="9">
        <f>H149/H156</f>
        <v>0.1366906475</v>
      </c>
    </row>
    <row r="150">
      <c r="C150" s="10" t="s">
        <v>467</v>
      </c>
      <c r="D150" s="2">
        <v>12.0</v>
      </c>
      <c r="G150" s="9" t="str">
        <f>IFERROR(__xludf.DUMMYFUNCTION("""COMPUTED_VALUE"""),"OVERLOAD_METHOD_DELETED_ARGS")</f>
        <v>OVERLOAD_METHOD_DELETED_ARGS</v>
      </c>
      <c r="H150" s="9">
        <f>countif(G2:G140,"="&amp;G150)</f>
        <v>6</v>
      </c>
      <c r="I150" s="9">
        <f>H150/H156</f>
        <v>0.04316546763</v>
      </c>
    </row>
    <row r="151">
      <c r="C151" s="2" t="s">
        <v>464</v>
      </c>
      <c r="D151" s="2">
        <v>2.0</v>
      </c>
      <c r="G151" s="9" t="str">
        <f>IFERROR(__xludf.DUMMYFUNCTION("""COMPUTED_VALUE"""),"MORE_SPECIFIC_IF")</f>
        <v>MORE_SPECIFIC_IF</v>
      </c>
      <c r="H151" s="9">
        <f>countif(G2:G140,"="&amp;G151)</f>
        <v>7</v>
      </c>
      <c r="I151" s="9">
        <f>H151/H156</f>
        <v>0.05035971223</v>
      </c>
    </row>
    <row r="152">
      <c r="C152" s="2" t="s">
        <v>465</v>
      </c>
      <c r="D152" s="2">
        <v>3.0</v>
      </c>
      <c r="G152" s="9" t="str">
        <f>IFERROR(__xludf.DUMMYFUNCTION("""COMPUTED_VALUE"""),"OVERLOAD_METHOD_MORE_ARGS")</f>
        <v>OVERLOAD_METHOD_MORE_ARGS</v>
      </c>
      <c r="H152" s="9">
        <f>countif(G2:G140,"="&amp;G152)</f>
        <v>25</v>
      </c>
      <c r="I152" s="9">
        <f>H152/H156</f>
        <v>0.1798561151</v>
      </c>
    </row>
    <row r="153">
      <c r="G153" s="9" t="str">
        <f>IFERROR(__xludf.DUMMYFUNCTION("""COMPUTED_VALUE"""),"SWAP_BOOLEAN_LITERAL")</f>
        <v>SWAP_BOOLEAN_LITERAL</v>
      </c>
      <c r="H153" s="9">
        <f>countif(G2:G140,"="&amp;G153)</f>
        <v>1</v>
      </c>
      <c r="I153" s="9">
        <f>H153/H156</f>
        <v>0.007194244604</v>
      </c>
    </row>
    <row r="154">
      <c r="G154" s="9" t="str">
        <f>IFERROR(__xludf.DUMMYFUNCTION("""COMPUTED_VALUE"""),"LESS_SPECIFIC_IF")</f>
        <v>LESS_SPECIFIC_IF</v>
      </c>
      <c r="H154" s="9">
        <f>countif(G2:G140,"="&amp;G154)</f>
        <v>8</v>
      </c>
      <c r="I154" s="9">
        <f>H154/H156</f>
        <v>0.05755395683</v>
      </c>
    </row>
    <row r="155">
      <c r="G155" s="9" t="str">
        <f>IFERROR(__xludf.DUMMYFUNCTION("""COMPUTED_VALUE"""),"CHANGE_NUMERAL")</f>
        <v>CHANGE_NUMERAL</v>
      </c>
      <c r="H155" s="9">
        <f>countif(G2:G140,"="&amp;G155)</f>
        <v>1</v>
      </c>
      <c r="I155" s="9">
        <f>H155/H156</f>
        <v>0.007194244604</v>
      </c>
    </row>
    <row r="156">
      <c r="H156" s="9">
        <f>SUM(H146:H155)</f>
        <v>139</v>
      </c>
    </row>
    <row r="159">
      <c r="C159" s="2" t="s">
        <v>466</v>
      </c>
      <c r="D159" s="9">
        <f>139-countif(H2:H140, "NA")</f>
        <v>80</v>
      </c>
    </row>
    <row r="162">
      <c r="D162" s="11" t="str">
        <f>IFERROR(__xludf.DUMMYFUNCTION("UNIQUE(E2:E140)"),"Strong")</f>
        <v>Strong</v>
      </c>
      <c r="E162" s="11">
        <f>countif(E2:E140,"Strong")</f>
        <v>105</v>
      </c>
      <c r="F162" s="11" t="str">
        <f>IFERROR(__xludf.DUMMYFUNCTION("UNIQUE(F2:F140)"),"fix program misbehaviours")</f>
        <v>fix program misbehaviours</v>
      </c>
      <c r="G162" s="11">
        <f t="shared" ref="G162:G169" si="1">countif($F$2:$F$140,"="&amp;F162)</f>
        <v>124</v>
      </c>
    </row>
    <row r="163">
      <c r="D163" s="9" t="str">
        <f>IFERROR(__xludf.DUMMYFUNCTION("""COMPUTED_VALUE"""),"Weak")</f>
        <v>Weak</v>
      </c>
      <c r="E163" s="11">
        <f>countif(E2:E140,"Weak")</f>
        <v>14</v>
      </c>
      <c r="F163" s="9" t="str">
        <f>IFERROR(__xludf.DUMMYFUNCTION("""COMPUTED_VALUE"""),"typo")</f>
        <v>typo</v>
      </c>
      <c r="G163" s="11">
        <f t="shared" si="1"/>
        <v>2</v>
      </c>
    </row>
    <row r="164">
      <c r="D164" s="9" t="str">
        <f>IFERROR(__xludf.DUMMYFUNCTION("""COMPUTED_VALUE"""),"intermediate")</f>
        <v>intermediate</v>
      </c>
      <c r="E164" s="11">
        <f>countif(E2:E140,"intermediate")</f>
        <v>20</v>
      </c>
      <c r="F164" s="9" t="str">
        <f>IFERROR(__xludf.DUMMYFUNCTION("""COMPUTED_VALUE"""),"source code checker warning")</f>
        <v>source code checker warning</v>
      </c>
      <c r="G164" s="11">
        <f t="shared" si="1"/>
        <v>1</v>
      </c>
    </row>
    <row r="165">
      <c r="F165" s="9" t="str">
        <f>IFERROR(__xludf.DUMMYFUNCTION("""COMPUTED_VALUE"""),"log")</f>
        <v>log</v>
      </c>
      <c r="G165" s="11">
        <f t="shared" si="1"/>
        <v>2</v>
      </c>
    </row>
    <row r="166">
      <c r="F166" s="9" t="str">
        <f>IFERROR(__xludf.DUMMYFUNCTION("""COMPUTED_VALUE"""),"error message")</f>
        <v>error message</v>
      </c>
      <c r="G166" s="11">
        <f t="shared" si="1"/>
        <v>4</v>
      </c>
    </row>
    <row r="167">
      <c r="F167" s="9" t="str">
        <f>IFERROR(__xludf.DUMMYFUNCTION("""COMPUTED_VALUE"""),"compiler warning")</f>
        <v>compiler warning</v>
      </c>
      <c r="G167" s="11">
        <f t="shared" si="1"/>
        <v>4</v>
      </c>
    </row>
    <row r="168">
      <c r="F168" s="9" t="str">
        <f>IFERROR(__xludf.DUMMYFUNCTION("""COMPUTED_VALUE"""),"compilation error")</f>
        <v>compilation error</v>
      </c>
      <c r="G168" s="11">
        <f t="shared" si="1"/>
        <v>1</v>
      </c>
    </row>
    <row r="169">
      <c r="F169" s="9" t="str">
        <f>IFERROR(__xludf.DUMMYFUNCTION("""COMPUTED_VALUE"""),"deprecation warnings ")</f>
        <v>deprecation warnings </v>
      </c>
      <c r="G169" s="11">
        <f t="shared" si="1"/>
        <v>1</v>
      </c>
    </row>
    <row r="173">
      <c r="D173" s="9" t="str">
        <f>IFERROR(__xludf.DUMMYFUNCTION("UNIQUE(QUERY(B:C, ""select B where C = 'Class.forName'"", 0))"),"jitsi/jitsi")</f>
        <v>jitsi/jitsi</v>
      </c>
    </row>
    <row r="174">
      <c r="D174" s="9" t="str">
        <f>IFERROR(__xludf.DUMMYFUNCTION("""COMPUTED_VALUE"""),"junit-team/junit4")</f>
        <v>junit-team/junit4</v>
      </c>
    </row>
    <row r="175">
      <c r="D175" s="9" t="str">
        <f>IFERROR(__xludf.DUMMYFUNCTION("""COMPUTED_VALUE"""),"cucumber/cucumber-jvm")</f>
        <v>cucumber/cucumber-jvm</v>
      </c>
    </row>
    <row r="176">
      <c r="D176" s="9" t="str">
        <f>IFERROR(__xludf.DUMMYFUNCTION("""COMPUTED_VALUE"""),"eclipse/jetty.project")</f>
        <v>eclipse/jetty.project</v>
      </c>
    </row>
    <row r="177">
      <c r="D177" s="9" t="str">
        <f>IFERROR(__xludf.DUMMYFUNCTION("""COMPUTED_VALUE"""),"apache/tomcat")</f>
        <v>apache/tomcat</v>
      </c>
    </row>
    <row r="178">
      <c r="D178" s="9" t="str">
        <f>IFERROR(__xludf.DUMMYFUNCTION("""COMPUTED_VALUE"""),"Netflix/archaius")</f>
        <v>Netflix/archaius</v>
      </c>
    </row>
    <row r="179">
      <c r="D179" s="9" t="str">
        <f>IFERROR(__xludf.DUMMYFUNCTION("""COMPUTED_VALUE"""),"kiegroup/drools")</f>
        <v>kiegroup/drools</v>
      </c>
    </row>
    <row r="180">
      <c r="D180" s="9" t="str">
        <f>IFERROR(__xludf.DUMMYFUNCTION("""COMPUTED_VALUE"""),"aosp-mirror/platform_frameworks_base")</f>
        <v>aosp-mirror/platform_frameworks_base</v>
      </c>
    </row>
    <row r="181">
      <c r="D181" s="9" t="str">
        <f>IFERROR(__xludf.DUMMYFUNCTION("""COMPUTED_VALUE"""),"jboss-javassist/javassist")</f>
        <v>jboss-javassist/javassist</v>
      </c>
    </row>
    <row r="182">
      <c r="D182" s="9" t="str">
        <f>IFERROR(__xludf.DUMMYFUNCTION("""COMPUTED_VALUE"""),"javamelody/javamelody")</f>
        <v>javamelody/javamelody</v>
      </c>
    </row>
    <row r="183">
      <c r="D183" s="9" t="str">
        <f>IFERROR(__xludf.DUMMYFUNCTION("""COMPUTED_VALUE"""),"apache/axis-axis2-java-core")</f>
        <v>apache/axis-axis2-java-core</v>
      </c>
    </row>
    <row r="184">
      <c r="D184" s="9" t="str">
        <f>IFERROR(__xludf.DUMMYFUNCTION("""COMPUTED_VALUE"""),"chrisjenx/Calligraphy")</f>
        <v>chrisjenx/Calligraphy</v>
      </c>
    </row>
    <row r="185">
      <c r="D185" s="9" t="str">
        <f>IFERROR(__xludf.DUMMYFUNCTION("""COMPUTED_VALUE"""),"apache/flink")</f>
        <v>apache/flink</v>
      </c>
    </row>
    <row r="186">
      <c r="D186" s="9" t="str">
        <f>IFERROR(__xludf.DUMMYFUNCTION("""COMPUTED_VALUE"""),"oracle/graal")</f>
        <v>oracle/graal</v>
      </c>
    </row>
    <row r="187">
      <c r="D187" s="9"/>
    </row>
  </sheetData>
  <customSheetViews>
    <customSheetView guid="{FB3A11DA-B1F7-432B-8943-6E2AE9E494D2}" filter="1" showAutoFilter="1">
      <autoFilter ref="$A$1:$K$140">
        <filterColumn colId="6">
          <filters>
            <filter val="DIFFERENT_METHOD_SAME_ARGS"/>
          </filters>
        </filterColumn>
      </autoFilter>
    </customSheetView>
  </customSheetViews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A6"/>
    <hyperlink r:id="rId9" ref="H6"/>
    <hyperlink r:id="rId10" ref="A7"/>
    <hyperlink r:id="rId11" ref="A8"/>
    <hyperlink r:id="rId12" ref="A9"/>
    <hyperlink r:id="rId13" ref="H9"/>
    <hyperlink r:id="rId14" ref="A10"/>
    <hyperlink r:id="rId15" ref="H10"/>
    <hyperlink r:id="rId16" ref="A11"/>
    <hyperlink r:id="rId17" ref="A12"/>
    <hyperlink r:id="rId18" ref="A13"/>
    <hyperlink r:id="rId19" ref="A14"/>
    <hyperlink r:id="rId20" ref="H14"/>
    <hyperlink r:id="rId21" ref="A15"/>
    <hyperlink r:id="rId22" ref="H15"/>
    <hyperlink r:id="rId23" ref="A16"/>
    <hyperlink r:id="rId24" ref="H16"/>
    <hyperlink r:id="rId25" ref="A17"/>
    <hyperlink r:id="rId26" ref="A18"/>
    <hyperlink r:id="rId27" ref="H18"/>
    <hyperlink r:id="rId28" ref="A19"/>
    <hyperlink r:id="rId29" ref="A20"/>
    <hyperlink r:id="rId30" ref="H20"/>
    <hyperlink r:id="rId31" ref="A21"/>
    <hyperlink r:id="rId32" ref="H21"/>
    <hyperlink r:id="rId33" ref="A22"/>
    <hyperlink r:id="rId34" ref="H22"/>
    <hyperlink r:id="rId35" ref="A23"/>
    <hyperlink r:id="rId36" ref="H23"/>
    <hyperlink r:id="rId37" ref="A24"/>
    <hyperlink r:id="rId38" ref="H24"/>
    <hyperlink r:id="rId39" ref="A25"/>
    <hyperlink r:id="rId40" ref="A26"/>
    <hyperlink r:id="rId41" ref="A27"/>
    <hyperlink r:id="rId42" ref="A28"/>
    <hyperlink r:id="rId43" ref="H28"/>
    <hyperlink r:id="rId44" ref="A29"/>
    <hyperlink r:id="rId45" ref="A30"/>
    <hyperlink r:id="rId46" ref="H30"/>
    <hyperlink r:id="rId47" ref="A31"/>
    <hyperlink r:id="rId48" ref="H31"/>
    <hyperlink r:id="rId49" ref="A32"/>
    <hyperlink r:id="rId50" ref="H32"/>
    <hyperlink r:id="rId51" ref="A33"/>
    <hyperlink r:id="rId52" ref="A34"/>
    <hyperlink r:id="rId53" ref="A35"/>
    <hyperlink r:id="rId54" ref="H35"/>
    <hyperlink r:id="rId55" ref="A36"/>
    <hyperlink r:id="rId56" ref="H36"/>
    <hyperlink r:id="rId57" ref="A37"/>
    <hyperlink r:id="rId58" ref="A38"/>
    <hyperlink r:id="rId59" ref="H38"/>
    <hyperlink r:id="rId60" ref="A39"/>
    <hyperlink r:id="rId61" ref="H39"/>
    <hyperlink r:id="rId62" ref="A40"/>
    <hyperlink r:id="rId63" ref="A41"/>
    <hyperlink r:id="rId64" ref="H41"/>
    <hyperlink r:id="rId65" ref="A42"/>
    <hyperlink r:id="rId66" ref="H42"/>
    <hyperlink r:id="rId67" ref="A43"/>
    <hyperlink r:id="rId68" ref="A44"/>
    <hyperlink r:id="rId69" ref="A45"/>
    <hyperlink r:id="rId70" ref="H45"/>
    <hyperlink r:id="rId71" ref="A46"/>
    <hyperlink r:id="rId72" ref="A47"/>
    <hyperlink r:id="rId73" ref="A48"/>
    <hyperlink r:id="rId74" ref="A49"/>
    <hyperlink r:id="rId75" ref="A50"/>
    <hyperlink r:id="rId76" ref="A51"/>
    <hyperlink r:id="rId77" ref="A52"/>
    <hyperlink r:id="rId78" ref="H52"/>
    <hyperlink r:id="rId79" ref="A53"/>
    <hyperlink r:id="rId80" ref="A54"/>
    <hyperlink r:id="rId81" ref="A55"/>
    <hyperlink r:id="rId82" ref="A56"/>
    <hyperlink r:id="rId83" ref="A57"/>
    <hyperlink r:id="rId84" ref="A58"/>
    <hyperlink r:id="rId85" ref="A59"/>
    <hyperlink r:id="rId86" ref="A60"/>
    <hyperlink r:id="rId87" ref="H60"/>
    <hyperlink r:id="rId88" ref="A61"/>
    <hyperlink r:id="rId89" ref="A62"/>
    <hyperlink r:id="rId90" ref="H62"/>
    <hyperlink r:id="rId91" ref="A63"/>
    <hyperlink r:id="rId92" ref="A64"/>
    <hyperlink r:id="rId93" ref="A65"/>
    <hyperlink r:id="rId94" ref="A66"/>
    <hyperlink r:id="rId95" ref="A67"/>
    <hyperlink r:id="rId96" ref="A68"/>
    <hyperlink r:id="rId97" ref="H68"/>
    <hyperlink r:id="rId98" ref="A69"/>
    <hyperlink r:id="rId99" ref="H69"/>
    <hyperlink r:id="rId100" ref="A70"/>
    <hyperlink r:id="rId101" ref="A71"/>
    <hyperlink r:id="rId102" ref="A72"/>
    <hyperlink r:id="rId103" ref="H72"/>
    <hyperlink r:id="rId104" ref="A73"/>
    <hyperlink r:id="rId105" ref="A74"/>
    <hyperlink r:id="rId106" ref="H74"/>
    <hyperlink r:id="rId107" ref="A75"/>
    <hyperlink r:id="rId108" ref="H75"/>
    <hyperlink r:id="rId109" ref="A76"/>
    <hyperlink r:id="rId110" ref="A77"/>
    <hyperlink r:id="rId111" ref="H77"/>
    <hyperlink r:id="rId112" ref="A78"/>
    <hyperlink r:id="rId113" ref="A79"/>
    <hyperlink r:id="rId114" ref="A80"/>
    <hyperlink r:id="rId115" ref="A81"/>
    <hyperlink r:id="rId116" ref="A82"/>
    <hyperlink r:id="rId117" ref="H82"/>
    <hyperlink r:id="rId118" ref="A83"/>
    <hyperlink r:id="rId119" ref="A84"/>
    <hyperlink r:id="rId120" ref="A85"/>
    <hyperlink r:id="rId121" ref="A86"/>
    <hyperlink r:id="rId122" ref="A87"/>
    <hyperlink r:id="rId123" ref="A88"/>
    <hyperlink r:id="rId124" ref="A89"/>
    <hyperlink r:id="rId125" ref="H89"/>
    <hyperlink r:id="rId126" ref="A90"/>
    <hyperlink r:id="rId127" ref="A91"/>
    <hyperlink r:id="rId128" ref="A92"/>
    <hyperlink r:id="rId129" ref="A93"/>
    <hyperlink r:id="rId130" ref="A94"/>
    <hyperlink r:id="rId131" ref="H94"/>
    <hyperlink r:id="rId132" ref="A95"/>
    <hyperlink r:id="rId133" ref="H95"/>
    <hyperlink r:id="rId134" ref="A96"/>
    <hyperlink r:id="rId135" ref="H96"/>
    <hyperlink r:id="rId136" ref="A97"/>
    <hyperlink r:id="rId137" ref="H97"/>
    <hyperlink r:id="rId138" ref="A98"/>
    <hyperlink r:id="rId139" ref="H98"/>
    <hyperlink r:id="rId140" ref="A99"/>
    <hyperlink r:id="rId141" ref="A100"/>
    <hyperlink r:id="rId142" ref="A101"/>
    <hyperlink r:id="rId143" ref="A102"/>
    <hyperlink r:id="rId144" ref="H102"/>
    <hyperlink r:id="rId145" ref="A103"/>
    <hyperlink r:id="rId146" ref="A104"/>
    <hyperlink r:id="rId147" ref="H104"/>
    <hyperlink r:id="rId148" ref="A105"/>
    <hyperlink r:id="rId149" ref="A106"/>
    <hyperlink r:id="rId150" ref="H106"/>
    <hyperlink r:id="rId151" ref="A107"/>
    <hyperlink r:id="rId152" ref="H107"/>
    <hyperlink r:id="rId153" ref="A108"/>
    <hyperlink r:id="rId154" ref="A109"/>
    <hyperlink r:id="rId155" ref="A110"/>
    <hyperlink r:id="rId156" ref="H110"/>
    <hyperlink r:id="rId157" ref="A111"/>
    <hyperlink r:id="rId158" ref="A112"/>
    <hyperlink r:id="rId159" ref="H112"/>
    <hyperlink r:id="rId160" ref="A113"/>
    <hyperlink r:id="rId161" ref="A114"/>
    <hyperlink r:id="rId162" ref="A115"/>
    <hyperlink r:id="rId163" ref="A116"/>
    <hyperlink r:id="rId164" ref="A117"/>
    <hyperlink r:id="rId165" ref="A118"/>
    <hyperlink r:id="rId166" ref="A119"/>
    <hyperlink r:id="rId167" ref="A120"/>
    <hyperlink r:id="rId168" ref="A121"/>
    <hyperlink r:id="rId169" ref="A122"/>
    <hyperlink r:id="rId170" ref="A123"/>
    <hyperlink r:id="rId171" ref="H123"/>
    <hyperlink r:id="rId172" ref="A124"/>
    <hyperlink r:id="rId173" ref="A125"/>
    <hyperlink r:id="rId174" ref="A126"/>
    <hyperlink r:id="rId175" ref="A127"/>
    <hyperlink r:id="rId176" ref="H127"/>
    <hyperlink r:id="rId177" ref="A128"/>
    <hyperlink r:id="rId178" ref="H128"/>
    <hyperlink r:id="rId179" ref="A129"/>
    <hyperlink r:id="rId180" ref="A130"/>
    <hyperlink r:id="rId181" ref="A131"/>
    <hyperlink r:id="rId182" ref="H131"/>
    <hyperlink r:id="rId183" ref="A132"/>
    <hyperlink r:id="rId184" ref="A133"/>
    <hyperlink r:id="rId185" ref="H133"/>
    <hyperlink r:id="rId186" ref="A134"/>
    <hyperlink r:id="rId187" ref="A135"/>
    <hyperlink r:id="rId188" ref="A136"/>
    <hyperlink r:id="rId189" ref="H136"/>
    <hyperlink r:id="rId190" ref="A137"/>
    <hyperlink r:id="rId191" ref="A138"/>
    <hyperlink r:id="rId192" ref="H138"/>
    <hyperlink r:id="rId193" ref="A139"/>
    <hyperlink r:id="rId194" ref="A140"/>
  </hyperlinks>
  <drawing r:id="rId19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24.86"/>
    <col customWidth="1" min="4" max="5" width="25.0"/>
    <col customWidth="1" min="6" max="6" width="43.29"/>
    <col customWidth="1" min="7" max="7" width="22.14"/>
    <col customWidth="1" min="10" max="10" width="22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36</v>
      </c>
      <c r="B2" s="2" t="s">
        <v>37</v>
      </c>
      <c r="C2" s="2" t="s">
        <v>38</v>
      </c>
      <c r="D2" s="2" t="s">
        <v>39</v>
      </c>
      <c r="E2" s="2" t="s">
        <v>15</v>
      </c>
      <c r="F2" s="2" t="s">
        <v>16</v>
      </c>
      <c r="G2" s="2" t="s">
        <v>24</v>
      </c>
      <c r="H2" s="2" t="s">
        <v>34</v>
      </c>
      <c r="I2" s="2">
        <v>1.0</v>
      </c>
      <c r="J2" s="2" t="s">
        <v>34</v>
      </c>
      <c r="K2" s="2" t="s">
        <v>35</v>
      </c>
    </row>
    <row r="3">
      <c r="A3" s="3" t="s">
        <v>62</v>
      </c>
      <c r="B3" s="2" t="s">
        <v>21</v>
      </c>
      <c r="C3" s="2" t="s">
        <v>63</v>
      </c>
      <c r="D3" s="2" t="s">
        <v>64</v>
      </c>
      <c r="E3" s="2" t="s">
        <v>15</v>
      </c>
      <c r="F3" s="5" t="s">
        <v>16</v>
      </c>
      <c r="G3" s="2" t="s">
        <v>24</v>
      </c>
      <c r="H3" s="2" t="s">
        <v>34</v>
      </c>
      <c r="I3" s="2">
        <v>3.0</v>
      </c>
      <c r="J3" s="2" t="s">
        <v>26</v>
      </c>
    </row>
    <row r="4">
      <c r="A4" s="4" t="s">
        <v>65</v>
      </c>
      <c r="B4" s="2" t="s">
        <v>66</v>
      </c>
      <c r="C4" s="2" t="s">
        <v>67</v>
      </c>
      <c r="D4" s="2" t="s">
        <v>68</v>
      </c>
      <c r="E4" s="2" t="s">
        <v>15</v>
      </c>
      <c r="F4" s="2" t="s">
        <v>16</v>
      </c>
      <c r="G4" s="2" t="s">
        <v>24</v>
      </c>
      <c r="H4" s="2" t="s">
        <v>34</v>
      </c>
      <c r="I4" s="2">
        <v>1.0</v>
      </c>
      <c r="J4" s="2" t="s">
        <v>34</v>
      </c>
      <c r="K4" s="2" t="s">
        <v>51</v>
      </c>
    </row>
    <row r="5">
      <c r="A5" s="4" t="s">
        <v>73</v>
      </c>
      <c r="B5" s="2" t="s">
        <v>74</v>
      </c>
      <c r="C5" s="2" t="s">
        <v>75</v>
      </c>
      <c r="D5" s="2" t="s">
        <v>76</v>
      </c>
      <c r="E5" s="2" t="s">
        <v>15</v>
      </c>
      <c r="F5" s="2" t="s">
        <v>16</v>
      </c>
      <c r="G5" s="2" t="s">
        <v>24</v>
      </c>
      <c r="H5" s="3" t="s">
        <v>77</v>
      </c>
      <c r="I5" s="2">
        <v>2.0</v>
      </c>
      <c r="J5" s="2" t="s">
        <v>78</v>
      </c>
    </row>
    <row r="6">
      <c r="A6" s="4" t="s">
        <v>119</v>
      </c>
      <c r="B6" s="2" t="s">
        <v>120</v>
      </c>
      <c r="C6" s="2" t="s">
        <v>121</v>
      </c>
      <c r="D6" s="2" t="s">
        <v>122</v>
      </c>
      <c r="E6" s="2" t="s">
        <v>15</v>
      </c>
      <c r="F6" s="2" t="s">
        <v>16</v>
      </c>
      <c r="G6" s="2" t="s">
        <v>24</v>
      </c>
      <c r="H6" s="2" t="s">
        <v>123</v>
      </c>
      <c r="I6" s="2">
        <v>1.0</v>
      </c>
      <c r="J6" s="2" t="s">
        <v>34</v>
      </c>
      <c r="K6" s="2" t="s">
        <v>35</v>
      </c>
    </row>
    <row r="7">
      <c r="A7" s="4" t="s">
        <v>128</v>
      </c>
      <c r="B7" s="2" t="s">
        <v>129</v>
      </c>
      <c r="C7" s="2" t="s">
        <v>130</v>
      </c>
      <c r="D7" s="2" t="s">
        <v>131</v>
      </c>
      <c r="E7" s="2" t="s">
        <v>15</v>
      </c>
      <c r="F7" s="2" t="s">
        <v>16</v>
      </c>
      <c r="G7" s="2" t="s">
        <v>24</v>
      </c>
      <c r="H7" s="3" t="s">
        <v>132</v>
      </c>
      <c r="I7" s="2">
        <v>2.0</v>
      </c>
      <c r="J7" s="2" t="s">
        <v>133</v>
      </c>
    </row>
    <row r="8">
      <c r="A8" s="4" t="s">
        <v>139</v>
      </c>
      <c r="B8" s="2" t="s">
        <v>140</v>
      </c>
      <c r="C8" s="2" t="s">
        <v>141</v>
      </c>
      <c r="D8" s="2" t="s">
        <v>142</v>
      </c>
      <c r="E8" s="2" t="s">
        <v>15</v>
      </c>
      <c r="F8" s="2" t="s">
        <v>16</v>
      </c>
      <c r="G8" s="2" t="s">
        <v>24</v>
      </c>
      <c r="H8" s="3" t="s">
        <v>143</v>
      </c>
      <c r="I8" s="2">
        <v>1.0</v>
      </c>
      <c r="J8" s="2" t="s">
        <v>34</v>
      </c>
      <c r="K8" s="2" t="s">
        <v>35</v>
      </c>
    </row>
    <row r="9">
      <c r="A9" s="4" t="s">
        <v>149</v>
      </c>
      <c r="B9" s="2" t="s">
        <v>150</v>
      </c>
      <c r="C9" s="2" t="s">
        <v>100</v>
      </c>
      <c r="D9" s="2" t="s">
        <v>151</v>
      </c>
      <c r="E9" s="2" t="s">
        <v>15</v>
      </c>
      <c r="F9" s="2" t="s">
        <v>16</v>
      </c>
      <c r="G9" s="2" t="s">
        <v>24</v>
      </c>
      <c r="H9" s="2" t="s">
        <v>152</v>
      </c>
      <c r="I9" s="2">
        <v>2.0</v>
      </c>
      <c r="J9" s="2" t="s">
        <v>78</v>
      </c>
    </row>
    <row r="10">
      <c r="A10" s="4" t="s">
        <v>153</v>
      </c>
      <c r="B10" s="2" t="s">
        <v>140</v>
      </c>
      <c r="C10" s="2" t="s">
        <v>154</v>
      </c>
      <c r="D10" s="2" t="s">
        <v>155</v>
      </c>
      <c r="E10" s="2" t="s">
        <v>15</v>
      </c>
      <c r="F10" s="2" t="s">
        <v>16</v>
      </c>
      <c r="G10" s="2" t="s">
        <v>24</v>
      </c>
      <c r="H10" s="3" t="s">
        <v>156</v>
      </c>
      <c r="I10" s="2">
        <v>1.0</v>
      </c>
      <c r="J10" s="2" t="s">
        <v>34</v>
      </c>
      <c r="K10" s="2" t="s">
        <v>51</v>
      </c>
    </row>
    <row r="11">
      <c r="A11" s="4" t="s">
        <v>165</v>
      </c>
      <c r="B11" s="2" t="s">
        <v>166</v>
      </c>
      <c r="C11" s="2" t="s">
        <v>167</v>
      </c>
      <c r="D11" s="2" t="s">
        <v>121</v>
      </c>
      <c r="E11" s="2" t="s">
        <v>88</v>
      </c>
      <c r="F11" s="2" t="s">
        <v>16</v>
      </c>
      <c r="G11" s="2" t="s">
        <v>24</v>
      </c>
      <c r="H11" s="3" t="s">
        <v>168</v>
      </c>
      <c r="I11" s="2">
        <v>1.0</v>
      </c>
      <c r="J11" s="2" t="s">
        <v>34</v>
      </c>
      <c r="K11" s="2" t="s">
        <v>35</v>
      </c>
    </row>
    <row r="12">
      <c r="A12" s="4" t="s">
        <v>169</v>
      </c>
      <c r="B12" s="2" t="s">
        <v>170</v>
      </c>
      <c r="C12" s="2" t="s">
        <v>121</v>
      </c>
      <c r="D12" s="2" t="s">
        <v>171</v>
      </c>
      <c r="E12" s="2" t="s">
        <v>15</v>
      </c>
      <c r="F12" s="2" t="s">
        <v>16</v>
      </c>
      <c r="G12" s="2" t="s">
        <v>24</v>
      </c>
      <c r="H12" s="3" t="s">
        <v>172</v>
      </c>
      <c r="I12" s="2">
        <v>1.0</v>
      </c>
      <c r="J12" s="2" t="s">
        <v>34</v>
      </c>
      <c r="K12" s="2" t="s">
        <v>35</v>
      </c>
    </row>
    <row r="13">
      <c r="A13" s="4" t="s">
        <v>173</v>
      </c>
      <c r="B13" s="2" t="s">
        <v>174</v>
      </c>
      <c r="C13" s="2" t="s">
        <v>175</v>
      </c>
      <c r="D13" s="2" t="s">
        <v>176</v>
      </c>
      <c r="E13" s="2" t="s">
        <v>15</v>
      </c>
      <c r="F13" s="2" t="s">
        <v>177</v>
      </c>
      <c r="G13" s="2" t="s">
        <v>24</v>
      </c>
      <c r="H13" s="2" t="s">
        <v>34</v>
      </c>
      <c r="I13" s="2">
        <v>1.0</v>
      </c>
      <c r="J13" s="2" t="s">
        <v>34</v>
      </c>
      <c r="K13" s="2" t="s">
        <v>35</v>
      </c>
    </row>
    <row r="14">
      <c r="A14" s="4" t="s">
        <v>189</v>
      </c>
      <c r="B14" s="2" t="s">
        <v>190</v>
      </c>
      <c r="C14" s="2" t="s">
        <v>122</v>
      </c>
      <c r="D14" s="2" t="s">
        <v>121</v>
      </c>
      <c r="E14" s="2" t="s">
        <v>15</v>
      </c>
      <c r="F14" s="2" t="s">
        <v>16</v>
      </c>
      <c r="G14" s="2" t="s">
        <v>24</v>
      </c>
      <c r="H14" s="2" t="s">
        <v>34</v>
      </c>
      <c r="I14" s="2">
        <v>1.0</v>
      </c>
      <c r="J14" s="2" t="s">
        <v>34</v>
      </c>
      <c r="K14" s="2" t="s">
        <v>51</v>
      </c>
    </row>
    <row r="15">
      <c r="A15" s="4" t="s">
        <v>194</v>
      </c>
      <c r="B15" s="2" t="s">
        <v>66</v>
      </c>
      <c r="C15" s="2" t="s">
        <v>195</v>
      </c>
      <c r="D15" s="2" t="s">
        <v>121</v>
      </c>
      <c r="E15" s="2" t="s">
        <v>15</v>
      </c>
      <c r="F15" s="2" t="s">
        <v>16</v>
      </c>
      <c r="G15" s="2" t="s">
        <v>24</v>
      </c>
      <c r="H15" s="2" t="s">
        <v>196</v>
      </c>
      <c r="I15" s="2">
        <v>2.0</v>
      </c>
      <c r="J15" s="2" t="s">
        <v>26</v>
      </c>
    </row>
    <row r="16">
      <c r="A16" s="4" t="s">
        <v>208</v>
      </c>
      <c r="B16" s="2" t="s">
        <v>209</v>
      </c>
      <c r="C16" s="2" t="s">
        <v>195</v>
      </c>
      <c r="D16" s="2" t="s">
        <v>121</v>
      </c>
      <c r="E16" s="2" t="s">
        <v>15</v>
      </c>
      <c r="F16" s="2" t="s">
        <v>105</v>
      </c>
      <c r="G16" s="2" t="s">
        <v>24</v>
      </c>
      <c r="H16" s="2" t="s">
        <v>34</v>
      </c>
      <c r="I16" s="2">
        <v>1.0</v>
      </c>
      <c r="J16" s="2" t="s">
        <v>34</v>
      </c>
      <c r="K16" s="2" t="s">
        <v>35</v>
      </c>
    </row>
    <row r="17">
      <c r="A17" s="4" t="s">
        <v>222</v>
      </c>
      <c r="B17" s="2" t="s">
        <v>200</v>
      </c>
      <c r="C17" s="2" t="s">
        <v>76</v>
      </c>
      <c r="D17" s="2" t="s">
        <v>75</v>
      </c>
      <c r="E17" s="2" t="s">
        <v>15</v>
      </c>
      <c r="F17" s="2" t="s">
        <v>16</v>
      </c>
      <c r="G17" s="2" t="s">
        <v>24</v>
      </c>
      <c r="H17" s="2" t="s">
        <v>223</v>
      </c>
      <c r="I17" s="2">
        <v>2.0</v>
      </c>
      <c r="J17" s="2" t="s">
        <v>133</v>
      </c>
    </row>
    <row r="18">
      <c r="A18" s="4" t="s">
        <v>228</v>
      </c>
      <c r="B18" s="2" t="s">
        <v>229</v>
      </c>
      <c r="C18" s="2" t="s">
        <v>67</v>
      </c>
      <c r="D18" s="2" t="s">
        <v>68</v>
      </c>
      <c r="E18" s="2" t="s">
        <v>15</v>
      </c>
      <c r="F18" s="2" t="s">
        <v>16</v>
      </c>
      <c r="G18" s="2" t="s">
        <v>24</v>
      </c>
      <c r="H18" s="2" t="s">
        <v>34</v>
      </c>
      <c r="I18" s="2">
        <v>2.0</v>
      </c>
      <c r="J18" s="2" t="s">
        <v>26</v>
      </c>
    </row>
    <row r="19">
      <c r="A19" s="4" t="s">
        <v>239</v>
      </c>
      <c r="B19" s="2" t="s">
        <v>240</v>
      </c>
      <c r="C19" s="2" t="s">
        <v>68</v>
      </c>
      <c r="D19" s="2" t="s">
        <v>67</v>
      </c>
      <c r="E19" s="2" t="s">
        <v>15</v>
      </c>
      <c r="F19" s="2" t="s">
        <v>16</v>
      </c>
      <c r="G19" s="2" t="s">
        <v>24</v>
      </c>
      <c r="H19" s="2" t="s">
        <v>241</v>
      </c>
      <c r="I19" s="2">
        <v>1.0</v>
      </c>
      <c r="J19" s="2" t="s">
        <v>34</v>
      </c>
      <c r="K19" s="2" t="s">
        <v>35</v>
      </c>
    </row>
    <row r="20">
      <c r="A20" s="4" t="s">
        <v>246</v>
      </c>
      <c r="B20" s="2" t="s">
        <v>70</v>
      </c>
      <c r="C20" s="2" t="s">
        <v>76</v>
      </c>
      <c r="D20" s="2" t="s">
        <v>247</v>
      </c>
      <c r="E20" s="2" t="s">
        <v>15</v>
      </c>
      <c r="F20" s="2" t="s">
        <v>16</v>
      </c>
      <c r="G20" s="2" t="s">
        <v>24</v>
      </c>
      <c r="H20" s="2" t="s">
        <v>34</v>
      </c>
      <c r="I20" s="2">
        <v>1.0</v>
      </c>
      <c r="J20" s="2" t="s">
        <v>34</v>
      </c>
      <c r="K20" s="2" t="s">
        <v>35</v>
      </c>
    </row>
    <row r="21">
      <c r="A21" s="4" t="s">
        <v>251</v>
      </c>
      <c r="B21" s="2" t="s">
        <v>21</v>
      </c>
      <c r="C21" s="2" t="s">
        <v>252</v>
      </c>
      <c r="D21" s="2" t="s">
        <v>253</v>
      </c>
      <c r="E21" s="2" t="s">
        <v>15</v>
      </c>
      <c r="F21" s="2" t="s">
        <v>177</v>
      </c>
      <c r="G21" s="2" t="s">
        <v>24</v>
      </c>
      <c r="H21" s="2" t="s">
        <v>34</v>
      </c>
      <c r="I21" s="2">
        <v>1.0</v>
      </c>
      <c r="J21" s="2" t="s">
        <v>34</v>
      </c>
      <c r="K21" s="2" t="s">
        <v>254</v>
      </c>
    </row>
    <row r="22">
      <c r="A22" s="4" t="s">
        <v>266</v>
      </c>
      <c r="B22" s="2" t="s">
        <v>209</v>
      </c>
      <c r="C22" s="2" t="s">
        <v>263</v>
      </c>
      <c r="D22" s="2" t="s">
        <v>267</v>
      </c>
      <c r="E22" s="2" t="s">
        <v>15</v>
      </c>
      <c r="F22" s="2" t="s">
        <v>16</v>
      </c>
      <c r="G22" s="2" t="s">
        <v>24</v>
      </c>
      <c r="H22" s="2" t="s">
        <v>268</v>
      </c>
      <c r="I22" s="2">
        <v>1.0</v>
      </c>
      <c r="J22" s="2" t="s">
        <v>34</v>
      </c>
      <c r="K22" s="2" t="s">
        <v>51</v>
      </c>
    </row>
    <row r="23">
      <c r="A23" s="4" t="s">
        <v>269</v>
      </c>
      <c r="B23" s="2" t="s">
        <v>270</v>
      </c>
      <c r="C23" s="2" t="s">
        <v>67</v>
      </c>
      <c r="D23" s="2" t="s">
        <v>68</v>
      </c>
      <c r="E23" s="2" t="s">
        <v>15</v>
      </c>
      <c r="F23" s="2" t="s">
        <v>16</v>
      </c>
      <c r="G23" s="2" t="s">
        <v>24</v>
      </c>
      <c r="H23" s="2" t="s">
        <v>271</v>
      </c>
      <c r="I23" s="2">
        <v>1.0</v>
      </c>
      <c r="J23" s="2" t="s">
        <v>34</v>
      </c>
      <c r="K23" s="2" t="s">
        <v>35</v>
      </c>
    </row>
    <row r="24">
      <c r="A24" s="4" t="s">
        <v>272</v>
      </c>
      <c r="B24" s="2" t="s">
        <v>249</v>
      </c>
      <c r="C24" s="2" t="s">
        <v>273</v>
      </c>
      <c r="D24" s="2" t="s">
        <v>273</v>
      </c>
      <c r="E24" s="2" t="s">
        <v>88</v>
      </c>
      <c r="F24" s="2" t="s">
        <v>16</v>
      </c>
      <c r="G24" s="2" t="s">
        <v>24</v>
      </c>
      <c r="H24" s="4" t="s">
        <v>274</v>
      </c>
      <c r="I24" s="2">
        <v>2.0</v>
      </c>
      <c r="J24" s="2" t="s">
        <v>78</v>
      </c>
    </row>
    <row r="25">
      <c r="A25" s="4" t="s">
        <v>278</v>
      </c>
      <c r="B25" s="2" t="s">
        <v>170</v>
      </c>
      <c r="C25" s="2" t="s">
        <v>63</v>
      </c>
      <c r="D25" s="2" t="s">
        <v>64</v>
      </c>
      <c r="E25" s="2" t="s">
        <v>15</v>
      </c>
      <c r="F25" s="2" t="s">
        <v>16</v>
      </c>
      <c r="G25" s="2" t="s">
        <v>24</v>
      </c>
      <c r="H25" s="4" t="s">
        <v>279</v>
      </c>
      <c r="I25" s="2">
        <v>1.0</v>
      </c>
      <c r="J25" s="2" t="s">
        <v>34</v>
      </c>
      <c r="K25" s="2" t="s">
        <v>35</v>
      </c>
    </row>
    <row r="26">
      <c r="A26" s="4" t="s">
        <v>280</v>
      </c>
      <c r="B26" s="2" t="s">
        <v>140</v>
      </c>
      <c r="C26" s="2" t="s">
        <v>75</v>
      </c>
      <c r="D26" s="2" t="s">
        <v>76</v>
      </c>
      <c r="E26" s="2" t="s">
        <v>15</v>
      </c>
      <c r="F26" s="2" t="s">
        <v>16</v>
      </c>
      <c r="G26" s="2" t="s">
        <v>24</v>
      </c>
      <c r="H26" s="4" t="s">
        <v>281</v>
      </c>
      <c r="I26" s="2">
        <v>1.0</v>
      </c>
      <c r="J26" s="2" t="s">
        <v>34</v>
      </c>
      <c r="K26" s="2" t="s">
        <v>35</v>
      </c>
    </row>
    <row r="27">
      <c r="A27" s="4" t="s">
        <v>282</v>
      </c>
      <c r="B27" s="2" t="s">
        <v>283</v>
      </c>
      <c r="C27" s="2" t="s">
        <v>68</v>
      </c>
      <c r="D27" s="2" t="s">
        <v>284</v>
      </c>
      <c r="E27" s="2" t="s">
        <v>15</v>
      </c>
      <c r="F27" s="2" t="s">
        <v>16</v>
      </c>
      <c r="G27" s="2" t="s">
        <v>24</v>
      </c>
      <c r="H27" s="2" t="s">
        <v>285</v>
      </c>
      <c r="I27" s="2">
        <v>1.0</v>
      </c>
      <c r="J27" s="2" t="s">
        <v>34</v>
      </c>
      <c r="K27" s="2" t="s">
        <v>35</v>
      </c>
    </row>
    <row r="28">
      <c r="A28" s="4" t="s">
        <v>305</v>
      </c>
      <c r="B28" s="2" t="s">
        <v>306</v>
      </c>
      <c r="C28" s="2" t="s">
        <v>307</v>
      </c>
      <c r="D28" s="2" t="s">
        <v>308</v>
      </c>
      <c r="E28" s="2" t="s">
        <v>15</v>
      </c>
      <c r="F28" s="2" t="s">
        <v>16</v>
      </c>
      <c r="G28" s="2" t="s">
        <v>24</v>
      </c>
      <c r="H28" s="2" t="s">
        <v>34</v>
      </c>
      <c r="I28" s="2">
        <v>1.0</v>
      </c>
      <c r="J28" s="2" t="s">
        <v>34</v>
      </c>
      <c r="K28" s="2" t="s">
        <v>51</v>
      </c>
    </row>
    <row r="29">
      <c r="A29" s="3" t="s">
        <v>309</v>
      </c>
      <c r="B29" s="2" t="s">
        <v>310</v>
      </c>
      <c r="C29" s="2" t="s">
        <v>311</v>
      </c>
      <c r="D29" s="2" t="s">
        <v>312</v>
      </c>
      <c r="E29" s="2" t="s">
        <v>30</v>
      </c>
      <c r="F29" s="2" t="s">
        <v>313</v>
      </c>
      <c r="G29" s="2" t="s">
        <v>24</v>
      </c>
      <c r="H29" s="2" t="s">
        <v>34</v>
      </c>
      <c r="I29" s="2">
        <v>1.0</v>
      </c>
      <c r="J29" s="2" t="s">
        <v>34</v>
      </c>
      <c r="K29" s="2" t="s">
        <v>35</v>
      </c>
    </row>
    <row r="30">
      <c r="A30" s="4" t="s">
        <v>321</v>
      </c>
      <c r="B30" s="2" t="s">
        <v>66</v>
      </c>
      <c r="C30" s="2" t="s">
        <v>308</v>
      </c>
      <c r="D30" s="2" t="s">
        <v>204</v>
      </c>
      <c r="E30" s="2" t="s">
        <v>15</v>
      </c>
      <c r="F30" s="2" t="s">
        <v>16</v>
      </c>
      <c r="G30" s="2" t="s">
        <v>24</v>
      </c>
      <c r="H30" s="2" t="s">
        <v>34</v>
      </c>
      <c r="I30" s="2">
        <v>1.0</v>
      </c>
      <c r="J30" s="2" t="s">
        <v>34</v>
      </c>
      <c r="K30" s="2" t="s">
        <v>51</v>
      </c>
    </row>
    <row r="31">
      <c r="A31" s="4" t="s">
        <v>322</v>
      </c>
      <c r="B31" s="2" t="s">
        <v>323</v>
      </c>
      <c r="C31" s="2" t="s">
        <v>63</v>
      </c>
      <c r="D31" s="2" t="s">
        <v>64</v>
      </c>
      <c r="E31" s="2" t="s">
        <v>15</v>
      </c>
      <c r="F31" s="2" t="s">
        <v>16</v>
      </c>
      <c r="G31" s="2" t="s">
        <v>24</v>
      </c>
      <c r="H31" s="2" t="s">
        <v>34</v>
      </c>
      <c r="I31" s="2">
        <v>1.0</v>
      </c>
      <c r="J31" s="2" t="s">
        <v>34</v>
      </c>
      <c r="K31" s="2" t="s">
        <v>35</v>
      </c>
    </row>
    <row r="32">
      <c r="A32" s="4" t="s">
        <v>326</v>
      </c>
      <c r="B32" s="2" t="s">
        <v>327</v>
      </c>
      <c r="C32" s="2" t="s">
        <v>307</v>
      </c>
      <c r="D32" s="2" t="s">
        <v>308</v>
      </c>
      <c r="E32" s="2" t="s">
        <v>15</v>
      </c>
      <c r="F32" s="2" t="s">
        <v>16</v>
      </c>
      <c r="G32" s="2" t="s">
        <v>24</v>
      </c>
      <c r="H32" s="2" t="s">
        <v>34</v>
      </c>
      <c r="I32" s="2">
        <v>1.0</v>
      </c>
      <c r="J32" s="2" t="s">
        <v>34</v>
      </c>
      <c r="K32" s="2" t="s">
        <v>35</v>
      </c>
    </row>
    <row r="33">
      <c r="A33" s="4" t="s">
        <v>328</v>
      </c>
      <c r="B33" s="2" t="s">
        <v>218</v>
      </c>
      <c r="C33" s="2" t="s">
        <v>329</v>
      </c>
      <c r="D33" s="2" t="s">
        <v>330</v>
      </c>
      <c r="E33" s="2" t="s">
        <v>15</v>
      </c>
      <c r="F33" s="2" t="s">
        <v>16</v>
      </c>
      <c r="G33" s="2" t="s">
        <v>24</v>
      </c>
      <c r="H33" s="2" t="s">
        <v>34</v>
      </c>
      <c r="I33" s="2">
        <v>64.0</v>
      </c>
      <c r="J33" s="2" t="s">
        <v>19</v>
      </c>
    </row>
    <row r="34">
      <c r="A34" s="4" t="s">
        <v>331</v>
      </c>
      <c r="B34" s="2" t="s">
        <v>332</v>
      </c>
      <c r="C34" s="2" t="s">
        <v>252</v>
      </c>
      <c r="D34" s="2" t="s">
        <v>253</v>
      </c>
      <c r="E34" s="2" t="s">
        <v>15</v>
      </c>
      <c r="F34" s="2" t="s">
        <v>177</v>
      </c>
      <c r="G34" s="2" t="s">
        <v>24</v>
      </c>
      <c r="H34" s="2" t="s">
        <v>34</v>
      </c>
      <c r="I34" s="2">
        <v>1.0</v>
      </c>
      <c r="J34" s="2" t="s">
        <v>34</v>
      </c>
      <c r="K34" s="2" t="s">
        <v>51</v>
      </c>
    </row>
    <row r="35">
      <c r="A35" s="4" t="s">
        <v>336</v>
      </c>
      <c r="B35" s="2" t="s">
        <v>337</v>
      </c>
      <c r="C35" s="2" t="s">
        <v>76</v>
      </c>
      <c r="D35" s="2" t="s">
        <v>247</v>
      </c>
      <c r="E35" s="2" t="s">
        <v>15</v>
      </c>
      <c r="F35" s="2" t="s">
        <v>16</v>
      </c>
      <c r="G35" s="2" t="s">
        <v>24</v>
      </c>
      <c r="H35" s="3" t="s">
        <v>338</v>
      </c>
      <c r="I35" s="2">
        <v>64.0</v>
      </c>
      <c r="J35" s="2" t="s">
        <v>339</v>
      </c>
    </row>
    <row r="36">
      <c r="A36" s="4" t="s">
        <v>360</v>
      </c>
      <c r="B36" s="2" t="s">
        <v>170</v>
      </c>
      <c r="C36" s="2" t="s">
        <v>76</v>
      </c>
      <c r="D36" s="2" t="s">
        <v>247</v>
      </c>
      <c r="E36" s="2" t="s">
        <v>15</v>
      </c>
      <c r="F36" s="2" t="s">
        <v>177</v>
      </c>
      <c r="G36" s="2" t="s">
        <v>24</v>
      </c>
      <c r="H36" s="4" t="s">
        <v>361</v>
      </c>
      <c r="I36" s="2">
        <v>1.0</v>
      </c>
      <c r="J36" s="2" t="s">
        <v>34</v>
      </c>
      <c r="K36" s="2" t="s">
        <v>35</v>
      </c>
    </row>
    <row r="37">
      <c r="A37" s="4" t="s">
        <v>408</v>
      </c>
      <c r="B37" s="2" t="s">
        <v>66</v>
      </c>
      <c r="C37" s="2" t="s">
        <v>409</v>
      </c>
      <c r="D37" s="2" t="s">
        <v>75</v>
      </c>
      <c r="E37" s="2" t="s">
        <v>15</v>
      </c>
      <c r="F37" s="2" t="s">
        <v>16</v>
      </c>
      <c r="G37" s="2" t="s">
        <v>24</v>
      </c>
      <c r="H37" s="8" t="s">
        <v>410</v>
      </c>
      <c r="I37" s="2">
        <v>1.0</v>
      </c>
      <c r="J37" s="2" t="s">
        <v>34</v>
      </c>
      <c r="K37" s="2" t="s">
        <v>35</v>
      </c>
    </row>
    <row r="38">
      <c r="A38" s="4" t="s">
        <v>411</v>
      </c>
      <c r="B38" s="2" t="s">
        <v>412</v>
      </c>
      <c r="C38" s="2" t="s">
        <v>167</v>
      </c>
      <c r="D38" s="2" t="s">
        <v>121</v>
      </c>
      <c r="E38" s="2" t="s">
        <v>88</v>
      </c>
      <c r="F38" s="2" t="s">
        <v>16</v>
      </c>
      <c r="G38" s="2" t="s">
        <v>24</v>
      </c>
      <c r="H38" s="4" t="s">
        <v>413</v>
      </c>
      <c r="I38" s="2">
        <v>1.0</v>
      </c>
      <c r="J38" s="2" t="s">
        <v>34</v>
      </c>
      <c r="K38" s="2" t="s">
        <v>35</v>
      </c>
    </row>
    <row r="39">
      <c r="A39" s="3" t="s">
        <v>46</v>
      </c>
      <c r="B39" s="2" t="s">
        <v>47</v>
      </c>
      <c r="C39" s="2" t="s">
        <v>48</v>
      </c>
      <c r="D39" s="2" t="s">
        <v>48</v>
      </c>
      <c r="E39" s="2" t="s">
        <v>15</v>
      </c>
      <c r="F39" s="2" t="s">
        <v>49</v>
      </c>
      <c r="G39" s="2" t="s">
        <v>50</v>
      </c>
      <c r="H39" s="2" t="s">
        <v>34</v>
      </c>
      <c r="I39" s="2">
        <v>1.0</v>
      </c>
      <c r="J39" s="2" t="s">
        <v>34</v>
      </c>
      <c r="K39" s="2" t="s">
        <v>51</v>
      </c>
    </row>
    <row r="40">
      <c r="A40" s="4" t="s">
        <v>213</v>
      </c>
      <c r="B40" s="2" t="s">
        <v>214</v>
      </c>
      <c r="C40" s="2" t="s">
        <v>215</v>
      </c>
      <c r="D40" s="2" t="s">
        <v>215</v>
      </c>
      <c r="E40" s="2" t="s">
        <v>15</v>
      </c>
      <c r="F40" s="2" t="s">
        <v>216</v>
      </c>
      <c r="G40" s="2" t="s">
        <v>50</v>
      </c>
      <c r="H40" s="2" t="s">
        <v>34</v>
      </c>
      <c r="I40" s="2">
        <v>1.0</v>
      </c>
      <c r="J40" s="2" t="s">
        <v>34</v>
      </c>
      <c r="K40" s="2" t="s">
        <v>51</v>
      </c>
    </row>
    <row r="41">
      <c r="A41" s="3" t="s">
        <v>236</v>
      </c>
      <c r="B41" s="2" t="s">
        <v>94</v>
      </c>
      <c r="C41" s="2" t="s">
        <v>237</v>
      </c>
      <c r="D41" s="2" t="s">
        <v>237</v>
      </c>
      <c r="E41" s="2" t="s">
        <v>15</v>
      </c>
      <c r="F41" s="2" t="s">
        <v>216</v>
      </c>
      <c r="G41" s="2" t="s">
        <v>50</v>
      </c>
      <c r="H41" s="3" t="s">
        <v>238</v>
      </c>
      <c r="I41" s="2">
        <v>3.0</v>
      </c>
      <c r="J41" s="2" t="s">
        <v>78</v>
      </c>
    </row>
    <row r="42">
      <c r="A42" s="4" t="s">
        <v>324</v>
      </c>
      <c r="B42" s="2" t="s">
        <v>58</v>
      </c>
      <c r="C42" s="2" t="s">
        <v>118</v>
      </c>
      <c r="D42" s="2" t="s">
        <v>118</v>
      </c>
      <c r="E42" s="2" t="s">
        <v>15</v>
      </c>
      <c r="F42" s="2" t="s">
        <v>16</v>
      </c>
      <c r="G42" s="2" t="s">
        <v>50</v>
      </c>
      <c r="H42" s="3" t="s">
        <v>325</v>
      </c>
      <c r="I42" s="2">
        <v>1.0</v>
      </c>
      <c r="J42" s="2" t="s">
        <v>34</v>
      </c>
      <c r="K42" s="2" t="s">
        <v>51</v>
      </c>
    </row>
    <row r="43">
      <c r="A43" s="4" t="s">
        <v>370</v>
      </c>
      <c r="B43" s="2" t="s">
        <v>371</v>
      </c>
      <c r="C43" s="5" t="s">
        <v>215</v>
      </c>
      <c r="D43" s="2" t="s">
        <v>215</v>
      </c>
      <c r="E43" s="2" t="s">
        <v>15</v>
      </c>
      <c r="F43" s="2" t="s">
        <v>216</v>
      </c>
      <c r="G43" s="2" t="s">
        <v>50</v>
      </c>
      <c r="H43" s="2" t="s">
        <v>34</v>
      </c>
      <c r="I43" s="2">
        <v>1.0</v>
      </c>
      <c r="J43" s="2" t="s">
        <v>34</v>
      </c>
      <c r="K43" s="2" t="s">
        <v>35</v>
      </c>
    </row>
    <row r="44">
      <c r="A44" s="4" t="s">
        <v>392</v>
      </c>
      <c r="B44" s="2" t="s">
        <v>393</v>
      </c>
      <c r="C44" s="2" t="s">
        <v>92</v>
      </c>
      <c r="D44" s="2" t="s">
        <v>92</v>
      </c>
      <c r="E44" s="2" t="s">
        <v>15</v>
      </c>
      <c r="F44" s="2" t="s">
        <v>16</v>
      </c>
      <c r="G44" s="2" t="s">
        <v>50</v>
      </c>
      <c r="H44" s="2" t="s">
        <v>34</v>
      </c>
      <c r="I44" s="2">
        <v>1.0</v>
      </c>
      <c r="J44" s="2" t="s">
        <v>34</v>
      </c>
      <c r="K44" s="2" t="s">
        <v>35</v>
      </c>
    </row>
    <row r="45">
      <c r="A45" s="3" t="s">
        <v>57</v>
      </c>
      <c r="B45" s="2" t="s">
        <v>58</v>
      </c>
      <c r="C45" s="2" t="s">
        <v>59</v>
      </c>
      <c r="D45" s="2" t="s">
        <v>59</v>
      </c>
      <c r="E45" s="2" t="s">
        <v>15</v>
      </c>
      <c r="F45" s="2" t="s">
        <v>16</v>
      </c>
      <c r="G45" s="2" t="s">
        <v>60</v>
      </c>
      <c r="H45" s="3" t="s">
        <v>61</v>
      </c>
      <c r="I45" s="2">
        <v>1.0</v>
      </c>
      <c r="J45" s="2" t="s">
        <v>34</v>
      </c>
      <c r="K45" s="2" t="s">
        <v>35</v>
      </c>
    </row>
    <row r="46">
      <c r="A46" s="4" t="s">
        <v>93</v>
      </c>
      <c r="B46" s="2" t="s">
        <v>94</v>
      </c>
      <c r="C46" s="2" t="s">
        <v>92</v>
      </c>
      <c r="D46" s="2" t="s">
        <v>92</v>
      </c>
      <c r="E46" s="2" t="s">
        <v>15</v>
      </c>
      <c r="F46" s="2" t="s">
        <v>16</v>
      </c>
      <c r="G46" s="2" t="s">
        <v>60</v>
      </c>
      <c r="H46" s="3" t="s">
        <v>95</v>
      </c>
      <c r="I46" s="2">
        <v>1.0</v>
      </c>
      <c r="J46" s="2" t="s">
        <v>34</v>
      </c>
      <c r="K46" s="2" t="s">
        <v>35</v>
      </c>
    </row>
    <row r="47">
      <c r="A47" s="4" t="s">
        <v>98</v>
      </c>
      <c r="B47" s="2" t="s">
        <v>99</v>
      </c>
      <c r="C47" s="2" t="s">
        <v>100</v>
      </c>
      <c r="D47" s="2" t="s">
        <v>100</v>
      </c>
      <c r="E47" s="2" t="s">
        <v>15</v>
      </c>
      <c r="F47" s="2" t="s">
        <v>16</v>
      </c>
      <c r="G47" s="2" t="s">
        <v>60</v>
      </c>
      <c r="H47" s="3" t="s">
        <v>101</v>
      </c>
      <c r="I47" s="2">
        <v>1.0</v>
      </c>
      <c r="J47" s="2" t="s">
        <v>34</v>
      </c>
      <c r="K47" s="2" t="s">
        <v>35</v>
      </c>
    </row>
    <row r="48">
      <c r="A48" s="4" t="s">
        <v>107</v>
      </c>
      <c r="B48" s="2" t="s">
        <v>108</v>
      </c>
      <c r="C48" s="2" t="s">
        <v>97</v>
      </c>
      <c r="D48" s="2" t="s">
        <v>97</v>
      </c>
      <c r="E48" s="2" t="s">
        <v>15</v>
      </c>
      <c r="F48" s="2" t="s">
        <v>16</v>
      </c>
      <c r="G48" s="2" t="s">
        <v>60</v>
      </c>
      <c r="H48" s="3" t="s">
        <v>109</v>
      </c>
      <c r="I48" s="2">
        <v>1.0</v>
      </c>
      <c r="J48" s="2" t="s">
        <v>34</v>
      </c>
      <c r="K48" s="2" t="s">
        <v>35</v>
      </c>
    </row>
    <row r="49">
      <c r="A49" s="3" t="s">
        <v>110</v>
      </c>
      <c r="B49" s="2" t="s">
        <v>111</v>
      </c>
      <c r="C49" s="2" t="s">
        <v>92</v>
      </c>
      <c r="D49" s="2" t="s">
        <v>92</v>
      </c>
      <c r="E49" s="2" t="s">
        <v>15</v>
      </c>
      <c r="F49" s="2" t="s">
        <v>16</v>
      </c>
      <c r="G49" s="2" t="s">
        <v>60</v>
      </c>
      <c r="H49" s="3" t="s">
        <v>112</v>
      </c>
      <c r="I49" s="2">
        <v>1.0</v>
      </c>
      <c r="J49" s="2" t="s">
        <v>34</v>
      </c>
      <c r="K49" s="2" t="s">
        <v>35</v>
      </c>
    </row>
    <row r="50">
      <c r="A50" s="4" t="s">
        <v>124</v>
      </c>
      <c r="B50" s="2" t="s">
        <v>125</v>
      </c>
      <c r="C50" s="2" t="s">
        <v>126</v>
      </c>
      <c r="D50" s="2" t="s">
        <v>126</v>
      </c>
      <c r="E50" s="2" t="s">
        <v>15</v>
      </c>
      <c r="F50" s="2" t="s">
        <v>16</v>
      </c>
      <c r="G50" s="2" t="s">
        <v>60</v>
      </c>
      <c r="H50" s="2" t="s">
        <v>127</v>
      </c>
      <c r="I50" s="2">
        <v>1.0</v>
      </c>
      <c r="J50" s="2" t="s">
        <v>34</v>
      </c>
      <c r="K50" s="2" t="s">
        <v>35</v>
      </c>
    </row>
    <row r="51">
      <c r="A51" s="4" t="s">
        <v>137</v>
      </c>
      <c r="B51" s="2" t="s">
        <v>58</v>
      </c>
      <c r="C51" s="2" t="s">
        <v>92</v>
      </c>
      <c r="D51" s="2" t="s">
        <v>92</v>
      </c>
      <c r="E51" s="2" t="s">
        <v>15</v>
      </c>
      <c r="F51" s="2" t="s">
        <v>16</v>
      </c>
      <c r="G51" s="2" t="s">
        <v>60</v>
      </c>
      <c r="H51" s="3" t="s">
        <v>138</v>
      </c>
      <c r="I51" s="2">
        <v>1.0</v>
      </c>
      <c r="J51" s="2" t="s">
        <v>34</v>
      </c>
      <c r="K51" s="2" t="s">
        <v>35</v>
      </c>
    </row>
    <row r="52">
      <c r="A52" s="4" t="s">
        <v>157</v>
      </c>
      <c r="B52" s="2" t="s">
        <v>158</v>
      </c>
      <c r="C52" s="2" t="s">
        <v>159</v>
      </c>
      <c r="D52" s="2" t="s">
        <v>159</v>
      </c>
      <c r="E52" s="2" t="s">
        <v>30</v>
      </c>
      <c r="F52" s="2" t="s">
        <v>16</v>
      </c>
      <c r="G52" s="2" t="s">
        <v>60</v>
      </c>
      <c r="H52" s="3" t="s">
        <v>160</v>
      </c>
      <c r="I52" s="2">
        <v>1.0</v>
      </c>
      <c r="J52" s="2" t="s">
        <v>34</v>
      </c>
      <c r="K52" s="2" t="s">
        <v>35</v>
      </c>
    </row>
    <row r="53">
      <c r="A53" s="4" t="s">
        <v>183</v>
      </c>
      <c r="B53" s="2" t="s">
        <v>158</v>
      </c>
      <c r="C53" s="2" t="s">
        <v>184</v>
      </c>
      <c r="D53" s="2" t="s">
        <v>184</v>
      </c>
      <c r="E53" s="2" t="s">
        <v>15</v>
      </c>
      <c r="F53" s="2" t="s">
        <v>16</v>
      </c>
      <c r="G53" s="2" t="s">
        <v>60</v>
      </c>
      <c r="H53" s="3" t="s">
        <v>185</v>
      </c>
      <c r="I53" s="2">
        <v>2.0</v>
      </c>
      <c r="J53" s="2" t="s">
        <v>78</v>
      </c>
    </row>
    <row r="54">
      <c r="A54" s="4" t="s">
        <v>199</v>
      </c>
      <c r="B54" s="2" t="s">
        <v>200</v>
      </c>
      <c r="C54" s="2" t="s">
        <v>92</v>
      </c>
      <c r="D54" s="2" t="s">
        <v>92</v>
      </c>
      <c r="E54" s="2" t="s">
        <v>15</v>
      </c>
      <c r="F54" s="2" t="s">
        <v>16</v>
      </c>
      <c r="G54" s="2" t="s">
        <v>60</v>
      </c>
      <c r="H54" s="2" t="s">
        <v>201</v>
      </c>
      <c r="I54" s="2">
        <v>1.0</v>
      </c>
      <c r="J54" s="2" t="s">
        <v>34</v>
      </c>
      <c r="K54" s="2" t="s">
        <v>35</v>
      </c>
    </row>
    <row r="55">
      <c r="A55" s="4" t="s">
        <v>202</v>
      </c>
      <c r="B55" s="2" t="s">
        <v>203</v>
      </c>
      <c r="C55" s="2" t="s">
        <v>204</v>
      </c>
      <c r="D55" s="2" t="s">
        <v>204</v>
      </c>
      <c r="E55" s="2" t="s">
        <v>15</v>
      </c>
      <c r="F55" s="2" t="s">
        <v>16</v>
      </c>
      <c r="G55" s="2" t="s">
        <v>60</v>
      </c>
      <c r="H55" s="2" t="s">
        <v>34</v>
      </c>
      <c r="I55" s="2">
        <v>2.0</v>
      </c>
      <c r="J55" s="2" t="s">
        <v>26</v>
      </c>
    </row>
    <row r="56">
      <c r="A56" s="4" t="s">
        <v>205</v>
      </c>
      <c r="B56" s="2" t="s">
        <v>206</v>
      </c>
      <c r="C56" s="2" t="s">
        <v>92</v>
      </c>
      <c r="D56" s="2" t="s">
        <v>92</v>
      </c>
      <c r="E56" s="2" t="s">
        <v>15</v>
      </c>
      <c r="F56" s="2" t="s">
        <v>16</v>
      </c>
      <c r="G56" s="2" t="s">
        <v>60</v>
      </c>
      <c r="H56" s="2" t="s">
        <v>207</v>
      </c>
      <c r="I56" s="2">
        <v>1.0</v>
      </c>
      <c r="J56" s="2" t="s">
        <v>34</v>
      </c>
      <c r="K56" s="2" t="s">
        <v>35</v>
      </c>
    </row>
    <row r="57">
      <c r="A57" s="4" t="s">
        <v>210</v>
      </c>
      <c r="B57" s="2" t="s">
        <v>211</v>
      </c>
      <c r="C57" s="2" t="s">
        <v>97</v>
      </c>
      <c r="D57" s="2" t="s">
        <v>97</v>
      </c>
      <c r="E57" s="2" t="s">
        <v>15</v>
      </c>
      <c r="F57" s="2" t="s">
        <v>16</v>
      </c>
      <c r="G57" s="2" t="s">
        <v>60</v>
      </c>
      <c r="H57" s="3" t="s">
        <v>212</v>
      </c>
      <c r="I57" s="2">
        <v>1.0</v>
      </c>
      <c r="J57" s="2" t="s">
        <v>34</v>
      </c>
      <c r="K57" s="7" t="s">
        <v>51</v>
      </c>
    </row>
    <row r="58">
      <c r="A58" s="4" t="s">
        <v>259</v>
      </c>
      <c r="B58" s="2" t="s">
        <v>260</v>
      </c>
      <c r="C58" s="2" t="s">
        <v>92</v>
      </c>
      <c r="D58" s="2" t="s">
        <v>92</v>
      </c>
      <c r="E58" s="2" t="s">
        <v>15</v>
      </c>
      <c r="F58" s="2" t="s">
        <v>16</v>
      </c>
      <c r="G58" s="2" t="s">
        <v>60</v>
      </c>
      <c r="H58" s="3" t="s">
        <v>261</v>
      </c>
      <c r="I58" s="2">
        <v>1.0</v>
      </c>
      <c r="J58" s="2" t="s">
        <v>34</v>
      </c>
      <c r="K58" s="2" t="s">
        <v>35</v>
      </c>
    </row>
    <row r="59">
      <c r="A59" s="4" t="s">
        <v>301</v>
      </c>
      <c r="B59" s="2" t="s">
        <v>302</v>
      </c>
      <c r="C59" s="2" t="s">
        <v>92</v>
      </c>
      <c r="D59" s="2" t="s">
        <v>92</v>
      </c>
      <c r="E59" s="2" t="s">
        <v>15</v>
      </c>
      <c r="F59" s="2" t="s">
        <v>16</v>
      </c>
      <c r="G59" s="2" t="s">
        <v>60</v>
      </c>
      <c r="H59" s="3" t="s">
        <v>303</v>
      </c>
      <c r="I59" s="2">
        <v>1.0</v>
      </c>
      <c r="J59" s="2" t="s">
        <v>34</v>
      </c>
      <c r="K59" s="2" t="s">
        <v>304</v>
      </c>
    </row>
    <row r="60">
      <c r="A60" s="4" t="s">
        <v>345</v>
      </c>
      <c r="B60" s="2" t="s">
        <v>58</v>
      </c>
      <c r="C60" s="2" t="s">
        <v>59</v>
      </c>
      <c r="D60" s="2" t="s">
        <v>59</v>
      </c>
      <c r="E60" s="2" t="s">
        <v>15</v>
      </c>
      <c r="F60" s="2" t="s">
        <v>16</v>
      </c>
      <c r="G60" s="2" t="s">
        <v>60</v>
      </c>
      <c r="H60" s="3" t="s">
        <v>346</v>
      </c>
      <c r="I60" s="2">
        <v>1.0</v>
      </c>
      <c r="J60" s="2" t="s">
        <v>34</v>
      </c>
      <c r="K60" s="2" t="s">
        <v>35</v>
      </c>
    </row>
    <row r="61">
      <c r="A61" s="4" t="s">
        <v>352</v>
      </c>
      <c r="B61" s="2" t="s">
        <v>353</v>
      </c>
      <c r="C61" s="2" t="s">
        <v>354</v>
      </c>
      <c r="D61" s="2" t="s">
        <v>354</v>
      </c>
      <c r="E61" s="2" t="s">
        <v>15</v>
      </c>
      <c r="F61" s="2" t="s">
        <v>16</v>
      </c>
      <c r="G61" s="2" t="s">
        <v>60</v>
      </c>
      <c r="H61" s="2" t="s">
        <v>355</v>
      </c>
      <c r="I61" s="2">
        <v>2.0</v>
      </c>
      <c r="J61" s="2" t="s">
        <v>289</v>
      </c>
    </row>
    <row r="62">
      <c r="A62" s="4" t="s">
        <v>356</v>
      </c>
      <c r="B62" s="2" t="s">
        <v>270</v>
      </c>
      <c r="C62" s="2" t="s">
        <v>357</v>
      </c>
      <c r="D62" s="2" t="s">
        <v>357</v>
      </c>
      <c r="E62" s="2" t="s">
        <v>15</v>
      </c>
      <c r="F62" s="2" t="s">
        <v>16</v>
      </c>
      <c r="G62" s="2" t="s">
        <v>60</v>
      </c>
      <c r="H62" s="2" t="s">
        <v>358</v>
      </c>
      <c r="I62" s="2">
        <v>1.0</v>
      </c>
      <c r="J62" s="2" t="s">
        <v>34</v>
      </c>
      <c r="K62" s="2" t="s">
        <v>359</v>
      </c>
    </row>
    <row r="63">
      <c r="A63" s="4" t="s">
        <v>366</v>
      </c>
      <c r="B63" s="2" t="s">
        <v>367</v>
      </c>
      <c r="C63" s="2" t="s">
        <v>368</v>
      </c>
      <c r="D63" s="2" t="s">
        <v>368</v>
      </c>
      <c r="E63" s="2" t="s">
        <v>15</v>
      </c>
      <c r="F63" s="2" t="s">
        <v>16</v>
      </c>
      <c r="G63" s="2" t="s">
        <v>60</v>
      </c>
      <c r="H63" s="4" t="s">
        <v>369</v>
      </c>
      <c r="I63" s="2">
        <v>2.0</v>
      </c>
      <c r="J63" s="2" t="s">
        <v>26</v>
      </c>
    </row>
    <row r="64">
      <c r="A64" s="4" t="s">
        <v>372</v>
      </c>
      <c r="B64" s="2" t="s">
        <v>21</v>
      </c>
      <c r="C64" s="2" t="s">
        <v>373</v>
      </c>
      <c r="D64" s="2" t="s">
        <v>373</v>
      </c>
      <c r="E64" s="2" t="s">
        <v>15</v>
      </c>
      <c r="F64" s="2" t="s">
        <v>16</v>
      </c>
      <c r="G64" s="2" t="s">
        <v>60</v>
      </c>
      <c r="H64" s="3" t="s">
        <v>374</v>
      </c>
      <c r="I64" s="2">
        <v>1.0</v>
      </c>
      <c r="J64" s="2" t="s">
        <v>34</v>
      </c>
      <c r="K64" s="2" t="s">
        <v>35</v>
      </c>
    </row>
    <row r="65">
      <c r="A65" s="4" t="s">
        <v>380</v>
      </c>
      <c r="B65" s="2" t="s">
        <v>209</v>
      </c>
      <c r="C65" s="2" t="s">
        <v>92</v>
      </c>
      <c r="D65" s="2" t="s">
        <v>92</v>
      </c>
      <c r="E65" s="2" t="s">
        <v>15</v>
      </c>
      <c r="F65" s="2" t="s">
        <v>16</v>
      </c>
      <c r="G65" s="2" t="s">
        <v>60</v>
      </c>
      <c r="H65" s="2" t="s">
        <v>34</v>
      </c>
      <c r="I65" s="2">
        <v>2.0</v>
      </c>
      <c r="J65" s="2" t="s">
        <v>78</v>
      </c>
    </row>
    <row r="66">
      <c r="A66" s="4" t="s">
        <v>394</v>
      </c>
      <c r="B66" s="2" t="s">
        <v>395</v>
      </c>
      <c r="C66" s="2" t="s">
        <v>92</v>
      </c>
      <c r="D66" s="2" t="s">
        <v>92</v>
      </c>
      <c r="E66" s="2" t="s">
        <v>15</v>
      </c>
      <c r="F66" s="2" t="s">
        <v>16</v>
      </c>
      <c r="G66" s="2" t="s">
        <v>60</v>
      </c>
      <c r="H66" s="2" t="s">
        <v>34</v>
      </c>
      <c r="I66" s="2">
        <v>1.0</v>
      </c>
      <c r="J66" s="2" t="s">
        <v>34</v>
      </c>
      <c r="K66" s="2" t="s">
        <v>83</v>
      </c>
    </row>
    <row r="67">
      <c r="A67" s="3" t="s">
        <v>396</v>
      </c>
      <c r="B67" s="2" t="s">
        <v>120</v>
      </c>
      <c r="C67" s="2" t="s">
        <v>204</v>
      </c>
      <c r="D67" s="2" t="s">
        <v>204</v>
      </c>
      <c r="E67" s="2" t="s">
        <v>15</v>
      </c>
      <c r="F67" s="2" t="s">
        <v>16</v>
      </c>
      <c r="G67" s="2" t="s">
        <v>60</v>
      </c>
      <c r="H67" s="2" t="s">
        <v>397</v>
      </c>
      <c r="I67" s="2">
        <v>1.0</v>
      </c>
      <c r="J67" s="2" t="s">
        <v>34</v>
      </c>
      <c r="K67" s="2" t="s">
        <v>35</v>
      </c>
    </row>
    <row r="68">
      <c r="A68" s="4" t="s">
        <v>402</v>
      </c>
      <c r="B68" s="2" t="s">
        <v>125</v>
      </c>
      <c r="C68" s="2" t="s">
        <v>126</v>
      </c>
      <c r="D68" s="2" t="s">
        <v>126</v>
      </c>
      <c r="E68" s="2" t="s">
        <v>15</v>
      </c>
      <c r="F68" s="2" t="s">
        <v>16</v>
      </c>
      <c r="G68" s="2" t="s">
        <v>60</v>
      </c>
      <c r="H68" s="2" t="s">
        <v>403</v>
      </c>
      <c r="I68" s="2">
        <v>2.0</v>
      </c>
      <c r="J68" s="2" t="s">
        <v>19</v>
      </c>
    </row>
    <row r="69">
      <c r="A69" s="4" t="s">
        <v>407</v>
      </c>
      <c r="B69" s="2" t="s">
        <v>74</v>
      </c>
      <c r="C69" s="2" t="s">
        <v>92</v>
      </c>
      <c r="D69" s="2" t="s">
        <v>92</v>
      </c>
      <c r="E69" s="2" t="s">
        <v>15</v>
      </c>
      <c r="F69" s="2" t="s">
        <v>16</v>
      </c>
      <c r="G69" s="2" t="s">
        <v>60</v>
      </c>
      <c r="H69" s="2" t="s">
        <v>34</v>
      </c>
      <c r="I69" s="2">
        <v>1.0</v>
      </c>
      <c r="J69" s="2" t="s">
        <v>34</v>
      </c>
      <c r="K69" s="2" t="s">
        <v>51</v>
      </c>
    </row>
    <row r="74">
      <c r="G74" s="9">
        <f>countif(G2:G69 ,"OVERLOAD_METHOD_MORE_ARGS")</f>
        <v>25</v>
      </c>
    </row>
    <row r="75">
      <c r="G75" s="9">
        <f>countif(G2:G69,"DIFFERENT_METHOD_SAME_ARGS")</f>
        <v>37</v>
      </c>
    </row>
    <row r="79">
      <c r="C79" s="10"/>
    </row>
    <row r="91">
      <c r="D91" s="11"/>
      <c r="E91" s="11"/>
      <c r="F91" s="11"/>
      <c r="G91" s="11"/>
    </row>
    <row r="92">
      <c r="E92" s="11"/>
      <c r="G92" s="11"/>
    </row>
    <row r="93">
      <c r="E93" s="11"/>
      <c r="G93" s="11"/>
    </row>
    <row r="94">
      <c r="G94" s="11"/>
    </row>
    <row r="95">
      <c r="G95" s="11"/>
    </row>
    <row r="96">
      <c r="G96" s="11"/>
    </row>
    <row r="97">
      <c r="G97" s="11"/>
    </row>
    <row r="98">
      <c r="G98" s="11"/>
    </row>
  </sheetData>
  <customSheetViews>
    <customSheetView guid="{FB3A11DA-B1F7-432B-8943-6E2AE9E494D2}" filter="1" showAutoFilter="1">
      <autoFilter ref="$A$1:$K$69">
        <filterColumn colId="6">
          <filters>
            <filter val="DIFFERENT_METHOD_SAME_ARGS"/>
          </filters>
        </filterColumn>
      </autoFilter>
    </customSheetView>
  </customSheetViews>
  <hyperlinks>
    <hyperlink r:id="rId1" ref="A2"/>
    <hyperlink r:id="rId2" ref="A3"/>
    <hyperlink r:id="rId3" ref="A4"/>
    <hyperlink r:id="rId4" ref="A5"/>
    <hyperlink r:id="rId5" ref="H5"/>
    <hyperlink r:id="rId6" ref="A6"/>
    <hyperlink r:id="rId7" ref="A7"/>
    <hyperlink r:id="rId8" ref="H7"/>
    <hyperlink r:id="rId9" ref="A8"/>
    <hyperlink r:id="rId10" ref="H8"/>
    <hyperlink r:id="rId11" ref="A9"/>
    <hyperlink r:id="rId12" ref="A10"/>
    <hyperlink r:id="rId13" ref="H10"/>
    <hyperlink r:id="rId14" ref="A11"/>
    <hyperlink r:id="rId15" ref="H11"/>
    <hyperlink r:id="rId16" ref="A12"/>
    <hyperlink r:id="rId17" ref="H12"/>
    <hyperlink r:id="rId18" ref="A13"/>
    <hyperlink r:id="rId19" ref="A14"/>
    <hyperlink r:id="rId20" ref="A15"/>
    <hyperlink r:id="rId21" ref="A16"/>
    <hyperlink r:id="rId22" ref="A17"/>
    <hyperlink r:id="rId23" ref="A18"/>
    <hyperlink r:id="rId24" ref="A19"/>
    <hyperlink r:id="rId25" ref="A20"/>
    <hyperlink r:id="rId26" ref="A21"/>
    <hyperlink r:id="rId27" ref="A22"/>
    <hyperlink r:id="rId28" ref="A23"/>
    <hyperlink r:id="rId29" ref="A24"/>
    <hyperlink r:id="rId30" ref="H24"/>
    <hyperlink r:id="rId31" ref="A25"/>
    <hyperlink r:id="rId32" ref="H25"/>
    <hyperlink r:id="rId33" ref="A26"/>
    <hyperlink r:id="rId34" ref="H26"/>
    <hyperlink r:id="rId35" ref="A27"/>
    <hyperlink r:id="rId36" ref="A28"/>
    <hyperlink r:id="rId37" ref="A29"/>
    <hyperlink r:id="rId38" ref="A30"/>
    <hyperlink r:id="rId39" ref="A31"/>
    <hyperlink r:id="rId40" ref="A32"/>
    <hyperlink r:id="rId41" ref="A33"/>
    <hyperlink r:id="rId42" ref="A34"/>
    <hyperlink r:id="rId43" ref="A35"/>
    <hyperlink r:id="rId44" ref="H35"/>
    <hyperlink r:id="rId45" ref="A36"/>
    <hyperlink r:id="rId46" ref="H36"/>
    <hyperlink r:id="rId47" ref="A37"/>
    <hyperlink r:id="rId48" ref="A38"/>
    <hyperlink r:id="rId49" ref="H38"/>
    <hyperlink r:id="rId50" ref="A39"/>
    <hyperlink r:id="rId51" ref="A40"/>
    <hyperlink r:id="rId52" ref="A41"/>
    <hyperlink r:id="rId53" ref="H41"/>
    <hyperlink r:id="rId54" ref="A42"/>
    <hyperlink r:id="rId55" ref="H42"/>
    <hyperlink r:id="rId56" ref="A43"/>
    <hyperlink r:id="rId57" ref="A44"/>
    <hyperlink r:id="rId58" ref="A45"/>
    <hyperlink r:id="rId59" ref="H45"/>
    <hyperlink r:id="rId60" ref="A46"/>
    <hyperlink r:id="rId61" ref="H46"/>
    <hyperlink r:id="rId62" ref="A47"/>
    <hyperlink r:id="rId63" ref="H47"/>
    <hyperlink r:id="rId64" ref="A48"/>
    <hyperlink r:id="rId65" ref="H48"/>
    <hyperlink r:id="rId66" ref="A49"/>
    <hyperlink r:id="rId67" ref="H49"/>
    <hyperlink r:id="rId68" ref="A50"/>
    <hyperlink r:id="rId69" ref="A51"/>
    <hyperlink r:id="rId70" ref="H51"/>
    <hyperlink r:id="rId71" ref="A52"/>
    <hyperlink r:id="rId72" ref="H52"/>
    <hyperlink r:id="rId73" ref="A53"/>
    <hyperlink r:id="rId74" ref="H53"/>
    <hyperlink r:id="rId75" ref="A54"/>
    <hyperlink r:id="rId76" ref="A55"/>
    <hyperlink r:id="rId77" ref="A56"/>
    <hyperlink r:id="rId78" ref="A57"/>
    <hyperlink r:id="rId79" ref="H57"/>
    <hyperlink r:id="rId80" ref="A58"/>
    <hyperlink r:id="rId81" ref="H58"/>
    <hyperlink r:id="rId82" ref="A59"/>
    <hyperlink r:id="rId83" ref="H59"/>
    <hyperlink r:id="rId84" ref="A60"/>
    <hyperlink r:id="rId85" ref="H60"/>
    <hyperlink r:id="rId86" ref="A61"/>
    <hyperlink r:id="rId87" ref="A62"/>
    <hyperlink r:id="rId88" ref="A63"/>
    <hyperlink r:id="rId89" ref="H63"/>
    <hyperlink r:id="rId90" ref="A64"/>
    <hyperlink r:id="rId91" ref="H64"/>
    <hyperlink r:id="rId92" ref="A65"/>
    <hyperlink r:id="rId93" ref="A66"/>
    <hyperlink r:id="rId94" ref="A67"/>
    <hyperlink r:id="rId95" ref="A68"/>
    <hyperlink r:id="rId96" ref="A69"/>
  </hyperlinks>
  <drawing r:id="rId9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tr">
        <f>IFERROR(__xludf.DUMMYFUNCTION("UNIQUE(Sheet1!B2:B140)"),"apache/flink-benchmarks")</f>
        <v>apache/flink-benchmarks</v>
      </c>
      <c r="B1" s="11">
        <f>countif(Sheet1!$B$2:$B$140,"="&amp;A1)</f>
        <v>1</v>
      </c>
    </row>
    <row r="2">
      <c r="A2" s="9" t="str">
        <f>IFERROR(__xludf.DUMMYFUNCTION("""COMPUTED_VALUE"""),"apache/tomcat")</f>
        <v>apache/tomcat</v>
      </c>
      <c r="B2" s="11">
        <f>countif(Sheet1!$B$2:$B$140,"="&amp;A2)</f>
        <v>9</v>
      </c>
    </row>
    <row r="3">
      <c r="A3" s="9" t="str">
        <f>IFERROR(__xludf.DUMMYFUNCTION("""COMPUTED_VALUE"""),"brettwooldridge/HikariCP")</f>
        <v>brettwooldridge/HikariCP</v>
      </c>
      <c r="B3" s="11">
        <f>countif(Sheet1!$B$2:$B$140,"="&amp;A3)</f>
        <v>1</v>
      </c>
    </row>
    <row r="4">
      <c r="A4" s="9" t="str">
        <f>IFERROR(__xludf.DUMMYFUNCTION("""COMPUTED_VALUE"""),"FasterXML/jackson-databind")</f>
        <v>FasterXML/jackson-databind</v>
      </c>
      <c r="B4" s="11">
        <f>countif(Sheet1!$B$2:$B$140,"="&amp;A4)</f>
        <v>1</v>
      </c>
    </row>
    <row r="5">
      <c r="A5" s="9" t="str">
        <f>IFERROR(__xludf.DUMMYFUNCTION("""COMPUTED_VALUE"""),"JetBrains/androidx")</f>
        <v>JetBrains/androidx</v>
      </c>
      <c r="B5" s="11">
        <f>countif(Sheet1!$B$2:$B$140,"="&amp;A5)</f>
        <v>1</v>
      </c>
    </row>
    <row r="6">
      <c r="A6" s="9" t="str">
        <f>IFERROR(__xludf.DUMMYFUNCTION("""COMPUTED_VALUE"""),"apache/ignite")</f>
        <v>apache/ignite</v>
      </c>
      <c r="B6" s="11">
        <f>countif(Sheet1!$B$2:$B$140,"="&amp;A6)</f>
        <v>7</v>
      </c>
    </row>
    <row r="7">
      <c r="A7" s="9" t="str">
        <f>IFERROR(__xludf.DUMMYFUNCTION("""COMPUTED_VALUE"""),"eclipse/jetty.project")</f>
        <v>eclipse/jetty.project</v>
      </c>
      <c r="B7" s="11">
        <f>countif(Sheet1!$B$2:$B$140,"="&amp;A7)</f>
        <v>4</v>
      </c>
    </row>
    <row r="8">
      <c r="A8" s="9" t="str">
        <f>IFERROR(__xludf.DUMMYFUNCTION("""COMPUTED_VALUE"""),"JetBrains/intellij-community")</f>
        <v>JetBrains/intellij-community</v>
      </c>
      <c r="B8" s="11">
        <f>countif(Sheet1!$B$2:$B$140,"="&amp;A8)</f>
        <v>7</v>
      </c>
    </row>
    <row r="9">
      <c r="A9" s="9" t="str">
        <f>IFERROR(__xludf.DUMMYFUNCTION("""COMPUTED_VALUE"""),"libgdx/libgdx")</f>
        <v>libgdx/libgdx</v>
      </c>
      <c r="B9" s="11">
        <f>countif(Sheet1!$B$2:$B$140,"="&amp;A9)</f>
        <v>2</v>
      </c>
    </row>
    <row r="10">
      <c r="A10" s="9" t="str">
        <f>IFERROR(__xludf.DUMMYFUNCTION("""COMPUTED_VALUE"""),"oracle/graal")</f>
        <v>oracle/graal</v>
      </c>
      <c r="B10" s="11">
        <f>countif(Sheet1!$B$2:$B$140,"="&amp;A10)</f>
        <v>4</v>
      </c>
    </row>
    <row r="11">
      <c r="A11" s="9" t="str">
        <f>IFERROR(__xludf.DUMMYFUNCTION("""COMPUTED_VALUE"""),"SpigotMC/BungeeCord")</f>
        <v>SpigotMC/BungeeCord</v>
      </c>
      <c r="B11" s="11">
        <f>countif(Sheet1!$B$2:$B$140,"="&amp;A11)</f>
        <v>1</v>
      </c>
    </row>
    <row r="12">
      <c r="A12" s="9" t="str">
        <f>IFERROR(__xludf.DUMMYFUNCTION("""COMPUTED_VALUE"""),"querydsl/querydsl")</f>
        <v>querydsl/querydsl</v>
      </c>
      <c r="B12" s="11">
        <f>countif(Sheet1!$B$2:$B$140,"="&amp;A12)</f>
        <v>2</v>
      </c>
    </row>
    <row r="13">
      <c r="A13" s="9" t="str">
        <f>IFERROR(__xludf.DUMMYFUNCTION("""COMPUTED_VALUE"""),"jitsi/jitsi")</f>
        <v>jitsi/jitsi</v>
      </c>
      <c r="B13" s="11">
        <f>countif(Sheet1!$B$2:$B$140,"="&amp;A13)</f>
        <v>1</v>
      </c>
    </row>
    <row r="14">
      <c r="A14" s="9" t="str">
        <f>IFERROR(__xludf.DUMMYFUNCTION("""COMPUTED_VALUE"""),"junit-team/junit4")</f>
        <v>junit-team/junit4</v>
      </c>
      <c r="B14" s="11">
        <f>countif(Sheet1!$B$2:$B$140,"="&amp;A14)</f>
        <v>2</v>
      </c>
    </row>
    <row r="15">
      <c r="A15" s="9" t="str">
        <f>IFERROR(__xludf.DUMMYFUNCTION("""COMPUTED_VALUE"""),"apache/kylin")</f>
        <v>apache/kylin</v>
      </c>
      <c r="B15" s="11">
        <f>countif(Sheet1!$B$2:$B$140,"="&amp;A15)</f>
        <v>1</v>
      </c>
    </row>
    <row r="16">
      <c r="A16" s="9" t="str">
        <f>IFERROR(__xludf.DUMMYFUNCTION("""COMPUTED_VALUE"""),"SonarSource/sonarqube")</f>
        <v>SonarSource/sonarqube</v>
      </c>
      <c r="B16" s="11">
        <f>countif(Sheet1!$B$2:$B$140,"="&amp;A16)</f>
        <v>1</v>
      </c>
    </row>
    <row r="17">
      <c r="A17" s="9" t="str">
        <f>IFERROR(__xludf.DUMMYFUNCTION("""COMPUTED_VALUE"""),"mockito/mockito")</f>
        <v>mockito/mockito</v>
      </c>
      <c r="B17" s="11">
        <f>countif(Sheet1!$B$2:$B$140,"="&amp;A17)</f>
        <v>1</v>
      </c>
    </row>
    <row r="18">
      <c r="A18" s="9" t="str">
        <f>IFERROR(__xludf.DUMMYFUNCTION("""COMPUTED_VALUE"""),"cucumber/cucumber-jvm")</f>
        <v>cucumber/cucumber-jvm</v>
      </c>
      <c r="B18" s="11">
        <f>countif(Sheet1!$B$2:$B$140,"="&amp;A18)</f>
        <v>1</v>
      </c>
    </row>
    <row r="19">
      <c r="A19" s="9" t="str">
        <f>IFERROR(__xludf.DUMMYFUNCTION("""COMPUTED_VALUE"""),"swagger-api")</f>
        <v>swagger-api</v>
      </c>
      <c r="B19" s="11">
        <f>countif(Sheet1!$B$2:$B$140,"="&amp;A19)</f>
        <v>1</v>
      </c>
    </row>
    <row r="20">
      <c r="A20" s="9" t="str">
        <f>IFERROR(__xludf.DUMMYFUNCTION("""COMPUTED_VALUE"""),"spring-projects/spring-framework")</f>
        <v>spring-projects/spring-framework</v>
      </c>
      <c r="B20" s="11">
        <f>countif(Sheet1!$B$2:$B$140,"="&amp;A20)</f>
        <v>2</v>
      </c>
    </row>
    <row r="21">
      <c r="A21" s="9" t="str">
        <f>IFERROR(__xludf.DUMMYFUNCTION("""COMPUTED_VALUE"""),"eclipse/aspectj.eclipse.jdt.core")</f>
        <v>eclipse/aspectj.eclipse.jdt.core</v>
      </c>
      <c r="B21" s="11">
        <f>countif(Sheet1!$B$2:$B$140,"="&amp;A21)</f>
        <v>3</v>
      </c>
    </row>
    <row r="22">
      <c r="A22" s="9" t="str">
        <f>IFERROR(__xludf.DUMMYFUNCTION("""COMPUTED_VALUE"""),"resteasy/Resteasy")</f>
        <v>resteasy/Resteasy</v>
      </c>
      <c r="B22" s="11">
        <f>countif(Sheet1!$B$2:$B$140,"="&amp;A22)</f>
        <v>1</v>
      </c>
    </row>
    <row r="23">
      <c r="A23" s="9" t="str">
        <f>IFERROR(__xludf.DUMMYFUNCTION("""COMPUTED_VALUE"""),"apache/groovy")</f>
        <v>apache/groovy</v>
      </c>
      <c r="B23" s="11">
        <f>countif(Sheet1!$B$2:$B$140,"="&amp;A23)</f>
        <v>2</v>
      </c>
    </row>
    <row r="24">
      <c r="A24" s="9" t="str">
        <f>IFERROR(__xludf.DUMMYFUNCTION("""COMPUTED_VALUE"""),"apache/camel")</f>
        <v>apache/camel</v>
      </c>
      <c r="B24" s="11">
        <f>countif(Sheet1!$B$2:$B$140,"="&amp;A24)</f>
        <v>4</v>
      </c>
    </row>
    <row r="25">
      <c r="A25" s="9" t="str">
        <f>IFERROR(__xludf.DUMMYFUNCTION("""COMPUTED_VALUE"""),"grails/grails-core")</f>
        <v>grails/grails-core</v>
      </c>
      <c r="B25" s="11">
        <f>countif(Sheet1!$B$2:$B$140,"="&amp;A25)</f>
        <v>1</v>
      </c>
    </row>
    <row r="26">
      <c r="A26" s="9" t="str">
        <f>IFERROR(__xludf.DUMMYFUNCTION("""COMPUTED_VALUE"""),"apache/dubbo")</f>
        <v>apache/dubbo</v>
      </c>
      <c r="B26" s="11">
        <f>countif(Sheet1!$B$2:$B$140,"="&amp;A26)</f>
        <v>4</v>
      </c>
    </row>
    <row r="27">
      <c r="A27" s="9" t="str">
        <f>IFERROR(__xludf.DUMMYFUNCTION("""COMPUTED_VALUE"""),"apache/cxf")</f>
        <v>apache/cxf</v>
      </c>
      <c r="B27" s="11">
        <f>countif(Sheet1!$B$2:$B$140,"="&amp;A27)</f>
        <v>2</v>
      </c>
    </row>
    <row r="28">
      <c r="A28" s="9" t="str">
        <f>IFERROR(__xludf.DUMMYFUNCTION("""COMPUTED_VALUE"""),"swagger-api/swagger-codegen")</f>
        <v>swagger-api/swagger-codegen</v>
      </c>
      <c r="B28" s="11">
        <f>countif(Sheet1!$B$2:$B$140,"="&amp;A28)</f>
        <v>1</v>
      </c>
    </row>
    <row r="29">
      <c r="A29" s="9" t="str">
        <f>IFERROR(__xludf.DUMMYFUNCTION("""COMPUTED_VALUE"""),"MinecraftForge/MinecraftForge")</f>
        <v>MinecraftForge/MinecraftForge</v>
      </c>
      <c r="B29" s="11">
        <f>countif(Sheet1!$B$2:$B$140,"="&amp;A29)</f>
        <v>5</v>
      </c>
    </row>
    <row r="30">
      <c r="A30" s="9" t="str">
        <f>IFERROR(__xludf.DUMMYFUNCTION("""COMPUTED_VALUE"""),"clojure/clojure")</f>
        <v>clojure/clojure</v>
      </c>
      <c r="B30" s="11">
        <f>countif(Sheet1!$B$2:$B$140,"="&amp;A30)</f>
        <v>1</v>
      </c>
    </row>
    <row r="31">
      <c r="A31" s="9" t="str">
        <f>IFERROR(__xludf.DUMMYFUNCTION("""COMPUTED_VALUE"""),"roboguice/roboguice")</f>
        <v>roboguice/roboguice</v>
      </c>
      <c r="B31" s="11">
        <f>countif(Sheet1!$B$2:$B$140,"="&amp;A31)</f>
        <v>1</v>
      </c>
    </row>
    <row r="32">
      <c r="A32" s="9" t="str">
        <f>IFERROR(__xludf.DUMMYFUNCTION("""COMPUTED_VALUE"""),"qos-ch/logback")</f>
        <v>qos-ch/logback</v>
      </c>
      <c r="B32" s="11">
        <f>countif(Sheet1!$B$2:$B$140,"="&amp;A32)</f>
        <v>1</v>
      </c>
    </row>
    <row r="33">
      <c r="A33" s="9" t="str">
        <f>IFERROR(__xludf.DUMMYFUNCTION("""COMPUTED_VALUE"""),"spring-projects/spring-batch")</f>
        <v>spring-projects/spring-batch</v>
      </c>
      <c r="B33" s="11">
        <f>countif(Sheet1!$B$2:$B$140,"="&amp;A33)</f>
        <v>1</v>
      </c>
    </row>
    <row r="34">
      <c r="A34" s="9" t="str">
        <f>IFERROR(__xludf.DUMMYFUNCTION("""COMPUTED_VALUE"""),"Netflix/archaius")</f>
        <v>Netflix/archaius</v>
      </c>
      <c r="B34" s="11">
        <f>countif(Sheet1!$B$2:$B$140,"="&amp;A34)</f>
        <v>1</v>
      </c>
    </row>
    <row r="35">
      <c r="A35" s="9" t="str">
        <f>IFERROR(__xludf.DUMMYFUNCTION("""COMPUTED_VALUE"""),"kiegroup/drools")</f>
        <v>kiegroup/drools</v>
      </c>
      <c r="B35" s="11">
        <f>countif(Sheet1!$B$2:$B$140,"="&amp;A35)</f>
        <v>3</v>
      </c>
    </row>
    <row r="36">
      <c r="A36" s="9" t="str">
        <f>IFERROR(__xludf.DUMMYFUNCTION("""COMPUTED_VALUE"""),"cbeust/testng")</f>
        <v>cbeust/testng</v>
      </c>
      <c r="B36" s="11">
        <f>countif(Sheet1!$B$2:$B$140,"="&amp;A36)</f>
        <v>1</v>
      </c>
    </row>
    <row r="37">
      <c r="A37" s="9" t="str">
        <f>IFERROR(__xludf.DUMMYFUNCTION("""COMPUTED_VALUE"""),"aosp-mirror/platform_frameworks_base")</f>
        <v>aosp-mirror/platform_frameworks_base</v>
      </c>
      <c r="B37" s="11">
        <f>countif(Sheet1!$B$2:$B$140,"="&amp;A37)</f>
        <v>1</v>
      </c>
    </row>
    <row r="38">
      <c r="A38" s="9" t="str">
        <f>IFERROR(__xludf.DUMMYFUNCTION("""COMPUTED_VALUE"""),"apache/axis-axis2-java-core")</f>
        <v>apache/axis-axis2-java-core</v>
      </c>
      <c r="B38" s="11">
        <f>countif(Sheet1!$B$2:$B$140,"="&amp;A38)</f>
        <v>4</v>
      </c>
    </row>
    <row r="39">
      <c r="A39" s="9" t="str">
        <f>IFERROR(__xludf.DUMMYFUNCTION("""COMPUTED_VALUE"""),"alibaba/druid")</f>
        <v>alibaba/druid</v>
      </c>
      <c r="B39" s="11">
        <f>countif(Sheet1!$B$2:$B$140,"="&amp;A39)</f>
        <v>1</v>
      </c>
    </row>
    <row r="40">
      <c r="A40" s="9" t="str">
        <f>IFERROR(__xludf.DUMMYFUNCTION("""COMPUTED_VALUE"""),"zaproxy/zaproxy")</f>
        <v>zaproxy/zaproxy</v>
      </c>
      <c r="B40" s="11">
        <f>countif(Sheet1!$B$2:$B$140,"="&amp;A40)</f>
        <v>1</v>
      </c>
    </row>
    <row r="41">
      <c r="A41" s="9" t="str">
        <f>IFERROR(__xludf.DUMMYFUNCTION("""COMPUTED_VALUE"""),"raphw/byte-buddy")</f>
        <v>raphw/byte-buddy</v>
      </c>
      <c r="B41" s="11">
        <f>countif(Sheet1!$B$2:$B$140,"="&amp;A41)</f>
        <v>2</v>
      </c>
    </row>
    <row r="42">
      <c r="A42" s="9" t="str">
        <f>IFERROR(__xludf.DUMMYFUNCTION("""COMPUTED_VALUE"""),"apache/axis-axis2-java-cor")</f>
        <v>apache/axis-axis2-java-cor</v>
      </c>
      <c r="B42" s="11">
        <f>countif(Sheet1!$B$2:$B$140,"="&amp;A42)</f>
        <v>1</v>
      </c>
    </row>
    <row r="43">
      <c r="A43" s="9" t="str">
        <f>IFERROR(__xludf.DUMMYFUNCTION("""COMPUTED_VALUE"""),"M66B/XPrivacy")</f>
        <v>M66B/XPrivacy</v>
      </c>
      <c r="B43" s="11">
        <f>countif(Sheet1!$B$2:$B$140,"="&amp;A43)</f>
        <v>2</v>
      </c>
    </row>
    <row r="44">
      <c r="A44" s="9" t="str">
        <f>IFERROR(__xludf.DUMMYFUNCTION("""COMPUTED_VALUE"""),"bazelbuild/bazel")</f>
        <v>bazelbuild/bazel</v>
      </c>
      <c r="B44" s="11">
        <f>countif(Sheet1!$B$2:$B$140,"="&amp;A44)</f>
        <v>1</v>
      </c>
    </row>
    <row r="45">
      <c r="A45" s="9" t="str">
        <f>IFERROR(__xludf.DUMMYFUNCTION("""COMPUTED_VALUE"""),"apache/nifi")</f>
        <v>apache/nifi</v>
      </c>
      <c r="B45" s="11">
        <f>countif(Sheet1!$B$2:$B$140,"="&amp;A45)</f>
        <v>1</v>
      </c>
    </row>
    <row r="46">
      <c r="A46" s="9" t="str">
        <f>IFERROR(__xludf.DUMMYFUNCTION("""COMPUTED_VALUE"""),"gradle/gradle")</f>
        <v>gradle/gradle</v>
      </c>
      <c r="B46" s="11">
        <f>countif(Sheet1!$B$2:$B$140,"="&amp;A46)</f>
        <v>5</v>
      </c>
    </row>
    <row r="47">
      <c r="A47" s="9" t="str">
        <f>IFERROR(__xludf.DUMMYFUNCTION("""COMPUTED_VALUE"""),"ChrisRM/material-theme-jetbrains")</f>
        <v>ChrisRM/material-theme-jetbrains</v>
      </c>
      <c r="B47" s="11">
        <f>countif(Sheet1!$B$2:$B$140,"="&amp;A47)</f>
        <v>1</v>
      </c>
    </row>
    <row r="48">
      <c r="A48" s="9" t="str">
        <f>IFERROR(__xludf.DUMMYFUNCTION("""COMPUTED_VALUE"""),"jboss-javassist/javassist")</f>
        <v>jboss-javassist/javassist</v>
      </c>
      <c r="B48" s="11">
        <f>countif(Sheet1!$B$2:$B$140,"="&amp;A48)</f>
        <v>1</v>
      </c>
    </row>
    <row r="49">
      <c r="A49" s="9" t="str">
        <f>IFERROR(__xludf.DUMMYFUNCTION("""COMPUTED_VALUE"""),"liferay/liferay-portal")</f>
        <v>liferay/liferay-portal</v>
      </c>
      <c r="B49" s="11">
        <f>countif(Sheet1!$B$2:$B$140,"="&amp;A49)</f>
        <v>3</v>
      </c>
    </row>
    <row r="50">
      <c r="A50" s="9" t="str">
        <f>IFERROR(__xludf.DUMMYFUNCTION("""COMPUTED_VALUE"""),"JakeWharton/ActionBarSherlock")</f>
        <v>JakeWharton/ActionBarSherlock</v>
      </c>
      <c r="B50" s="11">
        <f>countif(Sheet1!$B$2:$B$140,"="&amp;A50)</f>
        <v>1</v>
      </c>
    </row>
    <row r="51">
      <c r="A51" s="9" t="str">
        <f>IFERROR(__xludf.DUMMYFUNCTION("""COMPUTED_VALUE"""),"apache/ws-axiom")</f>
        <v>apache/ws-axiom</v>
      </c>
      <c r="B51" s="11">
        <f>countif(Sheet1!$B$2:$B$140,"="&amp;A51)</f>
        <v>2</v>
      </c>
    </row>
    <row r="52">
      <c r="A52" s="9" t="str">
        <f>IFERROR(__xludf.DUMMYFUNCTION("""COMPUTED_VALUE"""),"nutzam/nutz")</f>
        <v>nutzam/nutz</v>
      </c>
      <c r="B52" s="11">
        <f>countif(Sheet1!$B$2:$B$140,"="&amp;A52)</f>
        <v>1</v>
      </c>
    </row>
    <row r="53">
      <c r="A53" s="9" t="str">
        <f>IFERROR(__xludf.DUMMYFUNCTION("""COMPUTED_VALUE"""),"k0shk0sh/FastHub")</f>
        <v>k0shk0sh/FastHub</v>
      </c>
      <c r="B53" s="11">
        <f>countif(Sheet1!$B$2:$B$140,"="&amp;A53)</f>
        <v>1</v>
      </c>
    </row>
    <row r="54">
      <c r="A54" s="9" t="str">
        <f>IFERROR(__xludf.DUMMYFUNCTION("""COMPUTED_VALUE"""),"javamelody/javamelody")</f>
        <v>javamelody/javamelody</v>
      </c>
      <c r="B54" s="11">
        <f>countif(Sheet1!$B$2:$B$140,"="&amp;A54)</f>
        <v>1</v>
      </c>
    </row>
    <row r="55">
      <c r="A55" s="9" t="str">
        <f>IFERROR(__xludf.DUMMYFUNCTION("""COMPUTED_VALUE"""),"koush/AndroidAsync")</f>
        <v>koush/AndroidAsync</v>
      </c>
      <c r="B55" s="11">
        <f>countif(Sheet1!$B$2:$B$140,"="&amp;A55)</f>
        <v>1</v>
      </c>
    </row>
    <row r="56">
      <c r="A56" s="9" t="str">
        <f>IFERROR(__xludf.DUMMYFUNCTION("""COMPUTED_VALUE"""),"jOOQ/jOOQ")</f>
        <v>jOOQ/jOOQ</v>
      </c>
      <c r="B56" s="11">
        <f>countif(Sheet1!$B$2:$B$140,"="&amp;A56)</f>
        <v>1</v>
      </c>
    </row>
    <row r="57">
      <c r="A57" s="9" t="str">
        <f>IFERROR(__xludf.DUMMYFUNCTION("""COMPUTED_VALUE"""),"google/guava")</f>
        <v>google/guava</v>
      </c>
      <c r="B57" s="11">
        <f>countif(Sheet1!$B$2:$B$140,"="&amp;A57)</f>
        <v>1</v>
      </c>
    </row>
    <row r="58">
      <c r="A58" s="9" t="str">
        <f>IFERROR(__xludf.DUMMYFUNCTION("""COMPUTED_VALUE"""),"apache/skywalking-java")</f>
        <v>apache/skywalking-java</v>
      </c>
      <c r="B58" s="11">
        <f>countif(Sheet1!$B$2:$B$140,"="&amp;A58)</f>
        <v>1</v>
      </c>
    </row>
    <row r="59">
      <c r="A59" s="9" t="str">
        <f>IFERROR(__xludf.DUMMYFUNCTION("""COMPUTED_VALUE"""),"JetBrains/intellij-deps-jna")</f>
        <v>JetBrains/intellij-deps-jna</v>
      </c>
      <c r="B59" s="11">
        <f>countif(Sheet1!$B$2:$B$140,"="&amp;A59)</f>
        <v>1</v>
      </c>
    </row>
    <row r="60">
      <c r="A60" s="9" t="str">
        <f>IFERROR(__xludf.DUMMYFUNCTION("""COMPUTED_VALUE"""),"ninjaframework/ninja")</f>
        <v>ninjaframework/ninja</v>
      </c>
      <c r="B60" s="11">
        <f>countif(Sheet1!$B$2:$B$140,"="&amp;A60)</f>
        <v>1</v>
      </c>
    </row>
    <row r="61">
      <c r="A61" s="9" t="str">
        <f>IFERROR(__xludf.DUMMYFUNCTION("""COMPUTED_VALUE"""),"apache/axis-axis1-java")</f>
        <v>apache/axis-axis1-java</v>
      </c>
      <c r="B61" s="11">
        <f>countif(Sheet1!$B$2:$B$140,"="&amp;A61)</f>
        <v>1</v>
      </c>
    </row>
    <row r="62">
      <c r="A62" s="9" t="str">
        <f>IFERROR(__xludf.DUMMYFUNCTION("""COMPUTED_VALUE"""),"eclipse/kapua")</f>
        <v>eclipse/kapua</v>
      </c>
      <c r="B62" s="11">
        <f>countif(Sheet1!$B$2:$B$140,"="&amp;A62)</f>
        <v>1</v>
      </c>
    </row>
    <row r="63">
      <c r="A63" s="9" t="str">
        <f>IFERROR(__xludf.DUMMYFUNCTION("""COMPUTED_VALUE"""),"apache/nifi-registry")</f>
        <v>apache/nifi-registry</v>
      </c>
      <c r="B63" s="11">
        <f>countif(Sheet1!$B$2:$B$140,"="&amp;A63)</f>
        <v>1</v>
      </c>
    </row>
    <row r="64">
      <c r="A64" s="9" t="str">
        <f>IFERROR(__xludf.DUMMYFUNCTION("""COMPUTED_VALUE"""),"apache/ambari")</f>
        <v>apache/ambari</v>
      </c>
      <c r="B64" s="11">
        <f>countif(Sheet1!$B$2:$B$140,"="&amp;A64)</f>
        <v>1</v>
      </c>
    </row>
    <row r="65">
      <c r="A65" s="9" t="str">
        <f>IFERROR(__xludf.DUMMYFUNCTION("""COMPUTED_VALUE"""),"DroidPluginTeam/DroidPlugin")</f>
        <v>DroidPluginTeam/DroidPlugin</v>
      </c>
      <c r="B65" s="11">
        <f>countif(Sheet1!$B$2:$B$140,"="&amp;A65)</f>
        <v>1</v>
      </c>
    </row>
    <row r="66">
      <c r="A66" s="9" t="str">
        <f>IFERROR(__xludf.DUMMYFUNCTION("""COMPUTED_VALUE"""),"Alluxio/alluxio")</f>
        <v>Alluxio/alluxio</v>
      </c>
      <c r="B66" s="11">
        <f>countif(Sheet1!$B$2:$B$140,"="&amp;A66)</f>
        <v>1</v>
      </c>
    </row>
    <row r="67">
      <c r="A67" s="9" t="str">
        <f>IFERROR(__xludf.DUMMYFUNCTION("""COMPUTED_VALUE"""),"netty/netty")</f>
        <v>netty/netty</v>
      </c>
      <c r="B67" s="11">
        <f>countif(Sheet1!$B$2:$B$140,"="&amp;A67)</f>
        <v>3</v>
      </c>
    </row>
    <row r="68">
      <c r="A68" s="9" t="str">
        <f>IFERROR(__xludf.DUMMYFUNCTION("""COMPUTED_VALUE"""),"elastic/elasticsearch")</f>
        <v>elastic/elasticsearch</v>
      </c>
      <c r="B68" s="11">
        <f>countif(Sheet1!$B$2:$B$140,"="&amp;A68)</f>
        <v>1</v>
      </c>
    </row>
    <row r="69">
      <c r="A69" s="9" t="str">
        <f>IFERROR(__xludf.DUMMYFUNCTION("""COMPUTED_VALUE"""),"dbeaver/dbeaver")</f>
        <v>dbeaver/dbeaver</v>
      </c>
      <c r="B69" s="11">
        <f>countif(Sheet1!$B$2:$B$140,"="&amp;A69)</f>
        <v>1</v>
      </c>
    </row>
    <row r="70">
      <c r="A70" s="9" t="str">
        <f>IFERROR(__xludf.DUMMYFUNCTION("""COMPUTED_VALUE"""),"redisson/redisson")</f>
        <v>redisson/redisson</v>
      </c>
      <c r="B70" s="11">
        <f>countif(Sheet1!$B$2:$B$140,"="&amp;A70)</f>
        <v>1</v>
      </c>
    </row>
    <row r="71">
      <c r="A71" s="9" t="str">
        <f>IFERROR(__xludf.DUMMYFUNCTION("""COMPUTED_VALUE"""),"pardom-zz/ActiveAndroid")</f>
        <v>pardom-zz/ActiveAndroid</v>
      </c>
      <c r="B71" s="11">
        <f>countif(Sheet1!$B$2:$B$140,"="&amp;A71)</f>
        <v>1</v>
      </c>
    </row>
    <row r="72">
      <c r="A72" s="9" t="str">
        <f>IFERROR(__xludf.DUMMYFUNCTION("""COMPUTED_VALUE"""),"BroadleafCommerce/BroadleafCommerce")</f>
        <v>BroadleafCommerce/BroadleafCommerce</v>
      </c>
      <c r="B72" s="11">
        <f>countif(Sheet1!$B$2:$B$140,"="&amp;A72)</f>
        <v>1</v>
      </c>
    </row>
    <row r="73">
      <c r="A73" s="9" t="str">
        <f>IFERROR(__xludf.DUMMYFUNCTION("""COMPUTED_VALUE"""),"chrisjenx/Calligraphy")</f>
        <v>chrisjenx/Calligraphy</v>
      </c>
      <c r="B73" s="11">
        <f>countif(Sheet1!$B$2:$B$140,"="&amp;A73)</f>
        <v>1</v>
      </c>
    </row>
    <row r="74">
      <c r="A74" s="9" t="str">
        <f>IFERROR(__xludf.DUMMYFUNCTION("""COMPUTED_VALUE"""),"apache/flink")</f>
        <v>apache/flink</v>
      </c>
      <c r="B74" s="11">
        <f>countif(Sheet1!$B$2:$B$140,"="&amp;A74)</f>
        <v>1</v>
      </c>
    </row>
    <row r="75">
      <c r="A75" s="9" t="str">
        <f>IFERROR(__xludf.DUMMYFUNCTION("""COMPUTED_VALUE"""),"projectlombok/lombok")</f>
        <v>projectlombok/lombok</v>
      </c>
      <c r="B75" s="11">
        <f>countif(Sheet1!$B$2:$B$140,"="&amp;A75)</f>
        <v>1</v>
      </c>
    </row>
    <row r="76">
      <c r="A76" s="9" t="str">
        <f>IFERROR(__xludf.DUMMYFUNCTION("""COMPUTED_VALUE"""),"oblac/jodd")</f>
        <v>oblac/jodd</v>
      </c>
      <c r="B76" s="11">
        <f>countif(Sheet1!$B$2:$B$140,"="&amp;A76)</f>
        <v>1</v>
      </c>
    </row>
    <row r="77">
      <c r="A77" s="9" t="str">
        <f>IFERROR(__xludf.DUMMYFUNCTION("""COMPUTED_VALUE"""),"apache/felix-dev")</f>
        <v>apache/felix-dev</v>
      </c>
      <c r="B77" s="11">
        <f>countif(Sheet1!$B$2:$B$140,"="&amp;A77)</f>
        <v>1</v>
      </c>
    </row>
    <row r="78">
      <c r="A78" s="9" t="str">
        <f>IFERROR(__xludf.DUMMYFUNCTION("""COMPUTED_VALUE"""),"google/dagger")</f>
        <v>google/dagger</v>
      </c>
      <c r="B78" s="11">
        <f>countif(Sheet1!$B$2:$B$140,"="&amp;A78)</f>
        <v>1</v>
      </c>
    </row>
    <row r="79">
      <c r="A79" s="9" t="str">
        <f>IFERROR(__xludf.DUMMYFUNCTION("""COMPUTED_VALUE"""),"hibernate/hibernate-orm")</f>
        <v>hibernate/hibernate-orm</v>
      </c>
      <c r="B79" s="11">
        <f>countif(Sheet1!$B$2:$B$140,"="&amp;A79)</f>
        <v>1</v>
      </c>
    </row>
    <row r="80">
      <c r="D80" s="9">
        <f>SUM(B1:B79)</f>
        <v>139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57"/>
  </cols>
  <sheetData>
    <row r="1">
      <c r="A1" s="2" t="s">
        <v>468</v>
      </c>
      <c r="B1" s="2" t="s">
        <v>469</v>
      </c>
      <c r="C1" s="2" t="s">
        <v>470</v>
      </c>
    </row>
    <row r="2">
      <c r="A2" s="2" t="s">
        <v>471</v>
      </c>
      <c r="B2" s="2" t="s">
        <v>472</v>
      </c>
      <c r="C2" s="2" t="s">
        <v>473</v>
      </c>
    </row>
    <row r="3">
      <c r="A3" s="2" t="s">
        <v>471</v>
      </c>
      <c r="B3" s="2" t="s">
        <v>472</v>
      </c>
      <c r="C3" s="2" t="s">
        <v>474</v>
      </c>
    </row>
    <row r="4">
      <c r="A4" s="2" t="s">
        <v>471</v>
      </c>
      <c r="B4" s="2" t="s">
        <v>475</v>
      </c>
      <c r="C4" s="2" t="s">
        <v>476</v>
      </c>
    </row>
    <row r="5">
      <c r="A5" s="2" t="s">
        <v>471</v>
      </c>
      <c r="B5" s="2" t="s">
        <v>475</v>
      </c>
      <c r="C5" s="2" t="s">
        <v>477</v>
      </c>
    </row>
    <row r="6">
      <c r="A6" s="2" t="s">
        <v>471</v>
      </c>
      <c r="B6" s="2" t="s">
        <v>475</v>
      </c>
      <c r="C6" s="2" t="s">
        <v>478</v>
      </c>
    </row>
    <row r="7">
      <c r="A7" s="2" t="s">
        <v>471</v>
      </c>
      <c r="B7" s="2" t="s">
        <v>475</v>
      </c>
      <c r="C7" s="2" t="s">
        <v>479</v>
      </c>
    </row>
    <row r="8">
      <c r="A8" s="2" t="s">
        <v>480</v>
      </c>
      <c r="B8" s="2" t="s">
        <v>481</v>
      </c>
      <c r="C8" s="2" t="s">
        <v>482</v>
      </c>
    </row>
    <row r="9">
      <c r="A9" s="2" t="s">
        <v>483</v>
      </c>
      <c r="B9" s="2" t="s">
        <v>484</v>
      </c>
      <c r="C9" s="2" t="s">
        <v>485</v>
      </c>
    </row>
    <row r="10">
      <c r="A10" s="2" t="s">
        <v>486</v>
      </c>
      <c r="B10" s="2" t="s">
        <v>487</v>
      </c>
      <c r="C10" s="2" t="s">
        <v>488</v>
      </c>
    </row>
    <row r="11">
      <c r="A11" s="2" t="s">
        <v>486</v>
      </c>
      <c r="B11" s="2" t="s">
        <v>489</v>
      </c>
      <c r="C11" s="2" t="s">
        <v>490</v>
      </c>
    </row>
    <row r="12">
      <c r="A12" s="2" t="s">
        <v>486</v>
      </c>
      <c r="B12" s="2" t="s">
        <v>489</v>
      </c>
      <c r="C12" s="2" t="s">
        <v>491</v>
      </c>
    </row>
    <row r="13">
      <c r="A13" s="2" t="s">
        <v>486</v>
      </c>
      <c r="B13" s="2" t="s">
        <v>492</v>
      </c>
      <c r="C13" s="2" t="s">
        <v>493</v>
      </c>
    </row>
    <row r="14">
      <c r="A14" s="2" t="s">
        <v>486</v>
      </c>
      <c r="B14" s="2" t="s">
        <v>492</v>
      </c>
      <c r="C14" s="2" t="s">
        <v>494</v>
      </c>
    </row>
    <row r="15">
      <c r="A15" s="2" t="s">
        <v>486</v>
      </c>
      <c r="B15" s="2" t="s">
        <v>492</v>
      </c>
      <c r="C15" s="2" t="s">
        <v>495</v>
      </c>
    </row>
    <row r="16">
      <c r="A16" s="2" t="s">
        <v>486</v>
      </c>
      <c r="B16" s="2" t="s">
        <v>492</v>
      </c>
      <c r="C16" s="2" t="s">
        <v>496</v>
      </c>
    </row>
    <row r="17">
      <c r="A17" s="2" t="s">
        <v>486</v>
      </c>
      <c r="B17" s="2" t="s">
        <v>492</v>
      </c>
      <c r="C17" s="2" t="s">
        <v>497</v>
      </c>
    </row>
    <row r="18">
      <c r="A18" s="2" t="s">
        <v>486</v>
      </c>
      <c r="B18" s="2" t="s">
        <v>498</v>
      </c>
      <c r="C18" s="2" t="s">
        <v>499</v>
      </c>
    </row>
    <row r="19">
      <c r="A19" s="2" t="s">
        <v>486</v>
      </c>
      <c r="B19" s="2" t="s">
        <v>498</v>
      </c>
      <c r="C19" s="2" t="s">
        <v>500</v>
      </c>
    </row>
    <row r="20">
      <c r="A20" s="2" t="s">
        <v>486</v>
      </c>
      <c r="B20" s="2" t="s">
        <v>498</v>
      </c>
      <c r="C20" s="2" t="s">
        <v>501</v>
      </c>
    </row>
    <row r="21">
      <c r="A21" s="2" t="s">
        <v>486</v>
      </c>
      <c r="B21" s="2" t="s">
        <v>498</v>
      </c>
      <c r="C21" s="2" t="s">
        <v>502</v>
      </c>
    </row>
    <row r="22">
      <c r="A22" s="2" t="s">
        <v>486</v>
      </c>
      <c r="B22" s="2" t="s">
        <v>498</v>
      </c>
      <c r="C22" s="2" t="s">
        <v>503</v>
      </c>
    </row>
    <row r="23">
      <c r="A23" s="2" t="s">
        <v>486</v>
      </c>
      <c r="B23" s="2" t="s">
        <v>504</v>
      </c>
      <c r="C23" s="2" t="s">
        <v>505</v>
      </c>
    </row>
    <row r="24">
      <c r="A24" s="2" t="s">
        <v>486</v>
      </c>
      <c r="B24" s="2" t="s">
        <v>504</v>
      </c>
      <c r="C24" s="2" t="s">
        <v>506</v>
      </c>
    </row>
    <row r="25">
      <c r="A25" s="2" t="s">
        <v>486</v>
      </c>
      <c r="B25" s="2" t="s">
        <v>507</v>
      </c>
      <c r="C25" s="2" t="s">
        <v>508</v>
      </c>
    </row>
    <row r="26">
      <c r="A26" s="2" t="s">
        <v>486</v>
      </c>
      <c r="B26" s="2" t="s">
        <v>509</v>
      </c>
      <c r="C26" s="2" t="s">
        <v>510</v>
      </c>
    </row>
    <row r="27">
      <c r="A27" s="2" t="s">
        <v>486</v>
      </c>
      <c r="B27" s="2" t="s">
        <v>511</v>
      </c>
      <c r="C27" s="2" t="s">
        <v>512</v>
      </c>
    </row>
    <row r="28">
      <c r="A28" s="2" t="s">
        <v>486</v>
      </c>
      <c r="B28" s="2" t="s">
        <v>513</v>
      </c>
      <c r="C28" s="2" t="s">
        <v>514</v>
      </c>
    </row>
    <row r="29">
      <c r="A29" s="2" t="s">
        <v>486</v>
      </c>
      <c r="B29" s="2" t="s">
        <v>513</v>
      </c>
      <c r="C29" s="2" t="s">
        <v>515</v>
      </c>
    </row>
    <row r="30">
      <c r="A30" s="2" t="s">
        <v>486</v>
      </c>
      <c r="B30" s="2" t="s">
        <v>516</v>
      </c>
      <c r="C30" s="2" t="s">
        <v>517</v>
      </c>
    </row>
    <row r="31">
      <c r="A31" s="2" t="s">
        <v>486</v>
      </c>
      <c r="B31" s="2" t="s">
        <v>516</v>
      </c>
      <c r="C31" s="2" t="s">
        <v>518</v>
      </c>
    </row>
    <row r="32">
      <c r="A32" s="2" t="s">
        <v>486</v>
      </c>
      <c r="B32" s="2" t="s">
        <v>516</v>
      </c>
      <c r="C32" s="2" t="s">
        <v>519</v>
      </c>
    </row>
    <row r="33">
      <c r="A33" s="2" t="s">
        <v>486</v>
      </c>
      <c r="B33" s="2" t="s">
        <v>516</v>
      </c>
      <c r="C33" s="2" t="s">
        <v>520</v>
      </c>
    </row>
    <row r="34">
      <c r="A34" s="2" t="s">
        <v>486</v>
      </c>
      <c r="B34" s="2" t="s">
        <v>516</v>
      </c>
      <c r="C34" s="2" t="s">
        <v>521</v>
      </c>
    </row>
    <row r="35">
      <c r="A35" s="2" t="s">
        <v>486</v>
      </c>
      <c r="B35" s="2" t="s">
        <v>516</v>
      </c>
      <c r="C35" s="2" t="s">
        <v>522</v>
      </c>
    </row>
    <row r="36">
      <c r="A36" s="2" t="s">
        <v>486</v>
      </c>
      <c r="B36" s="2" t="s">
        <v>516</v>
      </c>
      <c r="C36" s="2" t="s">
        <v>523</v>
      </c>
    </row>
    <row r="37">
      <c r="A37" s="2" t="s">
        <v>486</v>
      </c>
      <c r="B37" s="2" t="s">
        <v>524</v>
      </c>
      <c r="C37" s="2" t="s">
        <v>525</v>
      </c>
    </row>
    <row r="38">
      <c r="A38" s="2" t="s">
        <v>486</v>
      </c>
      <c r="B38" s="2" t="s">
        <v>526</v>
      </c>
      <c r="C38" s="2" t="s">
        <v>527</v>
      </c>
    </row>
    <row r="39">
      <c r="A39" s="2" t="s">
        <v>486</v>
      </c>
      <c r="B39" s="2" t="s">
        <v>528</v>
      </c>
      <c r="C39" s="2" t="s">
        <v>529</v>
      </c>
    </row>
    <row r="40">
      <c r="A40" s="2" t="s">
        <v>486</v>
      </c>
      <c r="B40" s="2" t="s">
        <v>530</v>
      </c>
      <c r="C40" s="2" t="s">
        <v>531</v>
      </c>
    </row>
    <row r="41">
      <c r="A41" s="2" t="s">
        <v>486</v>
      </c>
      <c r="B41" s="2" t="s">
        <v>532</v>
      </c>
      <c r="C41" s="2" t="s">
        <v>533</v>
      </c>
    </row>
    <row r="42">
      <c r="A42" s="2" t="s">
        <v>486</v>
      </c>
      <c r="B42" s="2" t="s">
        <v>532</v>
      </c>
      <c r="C42" s="2" t="s">
        <v>534</v>
      </c>
    </row>
    <row r="43">
      <c r="A43" s="2" t="s">
        <v>486</v>
      </c>
      <c r="B43" s="2" t="s">
        <v>532</v>
      </c>
      <c r="C43" s="2" t="s">
        <v>535</v>
      </c>
    </row>
    <row r="44">
      <c r="A44" s="2" t="s">
        <v>486</v>
      </c>
      <c r="B44" s="2" t="s">
        <v>532</v>
      </c>
      <c r="C44" s="2" t="s">
        <v>536</v>
      </c>
    </row>
    <row r="45">
      <c r="A45" s="2" t="s">
        <v>486</v>
      </c>
      <c r="B45" s="2" t="s">
        <v>532</v>
      </c>
      <c r="C45" s="2" t="s">
        <v>537</v>
      </c>
    </row>
    <row r="46">
      <c r="A46" s="2" t="s">
        <v>486</v>
      </c>
      <c r="B46" s="2" t="s">
        <v>532</v>
      </c>
      <c r="C46" s="2" t="s">
        <v>538</v>
      </c>
    </row>
    <row r="47">
      <c r="A47" s="2" t="s">
        <v>486</v>
      </c>
      <c r="B47" s="2" t="s">
        <v>532</v>
      </c>
      <c r="C47" s="2" t="s">
        <v>539</v>
      </c>
    </row>
    <row r="48">
      <c r="A48" s="2" t="s">
        <v>486</v>
      </c>
      <c r="B48" s="2" t="s">
        <v>532</v>
      </c>
      <c r="C48" s="2" t="s">
        <v>540</v>
      </c>
    </row>
    <row r="49">
      <c r="A49" s="2" t="s">
        <v>486</v>
      </c>
      <c r="B49" s="2" t="s">
        <v>532</v>
      </c>
      <c r="C49" s="2" t="s">
        <v>541</v>
      </c>
    </row>
    <row r="50">
      <c r="A50" s="2" t="s">
        <v>486</v>
      </c>
      <c r="B50" s="2" t="s">
        <v>542</v>
      </c>
      <c r="C50" s="2" t="s">
        <v>543</v>
      </c>
    </row>
    <row r="51">
      <c r="A51" s="2" t="s">
        <v>486</v>
      </c>
      <c r="B51" s="2" t="s">
        <v>542</v>
      </c>
      <c r="C51" s="2" t="s">
        <v>544</v>
      </c>
    </row>
    <row r="52">
      <c r="A52" s="2" t="s">
        <v>545</v>
      </c>
      <c r="B52" s="2" t="s">
        <v>546</v>
      </c>
      <c r="C52" s="2" t="s">
        <v>547</v>
      </c>
    </row>
    <row r="53">
      <c r="A53" s="2" t="s">
        <v>548</v>
      </c>
      <c r="B53" s="2" t="s">
        <v>549</v>
      </c>
      <c r="C53" s="2" t="s">
        <v>550</v>
      </c>
    </row>
    <row r="54">
      <c r="A54" s="2" t="s">
        <v>551</v>
      </c>
      <c r="B54" s="2" t="s">
        <v>551</v>
      </c>
      <c r="C54" s="2" t="s">
        <v>552</v>
      </c>
    </row>
    <row r="55">
      <c r="A55" s="2" t="s">
        <v>553</v>
      </c>
      <c r="B55" s="2" t="s">
        <v>554</v>
      </c>
      <c r="C55" s="2" t="s">
        <v>555</v>
      </c>
    </row>
    <row r="56">
      <c r="A56" s="2" t="s">
        <v>556</v>
      </c>
      <c r="B56" s="2" t="s">
        <v>557</v>
      </c>
      <c r="C56" s="2" t="s">
        <v>558</v>
      </c>
    </row>
    <row r="57">
      <c r="A57" s="2" t="s">
        <v>559</v>
      </c>
      <c r="B57" s="2" t="s">
        <v>560</v>
      </c>
      <c r="C57" s="2" t="s">
        <v>561</v>
      </c>
    </row>
    <row r="58">
      <c r="A58" s="2" t="s">
        <v>562</v>
      </c>
      <c r="B58" s="2" t="s">
        <v>562</v>
      </c>
      <c r="C58" s="2" t="s">
        <v>563</v>
      </c>
    </row>
    <row r="59">
      <c r="A59" s="2" t="s">
        <v>564</v>
      </c>
      <c r="B59" s="2" t="s">
        <v>565</v>
      </c>
      <c r="C59" s="2" t="s">
        <v>566</v>
      </c>
    </row>
    <row r="60">
      <c r="A60" s="2" t="s">
        <v>567</v>
      </c>
      <c r="B60" s="2" t="s">
        <v>567</v>
      </c>
      <c r="C60" s="2" t="s">
        <v>568</v>
      </c>
    </row>
    <row r="61">
      <c r="A61" s="2" t="s">
        <v>569</v>
      </c>
      <c r="B61" s="2" t="s">
        <v>570</v>
      </c>
      <c r="C61" s="2" t="s">
        <v>571</v>
      </c>
    </row>
    <row r="62">
      <c r="A62" s="2" t="s">
        <v>572</v>
      </c>
      <c r="B62" s="2" t="s">
        <v>573</v>
      </c>
      <c r="C62" s="2" t="s">
        <v>574</v>
      </c>
    </row>
    <row r="63">
      <c r="A63" s="2" t="s">
        <v>572</v>
      </c>
      <c r="B63" s="2" t="s">
        <v>573</v>
      </c>
      <c r="C63" s="2" t="s">
        <v>575</v>
      </c>
    </row>
    <row r="64">
      <c r="A64" s="2" t="s">
        <v>572</v>
      </c>
      <c r="B64" s="2" t="s">
        <v>573</v>
      </c>
      <c r="C64" s="2" t="s">
        <v>576</v>
      </c>
    </row>
    <row r="65">
      <c r="A65" s="2" t="s">
        <v>577</v>
      </c>
      <c r="B65" s="2" t="s">
        <v>578</v>
      </c>
      <c r="C65" s="2" t="s">
        <v>579</v>
      </c>
    </row>
    <row r="66">
      <c r="A66" s="2" t="s">
        <v>577</v>
      </c>
      <c r="B66" s="2" t="s">
        <v>578</v>
      </c>
      <c r="C66" s="2" t="s">
        <v>580</v>
      </c>
    </row>
    <row r="67">
      <c r="A67" s="2" t="s">
        <v>577</v>
      </c>
      <c r="B67" s="2" t="s">
        <v>578</v>
      </c>
      <c r="C67" s="2" t="s">
        <v>581</v>
      </c>
    </row>
    <row r="68">
      <c r="A68" s="2" t="s">
        <v>577</v>
      </c>
      <c r="B68" s="2" t="s">
        <v>578</v>
      </c>
      <c r="C68" s="2" t="s">
        <v>582</v>
      </c>
    </row>
    <row r="69">
      <c r="A69" s="2" t="s">
        <v>577</v>
      </c>
      <c r="B69" s="2" t="s">
        <v>583</v>
      </c>
      <c r="C69" s="2" t="s">
        <v>584</v>
      </c>
    </row>
    <row r="70">
      <c r="A70" s="2" t="s">
        <v>577</v>
      </c>
      <c r="B70" s="2" t="s">
        <v>583</v>
      </c>
      <c r="C70" s="2" t="s">
        <v>585</v>
      </c>
    </row>
    <row r="71">
      <c r="A71" s="2" t="s">
        <v>577</v>
      </c>
      <c r="B71" s="2" t="s">
        <v>583</v>
      </c>
      <c r="C71" s="2" t="s">
        <v>586</v>
      </c>
    </row>
    <row r="72">
      <c r="A72" s="2" t="s">
        <v>577</v>
      </c>
      <c r="B72" s="2" t="s">
        <v>583</v>
      </c>
      <c r="C72" s="2" t="s">
        <v>587</v>
      </c>
    </row>
    <row r="73">
      <c r="A73" s="2" t="s">
        <v>577</v>
      </c>
      <c r="B73" s="2" t="s">
        <v>583</v>
      </c>
      <c r="C73" s="2" t="s">
        <v>588</v>
      </c>
    </row>
    <row r="74">
      <c r="A74" s="2" t="s">
        <v>577</v>
      </c>
      <c r="B74" s="2" t="s">
        <v>583</v>
      </c>
      <c r="C74" s="2" t="s">
        <v>589</v>
      </c>
    </row>
    <row r="75">
      <c r="A75" s="2" t="s">
        <v>577</v>
      </c>
      <c r="B75" s="2" t="s">
        <v>590</v>
      </c>
      <c r="C75" s="2" t="s">
        <v>591</v>
      </c>
    </row>
    <row r="76">
      <c r="A76" s="2" t="s">
        <v>592</v>
      </c>
      <c r="B76" s="2" t="s">
        <v>593</v>
      </c>
      <c r="C76" s="2" t="s">
        <v>594</v>
      </c>
    </row>
    <row r="77">
      <c r="A77" s="2" t="s">
        <v>595</v>
      </c>
      <c r="B77" s="2" t="s">
        <v>596</v>
      </c>
      <c r="C77" s="2" t="s">
        <v>597</v>
      </c>
    </row>
    <row r="78">
      <c r="A78" s="2" t="s">
        <v>598</v>
      </c>
      <c r="B78" s="2" t="s">
        <v>599</v>
      </c>
      <c r="C78" s="2" t="s">
        <v>600</v>
      </c>
    </row>
    <row r="79">
      <c r="A79" s="2" t="s">
        <v>598</v>
      </c>
      <c r="B79" s="2" t="s">
        <v>601</v>
      </c>
      <c r="C79" s="2" t="s">
        <v>602</v>
      </c>
    </row>
    <row r="80">
      <c r="A80" s="2" t="s">
        <v>603</v>
      </c>
      <c r="B80" s="2" t="s">
        <v>603</v>
      </c>
      <c r="C80" s="2" t="s">
        <v>604</v>
      </c>
    </row>
    <row r="81">
      <c r="A81" s="2" t="s">
        <v>603</v>
      </c>
      <c r="B81" s="2" t="s">
        <v>603</v>
      </c>
      <c r="C81" s="2" t="s">
        <v>605</v>
      </c>
    </row>
    <row r="82">
      <c r="A82" s="2" t="s">
        <v>603</v>
      </c>
      <c r="B82" s="2" t="s">
        <v>603</v>
      </c>
      <c r="C82" s="2" t="s">
        <v>606</v>
      </c>
    </row>
    <row r="83">
      <c r="A83" s="2" t="s">
        <v>603</v>
      </c>
      <c r="B83" s="2" t="s">
        <v>603</v>
      </c>
      <c r="C83" s="2" t="s">
        <v>607</v>
      </c>
    </row>
    <row r="84">
      <c r="A84" s="2" t="s">
        <v>603</v>
      </c>
      <c r="B84" s="2" t="s">
        <v>603</v>
      </c>
      <c r="C84" s="2" t="s">
        <v>608</v>
      </c>
    </row>
    <row r="85">
      <c r="A85" s="2" t="s">
        <v>609</v>
      </c>
      <c r="B85" s="2" t="s">
        <v>610</v>
      </c>
      <c r="C85" s="2" t="s">
        <v>611</v>
      </c>
    </row>
    <row r="86">
      <c r="A86" s="2" t="s">
        <v>609</v>
      </c>
      <c r="B86" s="2" t="s">
        <v>610</v>
      </c>
      <c r="C86" s="2" t="s">
        <v>612</v>
      </c>
    </row>
    <row r="87">
      <c r="A87" s="2" t="s">
        <v>609</v>
      </c>
      <c r="B87" s="2" t="s">
        <v>610</v>
      </c>
      <c r="C87" s="2" t="s">
        <v>613</v>
      </c>
    </row>
    <row r="88">
      <c r="A88" s="2" t="s">
        <v>614</v>
      </c>
      <c r="B88" s="2" t="s">
        <v>614</v>
      </c>
      <c r="C88" s="2" t="s">
        <v>615</v>
      </c>
    </row>
    <row r="89">
      <c r="A89" s="2" t="s">
        <v>614</v>
      </c>
      <c r="B89" s="2" t="s">
        <v>614</v>
      </c>
      <c r="C89" s="2" t="s">
        <v>616</v>
      </c>
    </row>
    <row r="90">
      <c r="A90" s="2" t="s">
        <v>617</v>
      </c>
      <c r="B90" s="2" t="s">
        <v>618</v>
      </c>
      <c r="C90" s="2" t="s">
        <v>619</v>
      </c>
    </row>
    <row r="91">
      <c r="A91" s="2" t="s">
        <v>620</v>
      </c>
      <c r="B91" s="2" t="s">
        <v>621</v>
      </c>
      <c r="C91" s="2" t="s">
        <v>622</v>
      </c>
    </row>
    <row r="92">
      <c r="A92" s="2" t="s">
        <v>623</v>
      </c>
      <c r="B92" s="2" t="s">
        <v>623</v>
      </c>
      <c r="C92" s="2" t="s">
        <v>624</v>
      </c>
    </row>
    <row r="93">
      <c r="A93" s="2" t="s">
        <v>625</v>
      </c>
      <c r="B93" s="2" t="s">
        <v>626</v>
      </c>
      <c r="C93" s="2" t="s">
        <v>627</v>
      </c>
    </row>
    <row r="94">
      <c r="A94" s="2" t="s">
        <v>625</v>
      </c>
      <c r="B94" s="2" t="s">
        <v>626</v>
      </c>
      <c r="C94" s="2" t="s">
        <v>628</v>
      </c>
    </row>
    <row r="95">
      <c r="A95" s="2" t="s">
        <v>629</v>
      </c>
      <c r="B95" s="2" t="s">
        <v>630</v>
      </c>
      <c r="C95" s="2" t="s">
        <v>631</v>
      </c>
    </row>
    <row r="96">
      <c r="A96" s="2" t="s">
        <v>629</v>
      </c>
      <c r="B96" s="2" t="s">
        <v>630</v>
      </c>
      <c r="C96" s="2" t="s">
        <v>632</v>
      </c>
    </row>
    <row r="97">
      <c r="A97" s="2" t="s">
        <v>629</v>
      </c>
      <c r="B97" s="2" t="s">
        <v>630</v>
      </c>
      <c r="C97" s="2" t="s">
        <v>633</v>
      </c>
    </row>
    <row r="98">
      <c r="A98" s="2" t="s">
        <v>629</v>
      </c>
      <c r="B98" s="2" t="s">
        <v>630</v>
      </c>
      <c r="C98" s="2" t="s">
        <v>634</v>
      </c>
    </row>
    <row r="99">
      <c r="A99" s="2" t="s">
        <v>629</v>
      </c>
      <c r="B99" s="2" t="s">
        <v>635</v>
      </c>
      <c r="C99" s="2" t="s">
        <v>636</v>
      </c>
    </row>
    <row r="100">
      <c r="A100" s="2" t="s">
        <v>629</v>
      </c>
      <c r="B100" s="2" t="s">
        <v>635</v>
      </c>
      <c r="C100" s="2" t="s">
        <v>637</v>
      </c>
    </row>
    <row r="101">
      <c r="A101" s="2" t="s">
        <v>629</v>
      </c>
      <c r="B101" s="2" t="s">
        <v>635</v>
      </c>
      <c r="C101" s="2" t="s">
        <v>638</v>
      </c>
    </row>
    <row r="102">
      <c r="A102" s="2" t="s">
        <v>629</v>
      </c>
      <c r="B102" s="2" t="s">
        <v>635</v>
      </c>
      <c r="C102" s="2" t="s">
        <v>639</v>
      </c>
    </row>
    <row r="103">
      <c r="A103" s="2" t="s">
        <v>629</v>
      </c>
      <c r="B103" s="2" t="s">
        <v>635</v>
      </c>
      <c r="C103" s="2" t="s">
        <v>640</v>
      </c>
    </row>
    <row r="104">
      <c r="A104" s="2" t="s">
        <v>629</v>
      </c>
      <c r="B104" s="2" t="s">
        <v>635</v>
      </c>
      <c r="C104" s="2" t="s">
        <v>641</v>
      </c>
    </row>
    <row r="105">
      <c r="A105" s="2" t="s">
        <v>629</v>
      </c>
      <c r="B105" s="2" t="s">
        <v>635</v>
      </c>
      <c r="C105" s="2" t="s">
        <v>642</v>
      </c>
    </row>
    <row r="106">
      <c r="A106" s="2" t="s">
        <v>629</v>
      </c>
      <c r="B106" s="2" t="s">
        <v>643</v>
      </c>
      <c r="C106" s="2" t="s">
        <v>644</v>
      </c>
    </row>
    <row r="107">
      <c r="A107" s="2" t="s">
        <v>629</v>
      </c>
      <c r="B107" s="2" t="s">
        <v>645</v>
      </c>
      <c r="C107" s="2" t="s">
        <v>646</v>
      </c>
    </row>
    <row r="108">
      <c r="A108" s="2" t="s">
        <v>647</v>
      </c>
      <c r="B108" s="2" t="s">
        <v>647</v>
      </c>
      <c r="C108" s="2" t="s">
        <v>648</v>
      </c>
    </row>
    <row r="109">
      <c r="A109" s="2" t="s">
        <v>649</v>
      </c>
      <c r="B109" s="2" t="s">
        <v>649</v>
      </c>
      <c r="C109" s="2" t="s">
        <v>650</v>
      </c>
    </row>
    <row r="110">
      <c r="A110" s="2" t="s">
        <v>651</v>
      </c>
      <c r="B110" s="2" t="s">
        <v>652</v>
      </c>
      <c r="C110" s="2" t="s">
        <v>653</v>
      </c>
    </row>
    <row r="111">
      <c r="A111" s="2" t="s">
        <v>651</v>
      </c>
      <c r="B111" s="2" t="s">
        <v>652</v>
      </c>
      <c r="C111" s="2" t="s">
        <v>654</v>
      </c>
    </row>
    <row r="112">
      <c r="A112" s="2" t="s">
        <v>651</v>
      </c>
      <c r="B112" s="2" t="s">
        <v>652</v>
      </c>
      <c r="C112" s="2" t="s">
        <v>655</v>
      </c>
    </row>
    <row r="113">
      <c r="A113" s="2" t="s">
        <v>656</v>
      </c>
      <c r="B113" s="2" t="s">
        <v>657</v>
      </c>
      <c r="C113" s="2" t="s">
        <v>658</v>
      </c>
    </row>
    <row r="114">
      <c r="A114" s="2" t="s">
        <v>659</v>
      </c>
      <c r="B114" s="2" t="s">
        <v>660</v>
      </c>
      <c r="C114" s="2" t="s">
        <v>661</v>
      </c>
    </row>
    <row r="115">
      <c r="A115" s="2" t="s">
        <v>662</v>
      </c>
      <c r="B115" s="2" t="s">
        <v>662</v>
      </c>
      <c r="C115" s="2" t="s">
        <v>663</v>
      </c>
    </row>
    <row r="116">
      <c r="A116" s="2" t="s">
        <v>662</v>
      </c>
      <c r="B116" s="2" t="s">
        <v>662</v>
      </c>
      <c r="C116" s="2" t="s">
        <v>664</v>
      </c>
    </row>
    <row r="117">
      <c r="A117" s="2" t="s">
        <v>665</v>
      </c>
      <c r="B117" s="2" t="s">
        <v>666</v>
      </c>
      <c r="C117" s="2" t="s">
        <v>667</v>
      </c>
    </row>
    <row r="118">
      <c r="A118" s="2" t="s">
        <v>665</v>
      </c>
      <c r="B118" s="2" t="s">
        <v>666</v>
      </c>
      <c r="C118" s="2" t="s">
        <v>668</v>
      </c>
    </row>
    <row r="119">
      <c r="A119" s="2" t="s">
        <v>665</v>
      </c>
      <c r="B119" s="2" t="s">
        <v>666</v>
      </c>
      <c r="C119" s="2" t="s">
        <v>669</v>
      </c>
    </row>
    <row r="120">
      <c r="A120" s="2" t="s">
        <v>670</v>
      </c>
      <c r="B120" s="2" t="s">
        <v>671</v>
      </c>
      <c r="C120" s="2" t="s">
        <v>672</v>
      </c>
    </row>
    <row r="121">
      <c r="A121" s="2" t="s">
        <v>670</v>
      </c>
      <c r="B121" s="2" t="s">
        <v>671</v>
      </c>
      <c r="C121" s="2" t="s">
        <v>673</v>
      </c>
    </row>
    <row r="122">
      <c r="A122" s="2" t="s">
        <v>674</v>
      </c>
      <c r="B122" s="2" t="s">
        <v>674</v>
      </c>
      <c r="C122" s="2" t="s">
        <v>675</v>
      </c>
    </row>
    <row r="123">
      <c r="A123" s="2" t="s">
        <v>674</v>
      </c>
      <c r="B123" s="2" t="s">
        <v>674</v>
      </c>
      <c r="C123" s="2" t="s">
        <v>676</v>
      </c>
    </row>
    <row r="124">
      <c r="A124" s="2" t="s">
        <v>674</v>
      </c>
      <c r="B124" s="2" t="s">
        <v>674</v>
      </c>
      <c r="C124" s="2" t="s">
        <v>677</v>
      </c>
    </row>
    <row r="125">
      <c r="A125" s="2" t="s">
        <v>674</v>
      </c>
      <c r="B125" s="2" t="s">
        <v>674</v>
      </c>
      <c r="C125" s="2" t="s">
        <v>678</v>
      </c>
    </row>
    <row r="126">
      <c r="A126" s="2" t="s">
        <v>674</v>
      </c>
      <c r="B126" s="2" t="s">
        <v>674</v>
      </c>
      <c r="C126" s="2" t="s">
        <v>679</v>
      </c>
    </row>
    <row r="127">
      <c r="A127" s="2" t="s">
        <v>680</v>
      </c>
      <c r="B127" s="2" t="s">
        <v>680</v>
      </c>
      <c r="C127" s="2" t="s">
        <v>681</v>
      </c>
    </row>
    <row r="128">
      <c r="A128" s="2" t="s">
        <v>682</v>
      </c>
      <c r="B128" s="2" t="s">
        <v>683</v>
      </c>
      <c r="C128" s="2" t="s">
        <v>684</v>
      </c>
    </row>
    <row r="129">
      <c r="A129" s="2" t="s">
        <v>682</v>
      </c>
      <c r="B129" s="2" t="s">
        <v>683</v>
      </c>
      <c r="C129" s="2" t="s">
        <v>685</v>
      </c>
    </row>
    <row r="130">
      <c r="A130" s="2" t="s">
        <v>686</v>
      </c>
      <c r="B130" s="2" t="s">
        <v>686</v>
      </c>
      <c r="C130" s="2" t="s">
        <v>687</v>
      </c>
    </row>
    <row r="131">
      <c r="A131" s="2" t="s">
        <v>686</v>
      </c>
      <c r="B131" s="2" t="s">
        <v>686</v>
      </c>
      <c r="C131" s="2" t="s">
        <v>688</v>
      </c>
    </row>
    <row r="132">
      <c r="A132" s="2" t="s">
        <v>686</v>
      </c>
      <c r="B132" s="2" t="s">
        <v>686</v>
      </c>
      <c r="C132" s="2" t="s">
        <v>689</v>
      </c>
    </row>
    <row r="133">
      <c r="A133" s="2" t="s">
        <v>690</v>
      </c>
      <c r="B133" s="2" t="s">
        <v>691</v>
      </c>
      <c r="C133" s="2" t="s">
        <v>692</v>
      </c>
    </row>
    <row r="134">
      <c r="A134" s="2" t="s">
        <v>693</v>
      </c>
      <c r="B134" s="2" t="s">
        <v>694</v>
      </c>
      <c r="C134" s="2" t="s">
        <v>695</v>
      </c>
    </row>
    <row r="135">
      <c r="A135" s="2" t="s">
        <v>696</v>
      </c>
      <c r="B135" s="2" t="s">
        <v>697</v>
      </c>
      <c r="C135" s="2" t="s">
        <v>698</v>
      </c>
    </row>
    <row r="136">
      <c r="A136" s="2" t="s">
        <v>699</v>
      </c>
      <c r="B136" s="2" t="s">
        <v>700</v>
      </c>
      <c r="C136" s="2" t="s">
        <v>701</v>
      </c>
    </row>
    <row r="137">
      <c r="A137" s="2" t="s">
        <v>699</v>
      </c>
      <c r="B137" s="2" t="s">
        <v>700</v>
      </c>
      <c r="C137" s="2" t="s">
        <v>702</v>
      </c>
    </row>
    <row r="138">
      <c r="A138" s="2" t="s">
        <v>699</v>
      </c>
      <c r="B138" s="2" t="s">
        <v>700</v>
      </c>
      <c r="C138" s="2" t="s">
        <v>703</v>
      </c>
    </row>
    <row r="139">
      <c r="A139" s="2" t="s">
        <v>699</v>
      </c>
      <c r="B139" s="2" t="s">
        <v>700</v>
      </c>
      <c r="C139" s="2" t="s">
        <v>704</v>
      </c>
    </row>
    <row r="140">
      <c r="A140" s="2" t="s">
        <v>699</v>
      </c>
      <c r="B140" s="2" t="s">
        <v>700</v>
      </c>
      <c r="C140" s="2" t="s">
        <v>705</v>
      </c>
    </row>
    <row r="141">
      <c r="A141" s="2" t="s">
        <v>706</v>
      </c>
      <c r="B141" s="2" t="s">
        <v>707</v>
      </c>
      <c r="C141" s="2" t="s">
        <v>708</v>
      </c>
    </row>
    <row r="142">
      <c r="A142" s="2" t="s">
        <v>709</v>
      </c>
      <c r="B142" s="2" t="s">
        <v>710</v>
      </c>
      <c r="C142" s="2" t="s">
        <v>711</v>
      </c>
    </row>
    <row r="143">
      <c r="A143" s="2" t="s">
        <v>712</v>
      </c>
      <c r="B143" s="2" t="s">
        <v>712</v>
      </c>
      <c r="C143" s="2" t="s">
        <v>713</v>
      </c>
    </row>
    <row r="144">
      <c r="A144" s="2" t="s">
        <v>712</v>
      </c>
      <c r="B144" s="2" t="s">
        <v>712</v>
      </c>
      <c r="C144" s="2" t="s">
        <v>714</v>
      </c>
    </row>
    <row r="145">
      <c r="A145" s="2" t="s">
        <v>712</v>
      </c>
      <c r="B145" s="2" t="s">
        <v>712</v>
      </c>
      <c r="C145" s="2" t="s">
        <v>715</v>
      </c>
    </row>
    <row r="146">
      <c r="A146" s="2" t="s">
        <v>716</v>
      </c>
      <c r="B146" s="2" t="s">
        <v>717</v>
      </c>
      <c r="C146" s="2" t="s">
        <v>718</v>
      </c>
    </row>
    <row r="147">
      <c r="A147" s="2" t="s">
        <v>716</v>
      </c>
      <c r="B147" s="2" t="s">
        <v>717</v>
      </c>
      <c r="C147" s="2" t="s">
        <v>719</v>
      </c>
    </row>
    <row r="148">
      <c r="A148" s="2" t="s">
        <v>720</v>
      </c>
      <c r="B148" s="2" t="s">
        <v>720</v>
      </c>
      <c r="C148" s="2" t="s">
        <v>721</v>
      </c>
    </row>
    <row r="149">
      <c r="A149" s="2" t="s">
        <v>722</v>
      </c>
      <c r="B149" s="2" t="s">
        <v>723</v>
      </c>
      <c r="C149" s="2" t="s">
        <v>724</v>
      </c>
    </row>
    <row r="150">
      <c r="A150" s="2" t="s">
        <v>725</v>
      </c>
      <c r="B150" s="2" t="s">
        <v>725</v>
      </c>
      <c r="C150" s="2" t="s">
        <v>726</v>
      </c>
    </row>
    <row r="151">
      <c r="A151" s="2" t="s">
        <v>727</v>
      </c>
      <c r="B151" s="2" t="s">
        <v>728</v>
      </c>
      <c r="C151" s="2" t="s">
        <v>729</v>
      </c>
    </row>
    <row r="152">
      <c r="A152" s="2" t="s">
        <v>730</v>
      </c>
      <c r="B152" s="2" t="s">
        <v>731</v>
      </c>
      <c r="C152" s="2" t="s">
        <v>732</v>
      </c>
    </row>
    <row r="153">
      <c r="A153" s="2" t="s">
        <v>733</v>
      </c>
      <c r="B153" s="2" t="s">
        <v>734</v>
      </c>
      <c r="C153" s="2" t="s">
        <v>735</v>
      </c>
    </row>
    <row r="154">
      <c r="A154" s="2" t="s">
        <v>736</v>
      </c>
      <c r="B154" s="2" t="s">
        <v>737</v>
      </c>
      <c r="C154" s="2" t="s">
        <v>738</v>
      </c>
    </row>
    <row r="155">
      <c r="A155" s="2" t="s">
        <v>739</v>
      </c>
      <c r="B155" s="2" t="s">
        <v>740</v>
      </c>
      <c r="C155" s="2" t="s">
        <v>741</v>
      </c>
    </row>
    <row r="156">
      <c r="A156" s="2" t="s">
        <v>742</v>
      </c>
      <c r="B156" s="2" t="s">
        <v>743</v>
      </c>
      <c r="C156" s="2" t="s">
        <v>744</v>
      </c>
    </row>
    <row r="157">
      <c r="A157" s="2" t="s">
        <v>742</v>
      </c>
      <c r="B157" s="2" t="s">
        <v>743</v>
      </c>
      <c r="C157" s="2" t="s">
        <v>745</v>
      </c>
    </row>
    <row r="158">
      <c r="A158" s="2" t="s">
        <v>742</v>
      </c>
      <c r="B158" s="2" t="s">
        <v>743</v>
      </c>
      <c r="C158" s="2" t="s">
        <v>746</v>
      </c>
    </row>
    <row r="159">
      <c r="A159" s="2" t="s">
        <v>114</v>
      </c>
      <c r="B159" s="2" t="s">
        <v>747</v>
      </c>
      <c r="C159" s="2" t="s">
        <v>748</v>
      </c>
    </row>
    <row r="160">
      <c r="A160" s="2" t="s">
        <v>114</v>
      </c>
      <c r="B160" s="2" t="s">
        <v>749</v>
      </c>
      <c r="C160" s="2" t="s">
        <v>750</v>
      </c>
    </row>
    <row r="161">
      <c r="A161" s="2" t="s">
        <v>114</v>
      </c>
      <c r="B161" s="2" t="s">
        <v>749</v>
      </c>
      <c r="C161" s="2" t="s">
        <v>751</v>
      </c>
    </row>
    <row r="162">
      <c r="A162" s="2" t="s">
        <v>752</v>
      </c>
      <c r="B162" s="2" t="s">
        <v>752</v>
      </c>
      <c r="C162" s="2" t="s">
        <v>753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drawing r:id="rId2"/>
</worksheet>
</file>