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liam\Desktop\comp3331\"/>
    </mc:Choice>
  </mc:AlternateContent>
  <xr:revisionPtr revIDLastSave="0" documentId="13_ncr:1_{AA03D7A1-D0C5-4CD4-BE2C-6B66C82CF6CC}" xr6:coauthVersionLast="47" xr6:coauthVersionMax="47" xr10:uidLastSave="{00000000-0000-0000-0000-000000000000}"/>
  <bookViews>
    <workbookView xWindow="-108" yWindow="-108" windowWidth="23256" windowHeight="12576" tabRatio="886" activeTab="4" xr2:uid="{00000000-000D-0000-FFFF-FFFF00000000}"/>
  </bookViews>
  <sheets>
    <sheet name="IP fragmentation" sheetId="1" r:id="rId1"/>
    <sheet name="Design the subnets" sheetId="3" r:id="rId2"/>
    <sheet name="Dijkstra’s algorithm" sheetId="4" r:id="rId3"/>
    <sheet name="CSMACD" sheetId="14" r:id="rId4"/>
    <sheet name="Wifi" sheetId="10" r:id="rId5"/>
    <sheet name="CRC" sheetId="11" r:id="rId6"/>
    <sheet name="ARP" sheetId="12" r:id="rId7"/>
    <sheet name="A day in the life" sheetId="13" r:id="rId8"/>
    <sheet name="Security Questions" sheetId="9" r:id="rId9"/>
    <sheet name="RSA" sheetId="5" r:id="rId10"/>
    <sheet name="RSA encoder" sheetId="8" r:id="rId11"/>
    <sheet name="RSA decoder" sheetId="6" r:id="rId12"/>
    <sheet name="CBC" sheetId="7"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3" i="8" l="1"/>
  <c r="I18" i="8"/>
  <c r="I17" i="8"/>
  <c r="I19" i="8" s="1"/>
  <c r="I21" i="8" s="1"/>
  <c r="M16" i="8"/>
  <c r="B13" i="7"/>
  <c r="B9" i="7"/>
  <c r="B5" i="7"/>
  <c r="I23" i="6"/>
  <c r="I18" i="6"/>
  <c r="I17" i="6"/>
  <c r="I19" i="6" s="1"/>
  <c r="I21" i="6" s="1"/>
  <c r="M16" i="6"/>
  <c r="I23" i="5"/>
  <c r="M16" i="5"/>
  <c r="I18" i="5"/>
  <c r="I17" i="5"/>
  <c r="I19" i="5" s="1"/>
  <c r="I21" i="5" s="1"/>
  <c r="B4" i="3"/>
  <c r="E3" i="1"/>
  <c r="J8" i="1"/>
  <c r="A3" i="1"/>
  <c r="A4" i="1"/>
  <c r="A2" i="1"/>
  <c r="A9" i="1"/>
  <c r="A10" i="1"/>
  <c r="A11" i="1"/>
  <c r="A12" i="1"/>
  <c r="A8" i="1"/>
  <c r="B9" i="1"/>
  <c r="C9" i="1"/>
  <c r="C10" i="1"/>
  <c r="C11" i="1"/>
  <c r="C8" i="1"/>
  <c r="E11" i="1"/>
  <c r="E10" i="1"/>
  <c r="E9" i="1"/>
  <c r="B10" i="1"/>
  <c r="B11" i="1" s="1"/>
  <c r="B12" i="1" s="1"/>
  <c r="E8" i="1"/>
  <c r="B8" i="1"/>
  <c r="D3" i="1"/>
  <c r="D4" i="1"/>
  <c r="D2" i="1"/>
  <c r="E4" i="1"/>
  <c r="E2" i="1"/>
  <c r="J2" i="1"/>
  <c r="C3" i="1"/>
  <c r="C4" i="1"/>
  <c r="C2" i="1"/>
  <c r="B4" i="1"/>
  <c r="B3" i="1"/>
  <c r="B2" i="1"/>
  <c r="D10" i="1" l="1"/>
  <c r="D11" i="1"/>
  <c r="D8" i="1"/>
  <c r="D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tc={49026E16-8EFD-4EF1-A16F-02AA6FF9EA1E}</author>
  </authors>
  <commentList>
    <comment ref="D4" authorId="0" shapeId="0" xr:uid="{49026E16-8EFD-4EF1-A16F-02AA6FF9EA1E}">
      <text>
        <t>[Threaded comment]
Your version of Excel allows you to read this threaded comment; however, any edits to it will get removed if the file is opened in a newer version of Excel. Learn more: https://go.microsoft.com/fwlink/?linkid=870924
Comment:
    if this is 0, then it is the end of the fragments</t>
      </text>
    </comment>
  </commentList>
</comments>
</file>

<file path=xl/sharedStrings.xml><?xml version="1.0" encoding="utf-8"?>
<sst xmlns="http://schemas.openxmlformats.org/spreadsheetml/2006/main" count="441" uniqueCount="227">
  <si>
    <t>ID</t>
  </si>
  <si>
    <t>MF Flag</t>
  </si>
  <si>
    <t>Offset</t>
  </si>
  <si>
    <t>MTU</t>
  </si>
  <si>
    <t>Size</t>
  </si>
  <si>
    <t>x</t>
  </si>
  <si>
    <t>Data = size - IP header</t>
  </si>
  <si>
    <t>Remaining</t>
  </si>
  <si>
    <t>Length</t>
  </si>
  <si>
    <t>201.70.64.0</t>
  </si>
  <si>
    <t>subnets needed</t>
  </si>
  <si>
    <t>next 2^</t>
  </si>
  <si>
    <t>total number of 1s in the subnet mask</t>
  </si>
  <si>
    <t>power</t>
  </si>
  <si>
    <r>
      <t xml:space="preserve">11111111 11111111 11111111 </t>
    </r>
    <r>
      <rPr>
        <sz val="11"/>
        <color rgb="FFFF0000"/>
        <rFont val="Calibri"/>
        <family val="2"/>
        <scheme val="minor"/>
      </rPr>
      <t>111</t>
    </r>
    <r>
      <rPr>
        <sz val="11"/>
        <color rgb="FF00B050"/>
        <rFont val="Calibri"/>
        <family val="2"/>
        <scheme val="minor"/>
      </rPr>
      <t>00000</t>
    </r>
  </si>
  <si>
    <t>the red part represents the subnets and the green part represents the number of addresses in each subnet</t>
  </si>
  <si>
    <t>http://fixmycode.github.io/IPFCalc/</t>
  </si>
  <si>
    <t>A</t>
  </si>
  <si>
    <t>B</t>
  </si>
  <si>
    <t>C</t>
  </si>
  <si>
    <t>D</t>
  </si>
  <si>
    <t>E</t>
  </si>
  <si>
    <t>F</t>
  </si>
  <si>
    <t>G</t>
  </si>
  <si>
    <t>Step</t>
  </si>
  <si>
    <t>N'</t>
  </si>
  <si>
    <t>2,A</t>
  </si>
  <si>
    <t>3,A</t>
  </si>
  <si>
    <t>AB</t>
  </si>
  <si>
    <t>D(B), P(B)</t>
  </si>
  <si>
    <t>D(C), P(C)</t>
  </si>
  <si>
    <t>D(D), P(D)</t>
  </si>
  <si>
    <t>D(E), P(E)</t>
  </si>
  <si>
    <t>D(G), P(G)</t>
  </si>
  <si>
    <t>D(F), P(F)</t>
  </si>
  <si>
    <t>ABF</t>
  </si>
  <si>
    <t>7,B</t>
  </si>
  <si>
    <t>5,F</t>
  </si>
  <si>
    <t>ABFG</t>
  </si>
  <si>
    <t>5,G</t>
  </si>
  <si>
    <t>10,G</t>
  </si>
  <si>
    <t>4,G</t>
  </si>
  <si>
    <t>ABFGE</t>
  </si>
  <si>
    <t>8,E</t>
  </si>
  <si>
    <t>ABFGEC</t>
  </si>
  <si>
    <t>7,C</t>
  </si>
  <si>
    <t>ABFGECD</t>
  </si>
  <si>
    <t>Destination</t>
  </si>
  <si>
    <t>Outgoing link</t>
  </si>
  <si>
    <t>(A,B)</t>
  </si>
  <si>
    <t>(A,F)</t>
  </si>
  <si>
    <t>(A,G)</t>
  </si>
  <si>
    <t>inf</t>
  </si>
  <si>
    <t>To</t>
  </si>
  <si>
    <t>Via</t>
  </si>
  <si>
    <t>Node A</t>
  </si>
  <si>
    <t>min DV</t>
  </si>
  <si>
    <t>Node B</t>
  </si>
  <si>
    <t>Node G</t>
  </si>
  <si>
    <t>Node F</t>
  </si>
  <si>
    <t>Q7). IP Packets on a certain network can carry a maximum of only 500 Bytes in the data portion. An application using TCP/IP on a node on this network generates a TCP segment with 1,000 Bytes in the data portion. How many IP packets are transmitted to carry this TCP segment, and what are their sizes (including the header)?</t>
  </si>
  <si>
    <t>Answer: TCP segment size = Payload + Header = 1020 Bytes. IP packet can carry a maximum of 500 bytes in the data portion. 500 is not exactly divisible by 8 (500/8 = 62.5). We use the lower value 62*8 = 496 bytes. The 3 IP packets will have the following sizes (including the IP headers).</t>
  </si>
  <si>
    <t>F1: 496 + 20 = 516 Bytes :: Offset=0, MF=1</t>
  </si>
  <si>
    <t>F2: 496 + 20 = 516 Bytes:: Offset=62, MF=1</t>
  </si>
  <si>
    <t>F3: 28 + 20 = 48 Bytes :: Offset=124, MF=0</t>
  </si>
  <si>
    <t>1. choose two large prime numbers p, q</t>
  </si>
  <si>
    <t>Suppose you wish to send a message that is digitally signed using the RSA public key encryption. Your RSA public key is (65, 35), and that of your partner is (55, 23). If the message you are sending leads to a message digest of 2, what is the value of the digitally signed message digest that you will send to your partner?</t>
  </si>
  <si>
    <t>My public key: n = 65, e = 35</t>
  </si>
  <si>
    <t>My partner’s key: n = 55, e = 23. I can ignore this.</t>
  </si>
  <si>
    <t xml:space="preserve">I need to sign the message digest (H(m)) with my private key, so I need to find a value for d. </t>
  </si>
  <si>
    <t>Since 65 = 5 x 13, I can say p = 5 and q = 13.</t>
  </si>
  <si>
    <t>https://www.calculatorsoup.com/calculators/math/prime-factors.php</t>
  </si>
  <si>
    <t>prime factorisation 65, we have p = 13, q = 5</t>
  </si>
  <si>
    <t>z = (p-1)(q-1)</t>
  </si>
  <si>
    <t>p</t>
  </si>
  <si>
    <t>q</t>
  </si>
  <si>
    <t>RSA public key</t>
  </si>
  <si>
    <t>p-1</t>
  </si>
  <si>
    <t>q-1</t>
  </si>
  <si>
    <t>2. compute n = pq, z = (p-1)(q-1)</t>
  </si>
  <si>
    <t>z</t>
  </si>
  <si>
    <t>n</t>
  </si>
  <si>
    <t>3. choose e (with e&lt;n) that has no common factors</t>
  </si>
  <si>
    <t>with z (e, z are “relatively prime”).</t>
  </si>
  <si>
    <t>e</t>
  </si>
  <si>
    <t>public key 1st number</t>
  </si>
  <si>
    <t>public key 2nd number</t>
  </si>
  <si>
    <t>check button</t>
  </si>
  <si>
    <t>4. choose d such that ed-1 is exactly divisible by z.</t>
  </si>
  <si>
    <t>https://www.mathsisfun.com/numbers/coprime-calculator.html</t>
  </si>
  <si>
    <t>ed - 1</t>
  </si>
  <si>
    <t>d</t>
  </si>
  <si>
    <t>change this value to make ed-1=0</t>
  </si>
  <si>
    <t>5. private key is (65,59)</t>
  </si>
  <si>
    <t>6.to encrypt message m (&lt;n), compute</t>
  </si>
  <si>
    <t>c = m^e mod n</t>
  </si>
  <si>
    <t>message digest of 2</t>
  </si>
  <si>
    <t>2^59 mod 65</t>
  </si>
  <si>
    <t>c in step 6</t>
  </si>
  <si>
    <t>message bit</t>
  </si>
  <si>
    <t>use python if error</t>
  </si>
  <si>
    <t>Therefore, c is the encrypted digital signature that I will send my partner</t>
  </si>
  <si>
    <t xml:space="preserve">My partner can then decrypt using my public key = c^e mod n = 2. </t>
  </si>
  <si>
    <t>An RSA public-key algorithm is used for communicating characters of the English alphabet with plaintext 1 representing A, 2 representing B, 3 representing C and so on. Plaintext 27 represents a blank space character. The public key pair is (e, n) = (27, 55) i.e. ciphertext C is obtained form the plaintext P using the formula, C = P^27 mod 55. Determine the plaintext message corresponding to the following ciphertext. Each ciphertext number in parenthesis corresponds to a single plaintext character.</t>
  </si>
  <si>
    <t>(2) (1) (36) (36) (20) (3) (2) (5) (23) (4) (49) (1) (20) (24)</t>
  </si>
  <si>
    <t>cipher</t>
  </si>
  <si>
    <t>plain text</t>
  </si>
  <si>
    <t>H</t>
  </si>
  <si>
    <t>P</t>
  </si>
  <si>
    <t>Y</t>
  </si>
  <si>
    <t xml:space="preserve"> </t>
  </si>
  <si>
    <t>O</t>
  </si>
  <si>
    <t>L</t>
  </si>
  <si>
    <t>I</t>
  </si>
  <si>
    <t>S</t>
  </si>
  <si>
    <t xml:space="preserve">You are using DES with cipher block chaining. Assume that all of the plaintext blocks you wish to send are just strings of 0’s. What is the relationship between consecutive ciphertext blocks you end up sending? </t>
  </si>
  <si>
    <t>original message</t>
  </si>
  <si>
    <t>000</t>
  </si>
  <si>
    <t>choose a random initialiser</t>
  </si>
  <si>
    <t>xor</t>
  </si>
  <si>
    <t>new random cipher</t>
  </si>
  <si>
    <t>output</t>
  </si>
  <si>
    <t>first round</t>
  </si>
  <si>
    <t>second round</t>
  </si>
  <si>
    <t>Therefore, the relationship between the consecutive ciphertext blocks (that you end up sending) is that each successive ciphertext block is the output of applying DES to the previous ciphertext block, with an apparent disregard for the input block taken from the sender.</t>
  </si>
  <si>
    <t>third round</t>
  </si>
  <si>
    <t>101</t>
  </si>
  <si>
    <t>010</t>
  </si>
  <si>
    <t>second message</t>
  </si>
  <si>
    <t>third message</t>
  </si>
  <si>
    <t>m</t>
  </si>
  <si>
    <t>cipher text</t>
  </si>
  <si>
    <t>ciphertext-only attack</t>
  </si>
  <si>
    <t>known-plaintext attack</t>
  </si>
  <si>
    <t>chosen-plaintext attack?</t>
  </si>
  <si>
    <t>Playback attack</t>
  </si>
  <si>
    <t>Trudy records Alice’s packet and later plays it back to Bob</t>
  </si>
  <si>
    <t>Solution</t>
  </si>
  <si>
    <t>Trudy can get ciphertext for chosen plaintext</t>
  </si>
  <si>
    <t>Trudy has (part of) plaintext corresponding to ciphertext</t>
  </si>
  <si>
    <t>Trudy has ciphertext she can analyze</t>
  </si>
  <si>
    <t>type of attack</t>
  </si>
  <si>
    <t>what's happening</t>
  </si>
  <si>
    <t>man in the middle attack</t>
  </si>
  <si>
    <t>Trudy poses as Alice (to Bob) and as Bob (to Alice)</t>
  </si>
  <si>
    <t>Digital Signature</t>
  </si>
  <si>
    <t>Nonce</t>
  </si>
  <si>
    <t xml:space="preserve">A nonce is used to ensure that the person being authenticated is “live.” Nonces thus are used to combat playback attacks. </t>
  </si>
  <si>
    <t>The internet BGP routing protocol uses a MAC rather than public key</t>
  </si>
  <si>
    <t xml:space="preserve">Signing messages using public key encryption is computationally expensive. MACs are much more computationally efficient. Hence BGP resorts to using MAC. </t>
  </si>
  <si>
    <t>Message Integrity and MAC</t>
  </si>
  <si>
    <t>One requirement of a MAC is that given a message M, it is very difficult to find another message M’ that has the same message digest and, as a corollary, that given a MAC it is difficult to find a message M’’ that has that given MAC value. We have “message integrity” in the sense that we have reasonable confidence that given a message M and its signed MAC that the message was not altered since the MAC was computed and signed. This is not true of the Internet checksum, where we have seen that it is easy to find two messages with the same Internet checksum</t>
  </si>
  <si>
    <t>confidentiality</t>
  </si>
  <si>
    <t>authentication</t>
  </si>
  <si>
    <t>message integrity</t>
  </si>
  <si>
    <t>access and availability</t>
  </si>
  <si>
    <t>only sender, intended receiver should “understand” message contents</t>
  </si>
  <si>
    <t>sender, receiver want to confirm identity of each other</t>
  </si>
  <si>
    <t>sender, receiver want to ensure message not altered (in transit, or afterwards) without detection</t>
  </si>
  <si>
    <t>services must be accessible and available to users</t>
  </si>
  <si>
    <t>Network Security</t>
  </si>
  <si>
    <t>symmetric key crypto</t>
  </si>
  <si>
    <t>public key crypto</t>
  </si>
  <si>
    <t>radically different approach</t>
  </si>
  <si>
    <t>sender, receiver do not share secret key</t>
  </si>
  <si>
    <t>public encryption key known to all, private decryption key known only to receiver</t>
  </si>
  <si>
    <t>requires sender, receiver know shared secret key</t>
  </si>
  <si>
    <t>example: AES, DES, RC4</t>
  </si>
  <si>
    <t>Message integrity &amp; Non-repudiation</t>
  </si>
  <si>
    <t>Hidden Terminal problem:</t>
  </si>
  <si>
    <t>How 802.11 works:</t>
  </si>
  <si>
    <t>CSMA/CA</t>
  </si>
  <si>
    <t>(1) Distributed Coordination Function (DCF)</t>
  </si>
  <si>
    <t>If sender senses channel idle for DIFS then transmit entire frame.</t>
  </si>
  <si>
    <t>If sender senses channel busy, then use random backoff time to wait for channel idel.</t>
  </si>
  <si>
    <t>If receiver succefully receives frame, then return ACK after SIFS.</t>
  </si>
  <si>
    <t>(2) For some long data frames, RTS-CTS</t>
  </si>
  <si>
    <t>Sender transmits small request-to-send(RTS) to receiver. If successful, receiver broadcasts clear-to-send(CTS) to all nodes as response. Then sender will start tranmist data frame, while other senders defer transmissions.</t>
  </si>
  <si>
    <t>Hidden terminal problem refers to a scenario whereby two nodes that cannot hear each other attempt to communicate to an intermediate node that can hear both of them. This means carrier sensing does not detect whether a transmission to the intermediate node will face any collision as the channel is found clear by both the nodes.</t>
  </si>
  <si>
    <t>Q: There are two coffee shops next to each other. Two different ISPs (ISP-1 and ISP-2) each with a unique SSID provide 802.11 based Wi-Fi access to the coffee shops. Accidentally, both the ISPs configure their APs to operate on channel 11 not aware that their wireless coverage almost completely overlaps being too close to each other. Now consider two wireless hosts, one associated with ISP-1 and the other associated with ISP-2, that try to access the Internet simultaneously. Will communication be at all possible for the wireless hosts? Answer YES or NO and BRIEFLY explain why.</t>
  </si>
  <si>
    <t>Solution:</t>
  </si>
  <si>
    <t>Yes. Communication can still be possible because of 802.11 using CSMA/CA on a shared medium. RTS-CTS will be used between each hosts and APs to avoid collisions, or any collisions will be handled with binary exponential back off.</t>
  </si>
  <si>
    <t>Find R</t>
  </si>
  <si>
    <t>Check correct</t>
  </si>
  <si>
    <t>Question: how to determine interface’s MAC address knowing its IP address?</t>
  </si>
  <si>
    <t>Addressing: routing in same LAN</t>
  </si>
  <si>
    <t xml:space="preserve">An ARP query is encapsulated in a broadcast Ethernet frame. All nodes that receive it will process this frame. There is a type field in the Ethernet header which tells the receiving host where it should pass on the frame. ARP frames have a specific value. </t>
  </si>
  <si>
    <t>https://www.browserling.com/tools/ip-to-bin</t>
  </si>
  <si>
    <t>https://www.browserling.com/tools/bin-to-ip</t>
  </si>
  <si>
    <t>128.8.16.0/20</t>
  </si>
  <si>
    <t>128.8.24.0/21</t>
  </si>
  <si>
    <t>128.8.128.0/24</t>
  </si>
  <si>
    <t>128.8.128.0/28</t>
  </si>
  <si>
    <t>Interface</t>
  </si>
  <si>
    <t>port 1</t>
  </si>
  <si>
    <t>port 2</t>
  </si>
  <si>
    <t>port 3</t>
  </si>
  <si>
    <t>port 4</t>
  </si>
  <si>
    <t>default</t>
  </si>
  <si>
    <t>port 5</t>
  </si>
  <si>
    <t>from</t>
  </si>
  <si>
    <t>to</t>
  </si>
  <si>
    <t>128.8.16.1</t>
  </si>
  <si>
    <t>128.8.24.1</t>
  </si>
  <si>
    <t>128.8.128.1</t>
  </si>
  <si>
    <t>128.8.31.254</t>
  </si>
  <si>
    <t>Binary</t>
  </si>
  <si>
    <t>128.8.128.254</t>
  </si>
  <si>
    <t>128.8.128.14</t>
  </si>
  <si>
    <t>10000000.00001000.00011001.11011111</t>
  </si>
  <si>
    <t>128.8.25.223</t>
  </si>
  <si>
    <t>155.128.45.21</t>
  </si>
  <si>
    <t>128.8.128.252</t>
  </si>
  <si>
    <t>10000000.00001000.10000000.00000101</t>
  </si>
  <si>
    <r>
      <t>10000000.00001000.10000000.0000</t>
    </r>
    <r>
      <rPr>
        <sz val="11"/>
        <color rgb="FFFF0000"/>
        <rFont val="Calibri"/>
        <family val="2"/>
        <scheme val="minor"/>
      </rPr>
      <t>0000</t>
    </r>
  </si>
  <si>
    <r>
      <t>10000000.00001000.10000000.</t>
    </r>
    <r>
      <rPr>
        <sz val="11"/>
        <color rgb="FFFF0000"/>
        <rFont val="Calibri"/>
        <family val="2"/>
        <scheme val="minor"/>
      </rPr>
      <t>00000000</t>
    </r>
  </si>
  <si>
    <t>128.8.128.5</t>
  </si>
  <si>
    <r>
      <t>10000000.00001000.0001100</t>
    </r>
    <r>
      <rPr>
        <sz val="11"/>
        <color rgb="FFFF0000"/>
        <rFont val="Calibri"/>
        <family val="2"/>
        <scheme val="minor"/>
      </rPr>
      <t>0.00000000</t>
    </r>
  </si>
  <si>
    <r>
      <t>10000000.00001000.0001</t>
    </r>
    <r>
      <rPr>
        <sz val="11"/>
        <color rgb="FFFF0000"/>
        <rFont val="Calibri"/>
        <family val="2"/>
        <scheme val="minor"/>
      </rPr>
      <t>0000.00000000</t>
    </r>
  </si>
  <si>
    <t>MAC address is different from IP address. 48 bits long hexadecimal colon notion</t>
  </si>
  <si>
    <t>Because we need to use the IP addresses to decide forwarding tables, the source and destination IP addresses are not changed from end to end</t>
  </si>
  <si>
    <t>A E and the router uses ARP to determine the physical addresses required for data link layer frame</t>
  </si>
  <si>
    <t>ARP</t>
  </si>
  <si>
    <t>Backoff algorithm</t>
  </si>
  <si>
    <t>if station A and station B draw the same number, there will be a collision again, the set will be bigger so possibility of getting same number is less</t>
  </si>
  <si>
    <t>A is sending data to B, C can't hear this, and therefore C is able to send a message to D if using Carrier sensing scheme.</t>
  </si>
  <si>
    <t>Before data is sent, RTS and CTS are to be 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</si>
</sst>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FF0000"/>
      <name val="Calibri"/>
      <family val="2"/>
      <scheme val="minor"/>
    </font>
    <font>
      <sz val="11"/>
      <color rgb="FF00B050"/>
      <name val="Calibri"/>
      <family val="2"/>
      <scheme val="minor"/>
    </font>
    <font>
      <b/>
      <sz val="11"/>
      <color theme="1"/>
      <name val="Calibri"/>
      <family val="2"/>
      <scheme val="minor"/>
    </font>
    <font>
      <i/>
      <sz val="9"/>
      <color rgb="FF222222"/>
      <name val="Open Sans"/>
      <family val="2"/>
    </font>
    <font>
      <sz val="9"/>
      <color rgb="FF222222"/>
      <name val="Open Sans"/>
      <family val="2"/>
    </font>
    <font>
      <sz val="11"/>
      <color rgb="FF222222"/>
      <name val="Open Sans"/>
      <family val="2"/>
    </font>
    <font>
      <sz val="8"/>
      <color rgb="FF000000"/>
      <name val="Arial"/>
      <family val="2"/>
    </font>
    <font>
      <b/>
      <sz val="9"/>
      <color rgb="FF222222"/>
      <name val="Open Sans"/>
      <family val="2"/>
    </font>
    <font>
      <sz val="8"/>
      <color rgb="FF222222"/>
      <name val="Open Sans"/>
      <family val="2"/>
    </font>
    <font>
      <sz val="2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50">
    <xf numFmtId="0" fontId="0" fillId="0" borderId="0" xfId="0"/>
    <xf numFmtId="0" fontId="0" fillId="2" borderId="0" xfId="0" applyFill="1"/>
    <xf numFmtId="0" fontId="0" fillId="0" borderId="0" xfId="0" applyAlignment="1">
      <alignment horizontal="center"/>
    </xf>
    <xf numFmtId="0" fontId="0" fillId="2" borderId="0" xfId="0" applyFill="1" applyAlignment="1">
      <alignment horizontal="center"/>
    </xf>
    <xf numFmtId="0" fontId="0" fillId="0" borderId="0" xfId="0" applyFill="1" applyAlignment="1">
      <alignment horizontal="center"/>
    </xf>
    <xf numFmtId="0" fontId="0" fillId="0" borderId="0" xfId="0" quotePrefix="1" applyAlignment="1">
      <alignment horizontal="center"/>
    </xf>
    <xf numFmtId="0" fontId="1" fillId="0" borderId="0" xfId="0" applyFont="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0" xfId="0" applyAlignment="1">
      <alignment vertical="top" wrapText="1"/>
    </xf>
    <xf numFmtId="0" fontId="0" fillId="0" borderId="0" xfId="0" applyAlignment="1">
      <alignment horizontal="center"/>
    </xf>
    <xf numFmtId="0" fontId="0" fillId="0" borderId="1" xfId="0" applyBorder="1" applyAlignment="1">
      <alignment horizontal="center" vertical="center"/>
    </xf>
    <xf numFmtId="0" fontId="0" fillId="0" borderId="0" xfId="0" applyAlignment="1">
      <alignment horizontal="center"/>
    </xf>
    <xf numFmtId="0" fontId="0" fillId="0" borderId="0" xfId="0" applyAlignment="1">
      <alignment horizontal="left" vertical="top" wrapText="1"/>
    </xf>
    <xf numFmtId="0" fontId="0" fillId="0" borderId="1"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4" fillId="0" borderId="0" xfId="0" applyFont="1"/>
    <xf numFmtId="0" fontId="5" fillId="0" borderId="0" xfId="0" applyFont="1" applyAlignment="1">
      <alignment horizontal="left" vertical="top" wrapText="1"/>
    </xf>
    <xf numFmtId="0" fontId="6" fillId="0" borderId="0" xfId="0" applyFont="1" applyAlignment="1">
      <alignment horizontal="left" vertical="top" wrapText="1"/>
    </xf>
    <xf numFmtId="0" fontId="5" fillId="0" borderId="0" xfId="0" applyFont="1"/>
    <xf numFmtId="0" fontId="5" fillId="0" borderId="0" xfId="0" applyFont="1" applyAlignment="1">
      <alignment horizontal="center"/>
    </xf>
    <xf numFmtId="0" fontId="0" fillId="3" borderId="0" xfId="0" applyFill="1" applyAlignment="1">
      <alignment horizontal="center"/>
    </xf>
    <xf numFmtId="0" fontId="7" fillId="0" borderId="0" xfId="0" applyFont="1"/>
    <xf numFmtId="0" fontId="0" fillId="2" borderId="0" xfId="0" quotePrefix="1" applyFill="1"/>
    <xf numFmtId="0" fontId="0" fillId="0" borderId="0" xfId="0" quotePrefix="1"/>
    <xf numFmtId="0" fontId="0" fillId="3" borderId="0" xfId="0" applyFill="1"/>
    <xf numFmtId="0" fontId="0" fillId="0" borderId="0" xfId="0" quotePrefix="1" applyFill="1"/>
    <xf numFmtId="0" fontId="0" fillId="0" borderId="0" xfId="0" quotePrefix="1" applyAlignment="1">
      <alignment horizontal="left"/>
    </xf>
    <xf numFmtId="0" fontId="0" fillId="3" borderId="0" xfId="0" applyFill="1" applyAlignment="1">
      <alignment horizontal="left"/>
    </xf>
    <xf numFmtId="0" fontId="0" fillId="0" borderId="0" xfId="0" applyAlignment="1">
      <alignment horizontal="left"/>
    </xf>
    <xf numFmtId="0" fontId="0" fillId="0" borderId="0" xfId="0" applyAlignment="1">
      <alignment wrapText="1"/>
    </xf>
    <xf numFmtId="0" fontId="0" fillId="0" borderId="0"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Alignment="1">
      <alignment vertical="center"/>
    </xf>
    <xf numFmtId="0" fontId="0" fillId="0" borderId="1" xfId="0" applyBorder="1"/>
    <xf numFmtId="0" fontId="0" fillId="0" borderId="1" xfId="0" applyBorder="1" applyAlignment="1">
      <alignment wrapText="1"/>
    </xf>
    <xf numFmtId="0" fontId="1" fillId="0" borderId="6" xfId="0" applyFont="1" applyBorder="1" applyAlignment="1">
      <alignment horizontal="center"/>
    </xf>
    <xf numFmtId="0" fontId="5" fillId="0" borderId="0" xfId="0" applyFont="1" applyAlignment="1">
      <alignment vertical="center"/>
    </xf>
    <xf numFmtId="0" fontId="8" fillId="0" borderId="0" xfId="0" applyFont="1"/>
    <xf numFmtId="0" fontId="8" fillId="0" borderId="0" xfId="0" applyFont="1" applyAlignment="1">
      <alignment vertical="center"/>
    </xf>
    <xf numFmtId="0" fontId="0" fillId="0" borderId="0" xfId="0" applyAlignment="1">
      <alignment horizontal="left" vertical="center" wrapText="1"/>
    </xf>
    <xf numFmtId="0" fontId="3" fillId="0" borderId="0" xfId="0" applyFont="1"/>
    <xf numFmtId="0" fontId="9" fillId="0" borderId="0" xfId="0" applyFont="1" applyAlignment="1">
      <alignment horizontal="left" vertical="center" wrapText="1"/>
    </xf>
    <xf numFmtId="0" fontId="10" fillId="0" borderId="0" xfId="0" applyFont="1"/>
  </cellXfs>
  <cellStyles count="1">
    <cellStyle name="Normal" xfId="0" builtinId="0"/>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0</xdr:rowOff>
    </xdr:from>
    <xdr:to>
      <xdr:col>8</xdr:col>
      <xdr:colOff>418427</xdr:colOff>
      <xdr:row>33</xdr:row>
      <xdr:rowOff>151952</xdr:rowOff>
    </xdr:to>
    <xdr:pic>
      <xdr:nvPicPr>
        <xdr:cNvPr id="2" name="Picture 1">
          <a:extLst>
            <a:ext uri="{FF2B5EF4-FFF2-40B4-BE49-F238E27FC236}">
              <a16:creationId xmlns:a16="http://schemas.microsoft.com/office/drawing/2014/main" id="{862C1801-F0D2-4BF0-866E-A28B881C2CCF}"/>
            </a:ext>
          </a:extLst>
        </xdr:cNvPr>
        <xdr:cNvPicPr>
          <a:picLocks noChangeAspect="1"/>
        </xdr:cNvPicPr>
      </xdr:nvPicPr>
      <xdr:blipFill>
        <a:blip xmlns:r="http://schemas.openxmlformats.org/officeDocument/2006/relationships" r:embed="rId1"/>
        <a:stretch>
          <a:fillRect/>
        </a:stretch>
      </xdr:blipFill>
      <xdr:spPr>
        <a:xfrm>
          <a:off x="0" y="2857500"/>
          <a:ext cx="5380952" cy="35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22</xdr:row>
      <xdr:rowOff>0</xdr:rowOff>
    </xdr:from>
    <xdr:to>
      <xdr:col>6</xdr:col>
      <xdr:colOff>86095</xdr:colOff>
      <xdr:row>37</xdr:row>
      <xdr:rowOff>170330</xdr:rowOff>
    </xdr:to>
    <xdr:pic>
      <xdr:nvPicPr>
        <xdr:cNvPr id="2" name="Picture 1">
          <a:extLst>
            <a:ext uri="{FF2B5EF4-FFF2-40B4-BE49-F238E27FC236}">
              <a16:creationId xmlns:a16="http://schemas.microsoft.com/office/drawing/2014/main" id="{EAE4A351-EDF4-4187-AF7B-9D7A5DB1EDD2}"/>
            </a:ext>
          </a:extLst>
        </xdr:cNvPr>
        <xdr:cNvPicPr>
          <a:picLocks noChangeAspect="1"/>
        </xdr:cNvPicPr>
      </xdr:nvPicPr>
      <xdr:blipFill>
        <a:blip xmlns:r="http://schemas.openxmlformats.org/officeDocument/2006/relationships" r:embed="rId1"/>
        <a:stretch>
          <a:fillRect/>
        </a:stretch>
      </xdr:blipFill>
      <xdr:spPr>
        <a:xfrm>
          <a:off x="1" y="3944471"/>
          <a:ext cx="5689035" cy="2859741"/>
        </a:xfrm>
        <a:prstGeom prst="rect">
          <a:avLst/>
        </a:prstGeom>
      </xdr:spPr>
    </xdr:pic>
    <xdr:clientData/>
  </xdr:twoCellAnchor>
  <xdr:twoCellAnchor editAs="oneCell">
    <xdr:from>
      <xdr:col>0</xdr:col>
      <xdr:colOff>0</xdr:colOff>
      <xdr:row>39</xdr:row>
      <xdr:rowOff>78059</xdr:rowOff>
    </xdr:from>
    <xdr:to>
      <xdr:col>6</xdr:col>
      <xdr:colOff>110065</xdr:colOff>
      <xdr:row>56</xdr:row>
      <xdr:rowOff>0</xdr:rowOff>
    </xdr:to>
    <xdr:pic>
      <xdr:nvPicPr>
        <xdr:cNvPr id="3" name="Picture 2">
          <a:extLst>
            <a:ext uri="{FF2B5EF4-FFF2-40B4-BE49-F238E27FC236}">
              <a16:creationId xmlns:a16="http://schemas.microsoft.com/office/drawing/2014/main" id="{D761D9AA-3CA6-44CC-B80B-A3D3E823C3AD}"/>
            </a:ext>
          </a:extLst>
        </xdr:cNvPr>
        <xdr:cNvPicPr>
          <a:picLocks noChangeAspect="1"/>
        </xdr:cNvPicPr>
      </xdr:nvPicPr>
      <xdr:blipFill>
        <a:blip xmlns:r="http://schemas.openxmlformats.org/officeDocument/2006/relationships" r:embed="rId2"/>
        <a:stretch>
          <a:fillRect/>
        </a:stretch>
      </xdr:blipFill>
      <xdr:spPr>
        <a:xfrm>
          <a:off x="0" y="7295288"/>
          <a:ext cx="5705322" cy="3067912"/>
        </a:xfrm>
        <a:prstGeom prst="rect">
          <a:avLst/>
        </a:prstGeom>
      </xdr:spPr>
    </xdr:pic>
    <xdr:clientData/>
  </xdr:twoCellAnchor>
  <xdr:twoCellAnchor editAs="oneCell">
    <xdr:from>
      <xdr:col>0</xdr:col>
      <xdr:colOff>1</xdr:colOff>
      <xdr:row>58</xdr:row>
      <xdr:rowOff>0</xdr:rowOff>
    </xdr:from>
    <xdr:to>
      <xdr:col>6</xdr:col>
      <xdr:colOff>76201</xdr:colOff>
      <xdr:row>75</xdr:row>
      <xdr:rowOff>135819</xdr:rowOff>
    </xdr:to>
    <xdr:pic>
      <xdr:nvPicPr>
        <xdr:cNvPr id="4" name="Picture 3">
          <a:extLst>
            <a:ext uri="{FF2B5EF4-FFF2-40B4-BE49-F238E27FC236}">
              <a16:creationId xmlns:a16="http://schemas.microsoft.com/office/drawing/2014/main" id="{14228BB9-20CB-4EDF-920C-46C7112BA7BC}"/>
            </a:ext>
          </a:extLst>
        </xdr:cNvPr>
        <xdr:cNvPicPr>
          <a:picLocks noChangeAspect="1"/>
        </xdr:cNvPicPr>
      </xdr:nvPicPr>
      <xdr:blipFill>
        <a:blip xmlns:r="http://schemas.openxmlformats.org/officeDocument/2006/relationships" r:embed="rId3"/>
        <a:stretch>
          <a:fillRect/>
        </a:stretch>
      </xdr:blipFill>
      <xdr:spPr>
        <a:xfrm>
          <a:off x="1" y="11049000"/>
          <a:ext cx="5676900" cy="3374319"/>
        </a:xfrm>
        <a:prstGeom prst="rect">
          <a:avLst/>
        </a:prstGeom>
      </xdr:spPr>
    </xdr:pic>
    <xdr:clientData/>
  </xdr:twoCellAnchor>
  <xdr:twoCellAnchor editAs="oneCell">
    <xdr:from>
      <xdr:col>6</xdr:col>
      <xdr:colOff>302028</xdr:colOff>
      <xdr:row>21</xdr:row>
      <xdr:rowOff>138546</xdr:rowOff>
    </xdr:from>
    <xdr:to>
      <xdr:col>14</xdr:col>
      <xdr:colOff>532811</xdr:colOff>
      <xdr:row>37</xdr:row>
      <xdr:rowOff>166255</xdr:rowOff>
    </xdr:to>
    <xdr:pic>
      <xdr:nvPicPr>
        <xdr:cNvPr id="5" name="Picture 4">
          <a:extLst>
            <a:ext uri="{FF2B5EF4-FFF2-40B4-BE49-F238E27FC236}">
              <a16:creationId xmlns:a16="http://schemas.microsoft.com/office/drawing/2014/main" id="{BFA7A416-AA02-4D0A-9DEE-71A2D9C191CA}"/>
            </a:ext>
          </a:extLst>
        </xdr:cNvPr>
        <xdr:cNvPicPr>
          <a:picLocks noChangeAspect="1"/>
        </xdr:cNvPicPr>
      </xdr:nvPicPr>
      <xdr:blipFill>
        <a:blip xmlns:r="http://schemas.openxmlformats.org/officeDocument/2006/relationships" r:embed="rId4"/>
        <a:stretch>
          <a:fillRect/>
        </a:stretch>
      </xdr:blipFill>
      <xdr:spPr>
        <a:xfrm>
          <a:off x="5913119" y="3920837"/>
          <a:ext cx="5107583" cy="2909454"/>
        </a:xfrm>
        <a:prstGeom prst="rect">
          <a:avLst/>
        </a:prstGeom>
      </xdr:spPr>
    </xdr:pic>
    <xdr:clientData/>
  </xdr:twoCellAnchor>
  <xdr:twoCellAnchor editAs="oneCell">
    <xdr:from>
      <xdr:col>6</xdr:col>
      <xdr:colOff>272142</xdr:colOff>
      <xdr:row>39</xdr:row>
      <xdr:rowOff>62745</xdr:rowOff>
    </xdr:from>
    <xdr:to>
      <xdr:col>15</xdr:col>
      <xdr:colOff>113305</xdr:colOff>
      <xdr:row>55</xdr:row>
      <xdr:rowOff>180109</xdr:rowOff>
    </xdr:to>
    <xdr:pic>
      <xdr:nvPicPr>
        <xdr:cNvPr id="7" name="Picture 6">
          <a:extLst>
            <a:ext uri="{FF2B5EF4-FFF2-40B4-BE49-F238E27FC236}">
              <a16:creationId xmlns:a16="http://schemas.microsoft.com/office/drawing/2014/main" id="{32D15AF2-BD8F-43DB-9BD9-64709A4B826F}"/>
            </a:ext>
          </a:extLst>
        </xdr:cNvPr>
        <xdr:cNvPicPr>
          <a:picLocks noChangeAspect="1"/>
        </xdr:cNvPicPr>
      </xdr:nvPicPr>
      <xdr:blipFill>
        <a:blip xmlns:r="http://schemas.openxmlformats.org/officeDocument/2006/relationships" r:embed="rId5"/>
        <a:stretch>
          <a:fillRect/>
        </a:stretch>
      </xdr:blipFill>
      <xdr:spPr>
        <a:xfrm>
          <a:off x="5867399" y="7279974"/>
          <a:ext cx="5327563" cy="30782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108859</xdr:colOff>
      <xdr:row>1</xdr:row>
      <xdr:rowOff>97972</xdr:rowOff>
    </xdr:from>
    <xdr:to>
      <xdr:col>11</xdr:col>
      <xdr:colOff>87087</xdr:colOff>
      <xdr:row>19</xdr:row>
      <xdr:rowOff>7467</xdr:rowOff>
    </xdr:to>
    <xdr:pic>
      <xdr:nvPicPr>
        <xdr:cNvPr id="2" name="Picture 1">
          <a:extLst>
            <a:ext uri="{FF2B5EF4-FFF2-40B4-BE49-F238E27FC236}">
              <a16:creationId xmlns:a16="http://schemas.microsoft.com/office/drawing/2014/main" id="{F49F4A4E-4918-4D8B-A102-96E391BCF3F2}"/>
            </a:ext>
          </a:extLst>
        </xdr:cNvPr>
        <xdr:cNvPicPr>
          <a:picLocks noChangeAspect="1"/>
        </xdr:cNvPicPr>
      </xdr:nvPicPr>
      <xdr:blipFill>
        <a:blip xmlns:r="http://schemas.openxmlformats.org/officeDocument/2006/relationships" r:embed="rId1"/>
        <a:stretch>
          <a:fillRect/>
        </a:stretch>
      </xdr:blipFill>
      <xdr:spPr>
        <a:xfrm>
          <a:off x="108859" y="468086"/>
          <a:ext cx="6683828" cy="3240524"/>
        </a:xfrm>
        <a:prstGeom prst="rect">
          <a:avLst/>
        </a:prstGeom>
      </xdr:spPr>
    </xdr:pic>
    <xdr:clientData/>
  </xdr:twoCellAnchor>
  <xdr:twoCellAnchor editAs="oneCell">
    <xdr:from>
      <xdr:col>0</xdr:col>
      <xdr:colOff>0</xdr:colOff>
      <xdr:row>21</xdr:row>
      <xdr:rowOff>76201</xdr:rowOff>
    </xdr:from>
    <xdr:to>
      <xdr:col>9</xdr:col>
      <xdr:colOff>443104</xdr:colOff>
      <xdr:row>46</xdr:row>
      <xdr:rowOff>65314</xdr:rowOff>
    </xdr:to>
    <xdr:pic>
      <xdr:nvPicPr>
        <xdr:cNvPr id="3" name="Picture 2">
          <a:extLst>
            <a:ext uri="{FF2B5EF4-FFF2-40B4-BE49-F238E27FC236}">
              <a16:creationId xmlns:a16="http://schemas.microsoft.com/office/drawing/2014/main" id="{170E2FE3-B6E9-4CDA-A652-FE82DD98DE36}"/>
            </a:ext>
          </a:extLst>
        </xdr:cNvPr>
        <xdr:cNvPicPr>
          <a:picLocks noChangeAspect="1"/>
        </xdr:cNvPicPr>
      </xdr:nvPicPr>
      <xdr:blipFill>
        <a:blip xmlns:r="http://schemas.openxmlformats.org/officeDocument/2006/relationships" r:embed="rId2"/>
        <a:stretch>
          <a:fillRect/>
        </a:stretch>
      </xdr:blipFill>
      <xdr:spPr>
        <a:xfrm>
          <a:off x="0" y="4147458"/>
          <a:ext cx="5929504" cy="461554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23</xdr:row>
      <xdr:rowOff>1</xdr:rowOff>
    </xdr:from>
    <xdr:to>
      <xdr:col>8</xdr:col>
      <xdr:colOff>170493</xdr:colOff>
      <xdr:row>37</xdr:row>
      <xdr:rowOff>99061</xdr:rowOff>
    </xdr:to>
    <xdr:pic>
      <xdr:nvPicPr>
        <xdr:cNvPr id="2" name="Picture 1">
          <a:extLst>
            <a:ext uri="{FF2B5EF4-FFF2-40B4-BE49-F238E27FC236}">
              <a16:creationId xmlns:a16="http://schemas.microsoft.com/office/drawing/2014/main" id="{634736CC-FB3D-4B71-A9C8-2FFA84E9FBC2}"/>
            </a:ext>
          </a:extLst>
        </xdr:cNvPr>
        <xdr:cNvPicPr>
          <a:picLocks noChangeAspect="1"/>
        </xdr:cNvPicPr>
      </xdr:nvPicPr>
      <xdr:blipFill>
        <a:blip xmlns:r="http://schemas.openxmlformats.org/officeDocument/2006/relationships" r:embed="rId1"/>
        <a:stretch>
          <a:fillRect/>
        </a:stretch>
      </xdr:blipFill>
      <xdr:spPr>
        <a:xfrm>
          <a:off x="1" y="5196841"/>
          <a:ext cx="5047292" cy="2659380"/>
        </a:xfrm>
        <a:prstGeom prst="rect">
          <a:avLst/>
        </a:prstGeom>
      </xdr:spPr>
    </xdr:pic>
    <xdr:clientData/>
  </xdr:twoCellAnchor>
  <xdr:twoCellAnchor editAs="oneCell">
    <xdr:from>
      <xdr:col>8</xdr:col>
      <xdr:colOff>403860</xdr:colOff>
      <xdr:row>22</xdr:row>
      <xdr:rowOff>78624</xdr:rowOff>
    </xdr:from>
    <xdr:to>
      <xdr:col>18</xdr:col>
      <xdr:colOff>11323</xdr:colOff>
      <xdr:row>37</xdr:row>
      <xdr:rowOff>68580</xdr:rowOff>
    </xdr:to>
    <xdr:pic>
      <xdr:nvPicPr>
        <xdr:cNvPr id="3" name="Picture 2">
          <a:extLst>
            <a:ext uri="{FF2B5EF4-FFF2-40B4-BE49-F238E27FC236}">
              <a16:creationId xmlns:a16="http://schemas.microsoft.com/office/drawing/2014/main" id="{46917324-AD5D-4826-892F-740634D75D01}"/>
            </a:ext>
          </a:extLst>
        </xdr:cNvPr>
        <xdr:cNvPicPr>
          <a:picLocks noChangeAspect="1"/>
        </xdr:cNvPicPr>
      </xdr:nvPicPr>
      <xdr:blipFill>
        <a:blip xmlns:r="http://schemas.openxmlformats.org/officeDocument/2006/relationships" r:embed="rId2"/>
        <a:stretch>
          <a:fillRect/>
        </a:stretch>
      </xdr:blipFill>
      <xdr:spPr>
        <a:xfrm>
          <a:off x="5280660" y="5092584"/>
          <a:ext cx="5703463" cy="2733156"/>
        </a:xfrm>
        <a:prstGeom prst="rect">
          <a:avLst/>
        </a:prstGeom>
      </xdr:spPr>
    </xdr:pic>
    <xdr:clientData/>
  </xdr:twoCellAnchor>
  <xdr:twoCellAnchor editAs="oneCell">
    <xdr:from>
      <xdr:col>0</xdr:col>
      <xdr:colOff>0</xdr:colOff>
      <xdr:row>38</xdr:row>
      <xdr:rowOff>45720</xdr:rowOff>
    </xdr:from>
    <xdr:to>
      <xdr:col>8</xdr:col>
      <xdr:colOff>507773</xdr:colOff>
      <xdr:row>54</xdr:row>
      <xdr:rowOff>83820</xdr:rowOff>
    </xdr:to>
    <xdr:pic>
      <xdr:nvPicPr>
        <xdr:cNvPr id="4" name="Picture 3">
          <a:extLst>
            <a:ext uri="{FF2B5EF4-FFF2-40B4-BE49-F238E27FC236}">
              <a16:creationId xmlns:a16="http://schemas.microsoft.com/office/drawing/2014/main" id="{A54FC296-E3B2-4F80-AF1A-A9A458E84C1C}"/>
            </a:ext>
          </a:extLst>
        </xdr:cNvPr>
        <xdr:cNvPicPr>
          <a:picLocks noChangeAspect="1"/>
        </xdr:cNvPicPr>
      </xdr:nvPicPr>
      <xdr:blipFill>
        <a:blip xmlns:r="http://schemas.openxmlformats.org/officeDocument/2006/relationships" r:embed="rId3"/>
        <a:stretch>
          <a:fillRect/>
        </a:stretch>
      </xdr:blipFill>
      <xdr:spPr>
        <a:xfrm>
          <a:off x="0" y="7985760"/>
          <a:ext cx="5384573" cy="2964180"/>
        </a:xfrm>
        <a:prstGeom prst="rect">
          <a:avLst/>
        </a:prstGeom>
      </xdr:spPr>
    </xdr:pic>
    <xdr:clientData/>
  </xdr:twoCellAnchor>
  <xdr:twoCellAnchor editAs="oneCell">
    <xdr:from>
      <xdr:col>0</xdr:col>
      <xdr:colOff>0</xdr:colOff>
      <xdr:row>56</xdr:row>
      <xdr:rowOff>159406</xdr:rowOff>
    </xdr:from>
    <xdr:to>
      <xdr:col>9</xdr:col>
      <xdr:colOff>32656</xdr:colOff>
      <xdr:row>72</xdr:row>
      <xdr:rowOff>45719</xdr:rowOff>
    </xdr:to>
    <xdr:pic>
      <xdr:nvPicPr>
        <xdr:cNvPr id="6" name="Picture 5">
          <a:extLst>
            <a:ext uri="{FF2B5EF4-FFF2-40B4-BE49-F238E27FC236}">
              <a16:creationId xmlns:a16="http://schemas.microsoft.com/office/drawing/2014/main" id="{C2BB643E-FDBE-45B2-9C16-649466F3F5B9}"/>
            </a:ext>
          </a:extLst>
        </xdr:cNvPr>
        <xdr:cNvPicPr>
          <a:picLocks noChangeAspect="1"/>
        </xdr:cNvPicPr>
      </xdr:nvPicPr>
      <xdr:blipFill>
        <a:blip xmlns:r="http://schemas.openxmlformats.org/officeDocument/2006/relationships" r:embed="rId4"/>
        <a:stretch>
          <a:fillRect/>
        </a:stretch>
      </xdr:blipFill>
      <xdr:spPr>
        <a:xfrm>
          <a:off x="0" y="11391286"/>
          <a:ext cx="5519056" cy="281239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1</xdr:rowOff>
    </xdr:from>
    <xdr:to>
      <xdr:col>6</xdr:col>
      <xdr:colOff>556260</xdr:colOff>
      <xdr:row>16</xdr:row>
      <xdr:rowOff>28333</xdr:rowOff>
    </xdr:to>
    <xdr:pic>
      <xdr:nvPicPr>
        <xdr:cNvPr id="2" name="Picture 1">
          <a:extLst>
            <a:ext uri="{FF2B5EF4-FFF2-40B4-BE49-F238E27FC236}">
              <a16:creationId xmlns:a16="http://schemas.microsoft.com/office/drawing/2014/main" id="{17034482-59B4-428E-A448-6FEA9FCEA050}"/>
            </a:ext>
          </a:extLst>
        </xdr:cNvPr>
        <xdr:cNvPicPr>
          <a:picLocks noChangeAspect="1"/>
        </xdr:cNvPicPr>
      </xdr:nvPicPr>
      <xdr:blipFill>
        <a:blip xmlns:r="http://schemas.openxmlformats.org/officeDocument/2006/relationships" r:embed="rId1"/>
        <a:stretch>
          <a:fillRect/>
        </a:stretch>
      </xdr:blipFill>
      <xdr:spPr>
        <a:xfrm>
          <a:off x="0" y="182881"/>
          <a:ext cx="4213860" cy="2771532"/>
        </a:xfrm>
        <a:prstGeom prst="rect">
          <a:avLst/>
        </a:prstGeom>
      </xdr:spPr>
    </xdr:pic>
    <xdr:clientData/>
  </xdr:twoCellAnchor>
  <xdr:twoCellAnchor editAs="oneCell">
    <xdr:from>
      <xdr:col>9</xdr:col>
      <xdr:colOff>0</xdr:colOff>
      <xdr:row>1</xdr:row>
      <xdr:rowOff>0</xdr:rowOff>
    </xdr:from>
    <xdr:to>
      <xdr:col>15</xdr:col>
      <xdr:colOff>414020</xdr:colOff>
      <xdr:row>15</xdr:row>
      <xdr:rowOff>75565</xdr:rowOff>
    </xdr:to>
    <xdr:pic>
      <xdr:nvPicPr>
        <xdr:cNvPr id="3" name="Picture 2" descr="A picture containing text&#10;&#10;Description automatically generated">
          <a:extLst>
            <a:ext uri="{FF2B5EF4-FFF2-40B4-BE49-F238E27FC236}">
              <a16:creationId xmlns:a16="http://schemas.microsoft.com/office/drawing/2014/main" id="{B497D5C0-8530-44BF-8535-02BFF31BF391}"/>
            </a:ext>
          </a:extLst>
        </xdr:cNvPr>
        <xdr:cNvPicPr/>
      </xdr:nvPicPr>
      <xdr:blipFill>
        <a:blip xmlns:r="http://schemas.openxmlformats.org/officeDocument/2006/relationships" r:embed="rId2"/>
        <a:stretch>
          <a:fillRect/>
        </a:stretch>
      </xdr:blipFill>
      <xdr:spPr>
        <a:xfrm>
          <a:off x="5486400" y="182880"/>
          <a:ext cx="4071620" cy="2635885"/>
        </a:xfrm>
        <a:prstGeom prst="rect">
          <a:avLst/>
        </a:prstGeom>
        <a:ln>
          <a:solidFill>
            <a:schemeClr val="tx1"/>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9</xdr:col>
      <xdr:colOff>47625</xdr:colOff>
      <xdr:row>14</xdr:row>
      <xdr:rowOff>52705</xdr:rowOff>
    </xdr:to>
    <xdr:pic>
      <xdr:nvPicPr>
        <xdr:cNvPr id="2" name="Picture 1" descr="Table&#10;&#10;Description automatically generated">
          <a:extLst>
            <a:ext uri="{FF2B5EF4-FFF2-40B4-BE49-F238E27FC236}">
              <a16:creationId xmlns:a16="http://schemas.microsoft.com/office/drawing/2014/main" id="{6E569E18-6629-448D-82C2-2AC2D06840A6}"/>
            </a:ext>
          </a:extLst>
        </xdr:cNvPr>
        <xdr:cNvPicPr/>
      </xdr:nvPicPr>
      <xdr:blipFill>
        <a:blip xmlns:r="http://schemas.openxmlformats.org/officeDocument/2006/relationships" r:embed="rId1"/>
        <a:stretch>
          <a:fillRect/>
        </a:stretch>
      </xdr:blipFill>
      <xdr:spPr>
        <a:xfrm>
          <a:off x="0" y="365760"/>
          <a:ext cx="5534025" cy="224726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236220</xdr:colOff>
      <xdr:row>0</xdr:row>
      <xdr:rowOff>121920</xdr:rowOff>
    </xdr:from>
    <xdr:to>
      <xdr:col>7</xdr:col>
      <xdr:colOff>293134</xdr:colOff>
      <xdr:row>14</xdr:row>
      <xdr:rowOff>171124</xdr:rowOff>
    </xdr:to>
    <xdr:pic>
      <xdr:nvPicPr>
        <xdr:cNvPr id="2" name="Picture 1">
          <a:extLst>
            <a:ext uri="{FF2B5EF4-FFF2-40B4-BE49-F238E27FC236}">
              <a16:creationId xmlns:a16="http://schemas.microsoft.com/office/drawing/2014/main" id="{9E0FCCBD-38CE-43AC-AB77-0397603B4527}"/>
            </a:ext>
          </a:extLst>
        </xdr:cNvPr>
        <xdr:cNvPicPr>
          <a:picLocks noChangeAspect="1"/>
        </xdr:cNvPicPr>
      </xdr:nvPicPr>
      <xdr:blipFill>
        <a:blip xmlns:r="http://schemas.openxmlformats.org/officeDocument/2006/relationships" r:embed="rId1"/>
        <a:stretch>
          <a:fillRect/>
        </a:stretch>
      </xdr:blipFill>
      <xdr:spPr>
        <a:xfrm>
          <a:off x="3954780" y="121920"/>
          <a:ext cx="1885714" cy="260952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Liam Li Chen" id="{C28E875B-D17C-434C-A82E-65238EDEFF99}" userId="Liam Li Che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1-08-13T06:57:45.53" personId="{C28E875B-D17C-434C-A82E-65238EDEFF99}" id="{49026E16-8EFD-4EF1-A16F-02AA6FF9EA1E}">
    <text>if this is 0, then it is the end of the fragments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1"/>
  <sheetViews>
    <sheetView zoomScaleNormal="100" workbookViewId="0">
      <selection activeCell="L24" sqref="L24"/>
    </sheetView>
  </sheetViews>
  <sheetFormatPr defaultRowHeight="14.4" x14ac:dyDescent="0.3"/>
  <cols>
    <col min="2" max="2" width="10.44140625" bestFit="1" customWidth="1"/>
    <col min="13" max="13" width="9.44140625" bestFit="1" customWidth="1"/>
  </cols>
  <sheetData>
    <row r="1" spans="1:20" x14ac:dyDescent="0.3">
      <c r="A1" t="s">
        <v>8</v>
      </c>
      <c r="B1" t="s">
        <v>7</v>
      </c>
      <c r="C1" s="2" t="s">
        <v>0</v>
      </c>
      <c r="D1" t="s">
        <v>1</v>
      </c>
      <c r="E1" t="s">
        <v>2</v>
      </c>
      <c r="G1" t="s">
        <v>3</v>
      </c>
      <c r="H1" t="s">
        <v>4</v>
      </c>
      <c r="I1" s="2" t="s">
        <v>0</v>
      </c>
      <c r="J1" t="s">
        <v>6</v>
      </c>
    </row>
    <row r="2" spans="1:20" x14ac:dyDescent="0.3">
      <c r="A2">
        <f>IF(B2&lt;&gt;0,$G$2,0)</f>
        <v>1500</v>
      </c>
      <c r="B2">
        <f>H2</f>
        <v>4000</v>
      </c>
      <c r="C2" s="2" t="str">
        <f>$I$2</f>
        <v>x</v>
      </c>
      <c r="D2" s="4" t="str">
        <f>IF(B3&gt;0,"1","0")</f>
        <v>1</v>
      </c>
      <c r="E2" s="1">
        <f>0</f>
        <v>0</v>
      </c>
      <c r="G2" s="1">
        <v>1500</v>
      </c>
      <c r="H2" s="1">
        <v>4000</v>
      </c>
      <c r="I2" s="3" t="s">
        <v>5</v>
      </c>
      <c r="J2">
        <f>H2-20</f>
        <v>3980</v>
      </c>
    </row>
    <row r="3" spans="1:20" x14ac:dyDescent="0.3">
      <c r="A3">
        <f t="shared" ref="A3:A4" si="0">IF(B3&lt;&gt;0,$G$2,0)</f>
        <v>1500</v>
      </c>
      <c r="B3">
        <f>B2-G2</f>
        <v>2500</v>
      </c>
      <c r="C3" s="2" t="str">
        <f t="shared" ref="C3:C4" si="1">$I$2</f>
        <v>x</v>
      </c>
      <c r="D3" s="4" t="str">
        <f t="shared" ref="D3:D4" si="2">IF(B4&gt;0,"1","0")</f>
        <v>1</v>
      </c>
      <c r="E3" s="1">
        <f>(G2-20)/8</f>
        <v>185</v>
      </c>
    </row>
    <row r="4" spans="1:20" x14ac:dyDescent="0.3">
      <c r="A4">
        <f t="shared" si="0"/>
        <v>1500</v>
      </c>
      <c r="B4">
        <f>B3-G2</f>
        <v>1000</v>
      </c>
      <c r="C4" s="2" t="str">
        <f t="shared" si="1"/>
        <v>x</v>
      </c>
      <c r="D4" s="4" t="str">
        <f t="shared" si="2"/>
        <v>0</v>
      </c>
      <c r="E4" s="1">
        <f>2*E3</f>
        <v>370</v>
      </c>
    </row>
    <row r="7" spans="1:20" x14ac:dyDescent="0.3">
      <c r="A7" t="s">
        <v>8</v>
      </c>
      <c r="B7" t="s">
        <v>7</v>
      </c>
      <c r="C7" s="2" t="s">
        <v>0</v>
      </c>
      <c r="D7" t="s">
        <v>1</v>
      </c>
      <c r="E7" t="s">
        <v>2</v>
      </c>
      <c r="G7" t="s">
        <v>3</v>
      </c>
      <c r="H7" t="s">
        <v>4</v>
      </c>
      <c r="I7" s="2" t="s">
        <v>0</v>
      </c>
      <c r="J7" t="s">
        <v>6</v>
      </c>
    </row>
    <row r="8" spans="1:20" x14ac:dyDescent="0.3">
      <c r="A8">
        <f>IF(B8&lt;&gt;0,$G$8,0)</f>
        <v>1500</v>
      </c>
      <c r="B8">
        <f>H8</f>
        <v>5540</v>
      </c>
      <c r="C8" s="2">
        <f>$I$8</f>
        <v>2222</v>
      </c>
      <c r="D8" s="4" t="str">
        <f>IF(B9&gt;0,"1","0")</f>
        <v>1</v>
      </c>
      <c r="E8" s="1">
        <f>0</f>
        <v>0</v>
      </c>
      <c r="G8" s="1">
        <v>1500</v>
      </c>
      <c r="H8" s="1">
        <v>5540</v>
      </c>
      <c r="I8" s="3">
        <v>2222</v>
      </c>
      <c r="J8">
        <f>H8-20</f>
        <v>5520</v>
      </c>
    </row>
    <row r="9" spans="1:20" x14ac:dyDescent="0.3">
      <c r="A9">
        <f t="shared" ref="A9:A12" si="3">IF(B9&lt;&gt;0,$G$8,0)</f>
        <v>1500</v>
      </c>
      <c r="B9">
        <f>IF(B8-$G$8&gt;0,B8-$G$8,0)</f>
        <v>4040</v>
      </c>
      <c r="C9" s="2">
        <f t="shared" ref="C9:C11" si="4">$I$8</f>
        <v>2222</v>
      </c>
      <c r="D9" s="4" t="str">
        <f t="shared" ref="D9:D11" si="5">IF(B10&gt;0,"1","0")</f>
        <v>1</v>
      </c>
      <c r="E9" s="1">
        <f>($G$8-20)/8</f>
        <v>185</v>
      </c>
    </row>
    <row r="10" spans="1:20" x14ac:dyDescent="0.3">
      <c r="A10">
        <f t="shared" si="3"/>
        <v>1500</v>
      </c>
      <c r="B10">
        <f t="shared" ref="B10:B12" si="6">IF(B9-$G$8&gt;0,B9-$G$8,0)</f>
        <v>2540</v>
      </c>
      <c r="C10" s="2">
        <f t="shared" si="4"/>
        <v>2222</v>
      </c>
      <c r="D10" s="4" t="str">
        <f t="shared" si="5"/>
        <v>1</v>
      </c>
      <c r="E10" s="1">
        <f>2*($G$8-20)/8</f>
        <v>370</v>
      </c>
    </row>
    <row r="11" spans="1:20" x14ac:dyDescent="0.3">
      <c r="A11">
        <f t="shared" si="3"/>
        <v>1500</v>
      </c>
      <c r="B11">
        <f t="shared" si="6"/>
        <v>1040</v>
      </c>
      <c r="C11" s="2">
        <f t="shared" si="4"/>
        <v>2222</v>
      </c>
      <c r="D11" s="4" t="str">
        <f t="shared" si="5"/>
        <v>0</v>
      </c>
      <c r="E11" s="1">
        <f>3*($G$8-20)/8</f>
        <v>555</v>
      </c>
      <c r="J11" t="s">
        <v>16</v>
      </c>
    </row>
    <row r="12" spans="1:20" x14ac:dyDescent="0.3">
      <c r="A12">
        <f t="shared" si="3"/>
        <v>0</v>
      </c>
      <c r="B12">
        <f t="shared" si="6"/>
        <v>0</v>
      </c>
    </row>
    <row r="13" spans="1:20" ht="15" customHeight="1" x14ac:dyDescent="0.3">
      <c r="N13" s="14" t="s">
        <v>60</v>
      </c>
      <c r="O13" s="14"/>
      <c r="P13" s="14"/>
      <c r="Q13" s="14"/>
      <c r="R13" s="14"/>
      <c r="S13" s="14"/>
      <c r="T13" s="10"/>
    </row>
    <row r="14" spans="1:20" x14ac:dyDescent="0.3">
      <c r="N14" s="14"/>
      <c r="O14" s="14"/>
      <c r="P14" s="14"/>
      <c r="Q14" s="14"/>
      <c r="R14" s="14"/>
      <c r="S14" s="14"/>
      <c r="T14" s="10"/>
    </row>
    <row r="15" spans="1:20" x14ac:dyDescent="0.3">
      <c r="N15" s="14"/>
      <c r="O15" s="14"/>
      <c r="P15" s="14"/>
      <c r="Q15" s="14"/>
      <c r="R15" s="14"/>
      <c r="S15" s="14"/>
      <c r="T15" s="10"/>
    </row>
    <row r="16" spans="1:20" x14ac:dyDescent="0.3">
      <c r="N16" s="14"/>
      <c r="O16" s="14"/>
      <c r="P16" s="14"/>
      <c r="Q16" s="14"/>
      <c r="R16" s="14"/>
      <c r="S16" s="14"/>
      <c r="T16" s="10"/>
    </row>
    <row r="17" spans="14:20" x14ac:dyDescent="0.3">
      <c r="N17" s="14"/>
      <c r="O17" s="14"/>
      <c r="P17" s="14"/>
      <c r="Q17" s="14"/>
      <c r="R17" s="14"/>
      <c r="S17" s="14"/>
      <c r="T17" s="10"/>
    </row>
    <row r="18" spans="14:20" x14ac:dyDescent="0.3">
      <c r="N18" s="14"/>
      <c r="O18" s="14"/>
      <c r="P18" s="14"/>
      <c r="Q18" s="14"/>
      <c r="R18" s="14"/>
      <c r="S18" s="14"/>
      <c r="T18" s="10"/>
    </row>
    <row r="19" spans="14:20" x14ac:dyDescent="0.3">
      <c r="N19" s="14"/>
      <c r="O19" s="14"/>
      <c r="P19" s="14"/>
      <c r="Q19" s="14"/>
      <c r="R19" s="14"/>
      <c r="S19" s="14"/>
      <c r="T19" s="10"/>
    </row>
    <row r="20" spans="14:20" x14ac:dyDescent="0.3">
      <c r="N20" s="10"/>
      <c r="O20" s="10"/>
      <c r="P20" s="10"/>
      <c r="Q20" s="10"/>
      <c r="R20" s="10"/>
      <c r="S20" s="10"/>
      <c r="T20" s="10"/>
    </row>
    <row r="21" spans="14:20" x14ac:dyDescent="0.3">
      <c r="N21" s="14" t="s">
        <v>61</v>
      </c>
      <c r="O21" s="14"/>
      <c r="P21" s="14"/>
      <c r="Q21" s="14"/>
      <c r="R21" s="14"/>
      <c r="S21" s="14"/>
      <c r="T21" s="10"/>
    </row>
    <row r="22" spans="14:20" x14ac:dyDescent="0.3">
      <c r="N22" s="14"/>
      <c r="O22" s="14"/>
      <c r="P22" s="14"/>
      <c r="Q22" s="14"/>
      <c r="R22" s="14"/>
      <c r="S22" s="14"/>
      <c r="T22" s="10"/>
    </row>
    <row r="23" spans="14:20" x14ac:dyDescent="0.3">
      <c r="N23" s="14"/>
      <c r="O23" s="14"/>
      <c r="P23" s="14"/>
      <c r="Q23" s="14"/>
      <c r="R23" s="14"/>
      <c r="S23" s="14"/>
    </row>
    <row r="24" spans="14:20" x14ac:dyDescent="0.3">
      <c r="N24" s="14"/>
      <c r="O24" s="14"/>
      <c r="P24" s="14"/>
      <c r="Q24" s="14"/>
      <c r="R24" s="14"/>
      <c r="S24" s="14"/>
    </row>
    <row r="25" spans="14:20" x14ac:dyDescent="0.3">
      <c r="N25" s="14"/>
      <c r="O25" s="14"/>
      <c r="P25" s="14"/>
      <c r="Q25" s="14"/>
      <c r="R25" s="14"/>
      <c r="S25" s="14"/>
    </row>
    <row r="28" spans="14:20" x14ac:dyDescent="0.3">
      <c r="N28" s="13" t="s">
        <v>62</v>
      </c>
      <c r="O28" s="13"/>
      <c r="P28" s="13"/>
      <c r="Q28" s="13"/>
      <c r="R28" s="13"/>
      <c r="S28" s="13"/>
    </row>
    <row r="29" spans="14:20" x14ac:dyDescent="0.3">
      <c r="N29" s="13" t="s">
        <v>63</v>
      </c>
      <c r="O29" s="13"/>
      <c r="P29" s="13"/>
      <c r="Q29" s="13"/>
      <c r="R29" s="13"/>
      <c r="S29" s="13"/>
    </row>
    <row r="30" spans="14:20" x14ac:dyDescent="0.3">
      <c r="N30" s="13" t="s">
        <v>64</v>
      </c>
      <c r="O30" s="13"/>
      <c r="P30" s="13"/>
      <c r="Q30" s="13"/>
      <c r="R30" s="13"/>
      <c r="S30" s="13"/>
    </row>
    <row r="31" spans="14:20" x14ac:dyDescent="0.3">
      <c r="N31" s="2"/>
      <c r="O31" s="2"/>
      <c r="P31" s="2"/>
      <c r="Q31" s="2"/>
      <c r="R31" s="2"/>
    </row>
  </sheetData>
  <mergeCells count="5">
    <mergeCell ref="N30:S30"/>
    <mergeCell ref="N13:S19"/>
    <mergeCell ref="N21:S25"/>
    <mergeCell ref="N28:S28"/>
    <mergeCell ref="N29:S29"/>
  </mergeCells>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70751-3958-4975-B36F-7DB534976D43}">
  <dimension ref="A1:Q23"/>
  <sheetViews>
    <sheetView workbookViewId="0">
      <selection activeCell="K25" sqref="K25"/>
    </sheetView>
  </sheetViews>
  <sheetFormatPr defaultRowHeight="14.4" x14ac:dyDescent="0.3"/>
  <cols>
    <col min="8" max="8" width="13" customWidth="1"/>
    <col min="9" max="9" width="12" bestFit="1" customWidth="1"/>
  </cols>
  <sheetData>
    <row r="1" spans="1:17" x14ac:dyDescent="0.3">
      <c r="A1" t="s">
        <v>65</v>
      </c>
      <c r="J1" s="22" t="s">
        <v>66</v>
      </c>
      <c r="K1" s="22"/>
      <c r="L1" s="22"/>
      <c r="M1" s="22"/>
      <c r="N1" s="22"/>
      <c r="O1" s="22"/>
      <c r="P1" s="22"/>
      <c r="Q1" s="22"/>
    </row>
    <row r="2" spans="1:17" x14ac:dyDescent="0.3">
      <c r="J2" s="22"/>
      <c r="K2" s="22"/>
      <c r="L2" s="22"/>
      <c r="M2" s="22"/>
      <c r="N2" s="22"/>
      <c r="O2" s="22"/>
      <c r="P2" s="22"/>
      <c r="Q2" s="22"/>
    </row>
    <row r="3" spans="1:17" x14ac:dyDescent="0.3">
      <c r="A3" t="s">
        <v>79</v>
      </c>
      <c r="J3" s="22"/>
      <c r="K3" s="22"/>
      <c r="L3" s="22"/>
      <c r="M3" s="22"/>
      <c r="N3" s="22"/>
      <c r="O3" s="22"/>
      <c r="P3" s="22"/>
      <c r="Q3" s="22"/>
    </row>
    <row r="4" spans="1:17" x14ac:dyDescent="0.3">
      <c r="A4" t="s">
        <v>71</v>
      </c>
      <c r="J4" s="22"/>
      <c r="K4" s="22"/>
      <c r="L4" s="22"/>
      <c r="M4" s="22"/>
      <c r="N4" s="22"/>
      <c r="O4" s="22"/>
      <c r="P4" s="22"/>
      <c r="Q4" s="22"/>
    </row>
    <row r="5" spans="1:17" x14ac:dyDescent="0.3">
      <c r="A5" t="s">
        <v>72</v>
      </c>
      <c r="J5" s="22"/>
      <c r="K5" s="22"/>
      <c r="L5" s="22"/>
      <c r="M5" s="22"/>
      <c r="N5" s="22"/>
      <c r="O5" s="22"/>
      <c r="P5" s="22"/>
      <c r="Q5" s="22"/>
    </row>
    <row r="6" spans="1:17" x14ac:dyDescent="0.3">
      <c r="A6" t="s">
        <v>73</v>
      </c>
      <c r="J6" s="22"/>
      <c r="K6" s="22"/>
      <c r="L6" s="22"/>
      <c r="M6" s="22"/>
      <c r="N6" s="22"/>
      <c r="O6" s="22"/>
      <c r="P6" s="22"/>
      <c r="Q6" s="22"/>
    </row>
    <row r="8" spans="1:17" x14ac:dyDescent="0.3">
      <c r="A8" t="s">
        <v>82</v>
      </c>
      <c r="J8" s="23" t="s">
        <v>67</v>
      </c>
    </row>
    <row r="9" spans="1:17" x14ac:dyDescent="0.3">
      <c r="A9" t="s">
        <v>83</v>
      </c>
      <c r="J9" s="23" t="s">
        <v>68</v>
      </c>
    </row>
    <row r="10" spans="1:17" x14ac:dyDescent="0.3">
      <c r="A10" t="s">
        <v>89</v>
      </c>
      <c r="J10" s="23" t="s">
        <v>69</v>
      </c>
    </row>
    <row r="11" spans="1:17" x14ac:dyDescent="0.3">
      <c r="J11" s="23" t="s">
        <v>70</v>
      </c>
    </row>
    <row r="12" spans="1:17" x14ac:dyDescent="0.3">
      <c r="A12" t="s">
        <v>88</v>
      </c>
      <c r="H12" t="s">
        <v>76</v>
      </c>
    </row>
    <row r="13" spans="1:17" x14ac:dyDescent="0.3">
      <c r="H13" s="11" t="s">
        <v>81</v>
      </c>
      <c r="I13" s="3">
        <v>55</v>
      </c>
      <c r="J13" s="23" t="s">
        <v>85</v>
      </c>
    </row>
    <row r="14" spans="1:17" x14ac:dyDescent="0.3">
      <c r="A14" t="s">
        <v>93</v>
      </c>
      <c r="H14" s="11" t="s">
        <v>84</v>
      </c>
      <c r="I14" s="3">
        <v>23</v>
      </c>
      <c r="J14" s="23" t="s">
        <v>86</v>
      </c>
    </row>
    <row r="15" spans="1:17" x14ac:dyDescent="0.3">
      <c r="H15" s="11" t="s">
        <v>74</v>
      </c>
      <c r="I15" s="3">
        <v>5</v>
      </c>
    </row>
    <row r="16" spans="1:17" x14ac:dyDescent="0.3">
      <c r="A16" t="s">
        <v>94</v>
      </c>
      <c r="E16" t="s">
        <v>95</v>
      </c>
      <c r="H16" s="11" t="s">
        <v>75</v>
      </c>
      <c r="I16" s="3">
        <v>11</v>
      </c>
      <c r="M16">
        <f>I15*I16</f>
        <v>55</v>
      </c>
      <c r="N16" t="s">
        <v>87</v>
      </c>
    </row>
    <row r="17" spans="1:10" x14ac:dyDescent="0.3">
      <c r="A17" s="20" t="s">
        <v>96</v>
      </c>
      <c r="H17" s="24" t="s">
        <v>77</v>
      </c>
      <c r="I17" s="11">
        <f>I15-1</f>
        <v>4</v>
      </c>
    </row>
    <row r="18" spans="1:10" x14ac:dyDescent="0.3">
      <c r="H18" s="24" t="s">
        <v>78</v>
      </c>
      <c r="I18" s="11">
        <f>I16-1</f>
        <v>10</v>
      </c>
    </row>
    <row r="19" spans="1:10" x14ac:dyDescent="0.3">
      <c r="A19" t="s">
        <v>97</v>
      </c>
      <c r="H19" s="11" t="s">
        <v>80</v>
      </c>
      <c r="I19" s="11">
        <f>I17*I18</f>
        <v>40</v>
      </c>
    </row>
    <row r="20" spans="1:10" x14ac:dyDescent="0.3">
      <c r="H20" s="11" t="s">
        <v>91</v>
      </c>
      <c r="I20" s="25">
        <v>7</v>
      </c>
      <c r="J20" t="s">
        <v>92</v>
      </c>
    </row>
    <row r="21" spans="1:10" x14ac:dyDescent="0.3">
      <c r="A21" s="23" t="s">
        <v>101</v>
      </c>
      <c r="H21" s="11" t="s">
        <v>90</v>
      </c>
      <c r="I21" s="4">
        <f>MOD((I14*I20-1),I19)</f>
        <v>0</v>
      </c>
    </row>
    <row r="22" spans="1:10" x14ac:dyDescent="0.3">
      <c r="H22" s="11" t="s">
        <v>99</v>
      </c>
      <c r="I22" s="3">
        <v>2</v>
      </c>
    </row>
    <row r="23" spans="1:10" x14ac:dyDescent="0.3">
      <c r="A23" s="23" t="s">
        <v>102</v>
      </c>
      <c r="H23" s="11" t="s">
        <v>98</v>
      </c>
      <c r="I23" s="4">
        <f>MOD(POWER(I22,I20),I13)</f>
        <v>18</v>
      </c>
      <c r="J23" t="s">
        <v>100</v>
      </c>
    </row>
  </sheetData>
  <mergeCells count="1">
    <mergeCell ref="J1:Q6"/>
  </mergeCells>
  <conditionalFormatting sqref="M16">
    <cfRule type="cellIs" dxfId="5" priority="1" operator="notEqual">
      <formula>$I$13</formula>
    </cfRule>
    <cfRule type="cellIs" dxfId="4" priority="2" operator="equal">
      <formula>$I$13</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2817-DCCD-4258-A3EC-DF52ECF44801}">
  <dimension ref="A1:R27"/>
  <sheetViews>
    <sheetView topLeftCell="A3" workbookViewId="0">
      <selection activeCell="Q22" sqref="Q22"/>
    </sheetView>
  </sheetViews>
  <sheetFormatPr defaultRowHeight="14.4" x14ac:dyDescent="0.3"/>
  <cols>
    <col min="8" max="8" width="13" customWidth="1"/>
    <col min="9" max="9" width="12" bestFit="1" customWidth="1"/>
    <col min="18" max="18" width="9.6640625" bestFit="1" customWidth="1"/>
  </cols>
  <sheetData>
    <row r="1" spans="1:18" ht="14.4" customHeight="1" x14ac:dyDescent="0.3">
      <c r="A1" t="s">
        <v>65</v>
      </c>
      <c r="J1" s="22" t="s">
        <v>103</v>
      </c>
      <c r="K1" s="22"/>
      <c r="L1" s="22"/>
      <c r="M1" s="22"/>
      <c r="N1" s="22"/>
      <c r="O1" s="22"/>
      <c r="P1" s="22"/>
      <c r="Q1" s="22"/>
    </row>
    <row r="2" spans="1:18" ht="14.4" customHeight="1" x14ac:dyDescent="0.3">
      <c r="J2" s="22"/>
      <c r="K2" s="22"/>
      <c r="L2" s="22"/>
      <c r="M2" s="22"/>
      <c r="N2" s="22"/>
      <c r="O2" s="22"/>
      <c r="P2" s="22"/>
      <c r="Q2" s="22"/>
    </row>
    <row r="3" spans="1:18" ht="14.4" customHeight="1" x14ac:dyDescent="0.3">
      <c r="A3" t="s">
        <v>79</v>
      </c>
      <c r="J3" s="22"/>
      <c r="K3" s="22"/>
      <c r="L3" s="22"/>
      <c r="M3" s="22"/>
      <c r="N3" s="22"/>
      <c r="O3" s="22"/>
      <c r="P3" s="22"/>
      <c r="Q3" s="22"/>
    </row>
    <row r="4" spans="1:18" ht="14.4" customHeight="1" x14ac:dyDescent="0.3">
      <c r="A4" t="s">
        <v>71</v>
      </c>
      <c r="J4" s="22"/>
      <c r="K4" s="22"/>
      <c r="L4" s="22"/>
      <c r="M4" s="22"/>
      <c r="N4" s="22"/>
      <c r="O4" s="22"/>
      <c r="P4" s="22"/>
      <c r="Q4" s="22"/>
    </row>
    <row r="5" spans="1:18" ht="14.4" customHeight="1" x14ac:dyDescent="0.3">
      <c r="A5" t="s">
        <v>72</v>
      </c>
      <c r="J5" s="22"/>
      <c r="K5" s="22"/>
      <c r="L5" s="22"/>
      <c r="M5" s="22"/>
      <c r="N5" s="22"/>
      <c r="O5" s="22"/>
      <c r="P5" s="22"/>
      <c r="Q5" s="22"/>
    </row>
    <row r="6" spans="1:18" ht="14.4" customHeight="1" x14ac:dyDescent="0.3">
      <c r="A6" t="s">
        <v>73</v>
      </c>
      <c r="J6" s="22"/>
      <c r="K6" s="22"/>
      <c r="L6" s="22"/>
      <c r="M6" s="22"/>
      <c r="N6" s="22"/>
      <c r="O6" s="22"/>
      <c r="P6" s="22"/>
      <c r="Q6" s="22"/>
    </row>
    <row r="7" spans="1:18" x14ac:dyDescent="0.3">
      <c r="J7" s="22"/>
      <c r="K7" s="22"/>
      <c r="L7" s="22"/>
      <c r="M7" s="22"/>
      <c r="N7" s="22"/>
      <c r="O7" s="22"/>
      <c r="P7" s="22"/>
      <c r="Q7" s="22"/>
    </row>
    <row r="8" spans="1:18" x14ac:dyDescent="0.3">
      <c r="A8" t="s">
        <v>82</v>
      </c>
      <c r="J8" s="22"/>
      <c r="K8" s="22"/>
      <c r="L8" s="22"/>
      <c r="M8" s="22"/>
      <c r="N8" s="22"/>
      <c r="O8" s="22"/>
      <c r="P8" s="22"/>
      <c r="Q8" s="22"/>
    </row>
    <row r="9" spans="1:18" x14ac:dyDescent="0.3">
      <c r="A9" t="s">
        <v>83</v>
      </c>
      <c r="J9" s="22"/>
      <c r="K9" s="22"/>
      <c r="L9" s="22"/>
      <c r="M9" s="22"/>
      <c r="N9" s="22"/>
      <c r="O9" s="22"/>
      <c r="P9" s="22"/>
      <c r="Q9" s="22"/>
    </row>
    <row r="10" spans="1:18" x14ac:dyDescent="0.3">
      <c r="A10" t="s">
        <v>89</v>
      </c>
      <c r="J10" s="26" t="s">
        <v>104</v>
      </c>
    </row>
    <row r="11" spans="1:18" x14ac:dyDescent="0.3">
      <c r="J11" s="23"/>
    </row>
    <row r="12" spans="1:18" x14ac:dyDescent="0.3">
      <c r="A12" t="s">
        <v>88</v>
      </c>
      <c r="H12" t="s">
        <v>76</v>
      </c>
    </row>
    <row r="13" spans="1:18" x14ac:dyDescent="0.3">
      <c r="H13" s="11" t="s">
        <v>81</v>
      </c>
      <c r="I13" s="3">
        <v>33</v>
      </c>
      <c r="J13" s="23" t="s">
        <v>85</v>
      </c>
      <c r="P13" s="11" t="s">
        <v>106</v>
      </c>
      <c r="Q13" s="11" t="s">
        <v>130</v>
      </c>
      <c r="R13" s="11" t="s">
        <v>131</v>
      </c>
    </row>
    <row r="14" spans="1:18" x14ac:dyDescent="0.3">
      <c r="A14" t="s">
        <v>93</v>
      </c>
      <c r="H14" s="11" t="s">
        <v>84</v>
      </c>
      <c r="I14" s="3">
        <v>9</v>
      </c>
      <c r="J14" s="23" t="s">
        <v>86</v>
      </c>
      <c r="P14" s="11" t="s">
        <v>107</v>
      </c>
      <c r="Q14" s="11">
        <v>8</v>
      </c>
      <c r="R14" s="11">
        <v>29</v>
      </c>
    </row>
    <row r="15" spans="1:18" x14ac:dyDescent="0.3">
      <c r="H15" s="11" t="s">
        <v>74</v>
      </c>
      <c r="I15" s="3">
        <v>3</v>
      </c>
      <c r="P15" s="11" t="s">
        <v>21</v>
      </c>
      <c r="Q15" s="11">
        <v>5</v>
      </c>
      <c r="R15" s="11">
        <v>20</v>
      </c>
    </row>
    <row r="16" spans="1:18" x14ac:dyDescent="0.3">
      <c r="A16" t="s">
        <v>94</v>
      </c>
      <c r="E16" t="s">
        <v>95</v>
      </c>
      <c r="H16" s="11" t="s">
        <v>75</v>
      </c>
      <c r="I16" s="3">
        <v>11</v>
      </c>
      <c r="M16">
        <f>I15*I16</f>
        <v>33</v>
      </c>
      <c r="N16" t="s">
        <v>87</v>
      </c>
      <c r="P16" s="11" t="s">
        <v>112</v>
      </c>
      <c r="Q16" s="11">
        <v>12</v>
      </c>
      <c r="R16" s="11">
        <v>12</v>
      </c>
    </row>
    <row r="17" spans="1:18" x14ac:dyDescent="0.3">
      <c r="A17" s="20" t="s">
        <v>96</v>
      </c>
      <c r="H17" s="24" t="s">
        <v>77</v>
      </c>
      <c r="I17" s="11">
        <f>I15-1</f>
        <v>2</v>
      </c>
      <c r="P17" s="11" t="s">
        <v>112</v>
      </c>
      <c r="Q17" s="11">
        <v>12</v>
      </c>
      <c r="R17" s="11">
        <v>12</v>
      </c>
    </row>
    <row r="18" spans="1:18" x14ac:dyDescent="0.3">
      <c r="H18" s="24" t="s">
        <v>78</v>
      </c>
      <c r="I18" s="11">
        <f>I16-1</f>
        <v>10</v>
      </c>
      <c r="P18" s="11" t="s">
        <v>111</v>
      </c>
      <c r="Q18" s="11">
        <v>15</v>
      </c>
      <c r="R18" s="11">
        <v>3</v>
      </c>
    </row>
    <row r="19" spans="1:18" x14ac:dyDescent="0.3">
      <c r="A19" t="s">
        <v>97</v>
      </c>
      <c r="H19" s="11" t="s">
        <v>80</v>
      </c>
      <c r="I19" s="11">
        <f>I17*I18</f>
        <v>20</v>
      </c>
      <c r="P19" s="11" t="s">
        <v>110</v>
      </c>
      <c r="Q19" s="11"/>
      <c r="R19" s="11"/>
    </row>
    <row r="20" spans="1:18" x14ac:dyDescent="0.3">
      <c r="H20" s="11" t="s">
        <v>91</v>
      </c>
      <c r="I20" s="25">
        <v>9</v>
      </c>
      <c r="J20" t="s">
        <v>92</v>
      </c>
      <c r="P20" s="11"/>
      <c r="Q20" s="11"/>
      <c r="R20" s="11"/>
    </row>
    <row r="21" spans="1:18" x14ac:dyDescent="0.3">
      <c r="A21" s="23" t="s">
        <v>101</v>
      </c>
      <c r="H21" s="11" t="s">
        <v>90</v>
      </c>
      <c r="I21" s="4">
        <f>MOD((I14*I20-1),I19)</f>
        <v>0</v>
      </c>
      <c r="P21" s="11"/>
      <c r="Q21" s="11"/>
      <c r="R21" s="11"/>
    </row>
    <row r="22" spans="1:18" x14ac:dyDescent="0.3">
      <c r="H22" s="11" t="s">
        <v>130</v>
      </c>
      <c r="I22" s="3">
        <v>15</v>
      </c>
      <c r="P22" s="11"/>
      <c r="Q22" s="11"/>
      <c r="R22" s="11"/>
    </row>
    <row r="23" spans="1:18" x14ac:dyDescent="0.3">
      <c r="A23" s="23" t="s">
        <v>102</v>
      </c>
      <c r="H23" s="11" t="s">
        <v>131</v>
      </c>
      <c r="I23" s="4">
        <f>MOD(POWER(I22,I20),I13)</f>
        <v>3</v>
      </c>
      <c r="J23" t="s">
        <v>100</v>
      </c>
      <c r="P23" s="11"/>
      <c r="Q23" s="11"/>
      <c r="R23" s="11"/>
    </row>
    <row r="24" spans="1:18" x14ac:dyDescent="0.3">
      <c r="H24" s="11"/>
      <c r="I24" s="11"/>
      <c r="P24" s="11"/>
      <c r="Q24" s="11"/>
      <c r="R24" s="11"/>
    </row>
    <row r="25" spans="1:18" x14ac:dyDescent="0.3">
      <c r="P25" s="11"/>
      <c r="Q25" s="11"/>
      <c r="R25" s="11"/>
    </row>
    <row r="26" spans="1:18" x14ac:dyDescent="0.3">
      <c r="P26" s="11"/>
      <c r="Q26" s="11"/>
      <c r="R26" s="11"/>
    </row>
    <row r="27" spans="1:18" x14ac:dyDescent="0.3">
      <c r="P27" s="11"/>
      <c r="Q27" s="11"/>
      <c r="R27" s="11"/>
    </row>
  </sheetData>
  <mergeCells count="1">
    <mergeCell ref="J1:Q9"/>
  </mergeCells>
  <conditionalFormatting sqref="M16">
    <cfRule type="cellIs" dxfId="3" priority="1" operator="notEqual">
      <formula>$I$13</formula>
    </cfRule>
    <cfRule type="cellIs" dxfId="2" priority="2" operator="equal">
      <formula>$I$13</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1BAE6-15C1-4D4D-B449-7DCA1E4FD5A2}">
  <dimension ref="A1:R27"/>
  <sheetViews>
    <sheetView topLeftCell="A3" workbookViewId="0">
      <selection activeCell="H25" sqref="H25"/>
    </sheetView>
  </sheetViews>
  <sheetFormatPr defaultRowHeight="14.4" x14ac:dyDescent="0.3"/>
  <cols>
    <col min="8" max="8" width="13" customWidth="1"/>
    <col min="9" max="9" width="12" bestFit="1" customWidth="1"/>
  </cols>
  <sheetData>
    <row r="1" spans="1:18" ht="14.4" customHeight="1" x14ac:dyDescent="0.3">
      <c r="A1" t="s">
        <v>65</v>
      </c>
      <c r="J1" s="22" t="s">
        <v>103</v>
      </c>
      <c r="K1" s="22"/>
      <c r="L1" s="22"/>
      <c r="M1" s="22"/>
      <c r="N1" s="22"/>
      <c r="O1" s="22"/>
      <c r="P1" s="22"/>
      <c r="Q1" s="22"/>
    </row>
    <row r="2" spans="1:18" ht="14.4" customHeight="1" x14ac:dyDescent="0.3">
      <c r="J2" s="22"/>
      <c r="K2" s="22"/>
      <c r="L2" s="22"/>
      <c r="M2" s="22"/>
      <c r="N2" s="22"/>
      <c r="O2" s="22"/>
      <c r="P2" s="22"/>
      <c r="Q2" s="22"/>
    </row>
    <row r="3" spans="1:18" ht="14.4" customHeight="1" x14ac:dyDescent="0.3">
      <c r="A3" t="s">
        <v>79</v>
      </c>
      <c r="J3" s="22"/>
      <c r="K3" s="22"/>
      <c r="L3" s="22"/>
      <c r="M3" s="22"/>
      <c r="N3" s="22"/>
      <c r="O3" s="22"/>
      <c r="P3" s="22"/>
      <c r="Q3" s="22"/>
    </row>
    <row r="4" spans="1:18" ht="14.4" customHeight="1" x14ac:dyDescent="0.3">
      <c r="A4" t="s">
        <v>71</v>
      </c>
      <c r="J4" s="22"/>
      <c r="K4" s="22"/>
      <c r="L4" s="22"/>
      <c r="M4" s="22"/>
      <c r="N4" s="22"/>
      <c r="O4" s="22"/>
      <c r="P4" s="22"/>
      <c r="Q4" s="22"/>
    </row>
    <row r="5" spans="1:18" ht="14.4" customHeight="1" x14ac:dyDescent="0.3">
      <c r="A5" t="s">
        <v>72</v>
      </c>
      <c r="J5" s="22"/>
      <c r="K5" s="22"/>
      <c r="L5" s="22"/>
      <c r="M5" s="22"/>
      <c r="N5" s="22"/>
      <c r="O5" s="22"/>
      <c r="P5" s="22"/>
      <c r="Q5" s="22"/>
    </row>
    <row r="6" spans="1:18" ht="14.4" customHeight="1" x14ac:dyDescent="0.3">
      <c r="A6" t="s">
        <v>73</v>
      </c>
      <c r="J6" s="22"/>
      <c r="K6" s="22"/>
      <c r="L6" s="22"/>
      <c r="M6" s="22"/>
      <c r="N6" s="22"/>
      <c r="O6" s="22"/>
      <c r="P6" s="22"/>
      <c r="Q6" s="22"/>
    </row>
    <row r="7" spans="1:18" x14ac:dyDescent="0.3">
      <c r="J7" s="22"/>
      <c r="K7" s="22"/>
      <c r="L7" s="22"/>
      <c r="M7" s="22"/>
      <c r="N7" s="22"/>
      <c r="O7" s="22"/>
      <c r="P7" s="22"/>
      <c r="Q7" s="22"/>
    </row>
    <row r="8" spans="1:18" x14ac:dyDescent="0.3">
      <c r="A8" t="s">
        <v>82</v>
      </c>
      <c r="J8" s="22"/>
      <c r="K8" s="22"/>
      <c r="L8" s="22"/>
      <c r="M8" s="22"/>
      <c r="N8" s="22"/>
      <c r="O8" s="22"/>
      <c r="P8" s="22"/>
      <c r="Q8" s="22"/>
    </row>
    <row r="9" spans="1:18" x14ac:dyDescent="0.3">
      <c r="A9" t="s">
        <v>83</v>
      </c>
      <c r="J9" s="22"/>
      <c r="K9" s="22"/>
      <c r="L9" s="22"/>
      <c r="M9" s="22"/>
      <c r="N9" s="22"/>
      <c r="O9" s="22"/>
      <c r="P9" s="22"/>
      <c r="Q9" s="22"/>
    </row>
    <row r="10" spans="1:18" x14ac:dyDescent="0.3">
      <c r="A10" t="s">
        <v>89</v>
      </c>
      <c r="J10" s="26" t="s">
        <v>104</v>
      </c>
    </row>
    <row r="11" spans="1:18" x14ac:dyDescent="0.3">
      <c r="J11" s="23"/>
    </row>
    <row r="12" spans="1:18" x14ac:dyDescent="0.3">
      <c r="A12" t="s">
        <v>88</v>
      </c>
      <c r="H12" t="s">
        <v>76</v>
      </c>
    </row>
    <row r="13" spans="1:18" x14ac:dyDescent="0.3">
      <c r="H13" s="11" t="s">
        <v>81</v>
      </c>
      <c r="I13" s="3">
        <v>55</v>
      </c>
      <c r="J13" s="23" t="s">
        <v>85</v>
      </c>
      <c r="P13" s="11" t="s">
        <v>105</v>
      </c>
      <c r="Q13" s="11" t="s">
        <v>130</v>
      </c>
      <c r="R13" s="11" t="s">
        <v>106</v>
      </c>
    </row>
    <row r="14" spans="1:18" x14ac:dyDescent="0.3">
      <c r="A14" t="s">
        <v>93</v>
      </c>
      <c r="H14" s="11" t="s">
        <v>84</v>
      </c>
      <c r="I14" s="3">
        <v>27</v>
      </c>
      <c r="J14" s="23" t="s">
        <v>86</v>
      </c>
      <c r="P14" s="11">
        <v>2</v>
      </c>
      <c r="Q14" s="11">
        <v>8</v>
      </c>
      <c r="R14" s="11" t="s">
        <v>107</v>
      </c>
    </row>
    <row r="15" spans="1:18" x14ac:dyDescent="0.3">
      <c r="H15" s="11" t="s">
        <v>74</v>
      </c>
      <c r="I15" s="3">
        <v>5</v>
      </c>
      <c r="P15" s="11">
        <v>1</v>
      </c>
      <c r="Q15" s="11">
        <v>1</v>
      </c>
      <c r="R15" s="11" t="s">
        <v>17</v>
      </c>
    </row>
    <row r="16" spans="1:18" x14ac:dyDescent="0.3">
      <c r="A16" t="s">
        <v>94</v>
      </c>
      <c r="E16" t="s">
        <v>95</v>
      </c>
      <c r="H16" s="11" t="s">
        <v>75</v>
      </c>
      <c r="I16" s="3">
        <v>11</v>
      </c>
      <c r="M16">
        <f>I15*I16</f>
        <v>55</v>
      </c>
      <c r="N16" t="s">
        <v>87</v>
      </c>
      <c r="P16" s="11">
        <v>36</v>
      </c>
      <c r="Q16" s="11">
        <v>16</v>
      </c>
      <c r="R16" s="11" t="s">
        <v>108</v>
      </c>
    </row>
    <row r="17" spans="1:18" x14ac:dyDescent="0.3">
      <c r="A17" s="20" t="s">
        <v>96</v>
      </c>
      <c r="H17" s="24" t="s">
        <v>77</v>
      </c>
      <c r="I17" s="11">
        <f>I15-1</f>
        <v>4</v>
      </c>
      <c r="P17" s="11">
        <v>36</v>
      </c>
      <c r="Q17" s="11">
        <v>16</v>
      </c>
      <c r="R17" s="11" t="s">
        <v>108</v>
      </c>
    </row>
    <row r="18" spans="1:18" x14ac:dyDescent="0.3">
      <c r="H18" s="24" t="s">
        <v>78</v>
      </c>
      <c r="I18" s="11">
        <f>I16-1</f>
        <v>10</v>
      </c>
      <c r="P18" s="11">
        <v>20</v>
      </c>
      <c r="Q18" s="11">
        <v>25</v>
      </c>
      <c r="R18" s="11" t="s">
        <v>109</v>
      </c>
    </row>
    <row r="19" spans="1:18" x14ac:dyDescent="0.3">
      <c r="A19" t="s">
        <v>97</v>
      </c>
      <c r="H19" s="11" t="s">
        <v>80</v>
      </c>
      <c r="I19" s="11">
        <f>I17*I18</f>
        <v>40</v>
      </c>
      <c r="P19" s="11">
        <v>3</v>
      </c>
      <c r="Q19" s="11">
        <v>27</v>
      </c>
      <c r="R19" s="11" t="s">
        <v>110</v>
      </c>
    </row>
    <row r="20" spans="1:18" x14ac:dyDescent="0.3">
      <c r="H20" s="11" t="s">
        <v>91</v>
      </c>
      <c r="I20" s="25">
        <v>3</v>
      </c>
      <c r="J20" t="s">
        <v>92</v>
      </c>
      <c r="P20" s="11">
        <v>2</v>
      </c>
      <c r="Q20" s="11">
        <v>8</v>
      </c>
      <c r="R20" s="11" t="s">
        <v>107</v>
      </c>
    </row>
    <row r="21" spans="1:18" x14ac:dyDescent="0.3">
      <c r="A21" s="23" t="s">
        <v>101</v>
      </c>
      <c r="H21" s="11" t="s">
        <v>90</v>
      </c>
      <c r="I21" s="4">
        <f>MOD((I14*I20-1),I19)</f>
        <v>0</v>
      </c>
      <c r="P21" s="11">
        <v>5</v>
      </c>
      <c r="Q21" s="11">
        <v>15</v>
      </c>
      <c r="R21" s="11" t="s">
        <v>111</v>
      </c>
    </row>
    <row r="22" spans="1:18" x14ac:dyDescent="0.3">
      <c r="H22" s="11" t="s">
        <v>105</v>
      </c>
      <c r="I22" s="3">
        <v>2</v>
      </c>
      <c r="P22" s="11">
        <v>23</v>
      </c>
      <c r="Q22" s="11">
        <v>12</v>
      </c>
      <c r="R22" s="11" t="s">
        <v>112</v>
      </c>
    </row>
    <row r="23" spans="1:18" x14ac:dyDescent="0.3">
      <c r="A23" s="23" t="s">
        <v>102</v>
      </c>
      <c r="H23" s="11" t="s">
        <v>130</v>
      </c>
      <c r="I23" s="4">
        <f>MOD(POWER(I22,I20),I13)</f>
        <v>8</v>
      </c>
      <c r="J23" t="s">
        <v>100</v>
      </c>
      <c r="P23" s="11">
        <v>4</v>
      </c>
      <c r="Q23" s="11">
        <v>9</v>
      </c>
      <c r="R23" s="11" t="s">
        <v>113</v>
      </c>
    </row>
    <row r="24" spans="1:18" x14ac:dyDescent="0.3">
      <c r="H24" s="11"/>
      <c r="I24" s="11"/>
      <c r="P24" s="11">
        <v>49</v>
      </c>
      <c r="Q24" s="11">
        <v>4</v>
      </c>
      <c r="R24" s="11" t="s">
        <v>20</v>
      </c>
    </row>
    <row r="25" spans="1:18" x14ac:dyDescent="0.3">
      <c r="P25" s="11">
        <v>1</v>
      </c>
      <c r="Q25" s="11">
        <v>1</v>
      </c>
      <c r="R25" s="11" t="s">
        <v>17</v>
      </c>
    </row>
    <row r="26" spans="1:18" x14ac:dyDescent="0.3">
      <c r="P26" s="11">
        <v>20</v>
      </c>
      <c r="Q26" s="11">
        <v>25</v>
      </c>
      <c r="R26" s="11" t="s">
        <v>109</v>
      </c>
    </row>
    <row r="27" spans="1:18" x14ac:dyDescent="0.3">
      <c r="P27" s="11">
        <v>24</v>
      </c>
      <c r="Q27" s="11">
        <v>19</v>
      </c>
      <c r="R27" s="11" t="s">
        <v>114</v>
      </c>
    </row>
  </sheetData>
  <mergeCells count="1">
    <mergeCell ref="J1:Q9"/>
  </mergeCells>
  <conditionalFormatting sqref="M16">
    <cfRule type="cellIs" dxfId="1" priority="1" operator="notEqual">
      <formula>$I$13</formula>
    </cfRule>
    <cfRule type="cellIs" dxfId="0" priority="2" operator="equal">
      <formula>$I$13</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071DF-4A3E-41C6-A3F1-2D22F5BB3E05}">
  <dimension ref="A1:P15"/>
  <sheetViews>
    <sheetView workbookViewId="0">
      <selection activeCell="G27" sqref="G27"/>
    </sheetView>
  </sheetViews>
  <sheetFormatPr defaultRowHeight="14.4" x14ac:dyDescent="0.3"/>
  <cols>
    <col min="1" max="1" width="24.21875" customWidth="1"/>
    <col min="3" max="3" width="12.21875" customWidth="1"/>
  </cols>
  <sheetData>
    <row r="1" spans="1:16" x14ac:dyDescent="0.3">
      <c r="A1" t="s">
        <v>116</v>
      </c>
      <c r="B1" s="27" t="s">
        <v>117</v>
      </c>
      <c r="J1" s="14" t="s">
        <v>115</v>
      </c>
      <c r="K1" s="14"/>
      <c r="L1" s="14"/>
      <c r="M1" s="14"/>
      <c r="N1" s="14"/>
      <c r="O1" s="14"/>
      <c r="P1" s="14"/>
    </row>
    <row r="2" spans="1:16" x14ac:dyDescent="0.3">
      <c r="A2" t="s">
        <v>118</v>
      </c>
      <c r="B2" s="28" t="s">
        <v>126</v>
      </c>
      <c r="J2" s="14"/>
      <c r="K2" s="14"/>
      <c r="L2" s="14"/>
      <c r="M2" s="14"/>
      <c r="N2" s="14"/>
      <c r="O2" s="14"/>
      <c r="P2" s="14"/>
    </row>
    <row r="3" spans="1:16" x14ac:dyDescent="0.3">
      <c r="A3" t="s">
        <v>119</v>
      </c>
      <c r="B3" s="28" t="s">
        <v>126</v>
      </c>
      <c r="J3" s="14"/>
      <c r="K3" s="14"/>
      <c r="L3" s="14"/>
      <c r="M3" s="14"/>
      <c r="N3" s="14"/>
      <c r="O3" s="14"/>
      <c r="P3" s="14"/>
    </row>
    <row r="4" spans="1:16" x14ac:dyDescent="0.3">
      <c r="A4" t="s">
        <v>121</v>
      </c>
      <c r="B4" s="30" t="s">
        <v>127</v>
      </c>
      <c r="C4" t="s">
        <v>122</v>
      </c>
      <c r="J4" s="14"/>
      <c r="K4" s="14"/>
      <c r="L4" s="14"/>
      <c r="M4" s="14"/>
      <c r="N4" s="14"/>
      <c r="O4" s="14"/>
      <c r="P4" s="14"/>
    </row>
    <row r="5" spans="1:16" x14ac:dyDescent="0.3">
      <c r="A5" t="s">
        <v>120</v>
      </c>
      <c r="B5" s="29" t="str">
        <f>B4</f>
        <v>010</v>
      </c>
      <c r="J5" s="14"/>
      <c r="K5" s="14"/>
      <c r="L5" s="14"/>
      <c r="M5" s="14"/>
      <c r="N5" s="14"/>
      <c r="O5" s="14"/>
      <c r="P5" s="14"/>
    </row>
    <row r="6" spans="1:16" x14ac:dyDescent="0.3">
      <c r="A6" t="s">
        <v>128</v>
      </c>
      <c r="B6" s="27" t="s">
        <v>117</v>
      </c>
      <c r="J6" s="14"/>
      <c r="K6" s="14"/>
      <c r="L6" s="14"/>
      <c r="M6" s="14"/>
      <c r="N6" s="14"/>
      <c r="O6" s="14"/>
      <c r="P6" s="14"/>
    </row>
    <row r="7" spans="1:16" x14ac:dyDescent="0.3">
      <c r="A7" t="s">
        <v>119</v>
      </c>
      <c r="B7" s="28" t="s">
        <v>127</v>
      </c>
      <c r="J7" s="14"/>
      <c r="K7" s="14"/>
      <c r="L7" s="14"/>
      <c r="M7" s="14"/>
      <c r="N7" s="14"/>
      <c r="O7" s="14"/>
      <c r="P7" s="14"/>
    </row>
    <row r="8" spans="1:16" x14ac:dyDescent="0.3">
      <c r="A8" t="s">
        <v>121</v>
      </c>
      <c r="B8" s="31">
        <v>101</v>
      </c>
      <c r="C8" t="s">
        <v>123</v>
      </c>
    </row>
    <row r="9" spans="1:16" x14ac:dyDescent="0.3">
      <c r="A9" t="s">
        <v>120</v>
      </c>
      <c r="B9" s="32">
        <f>B8</f>
        <v>101</v>
      </c>
    </row>
    <row r="10" spans="1:16" x14ac:dyDescent="0.3">
      <c r="A10" t="s">
        <v>129</v>
      </c>
      <c r="B10" s="27" t="s">
        <v>117</v>
      </c>
    </row>
    <row r="11" spans="1:16" x14ac:dyDescent="0.3">
      <c r="A11" t="s">
        <v>119</v>
      </c>
      <c r="B11" s="33">
        <v>101</v>
      </c>
    </row>
    <row r="12" spans="1:16" x14ac:dyDescent="0.3">
      <c r="A12" t="s">
        <v>121</v>
      </c>
      <c r="B12" s="28" t="s">
        <v>127</v>
      </c>
      <c r="C12" t="s">
        <v>125</v>
      </c>
      <c r="J12" s="21" t="s">
        <v>124</v>
      </c>
      <c r="K12" s="21"/>
      <c r="L12" s="21"/>
      <c r="M12" s="21"/>
      <c r="N12" s="21"/>
      <c r="O12" s="21"/>
      <c r="P12" s="21"/>
    </row>
    <row r="13" spans="1:16" x14ac:dyDescent="0.3">
      <c r="A13" t="s">
        <v>120</v>
      </c>
      <c r="B13" s="32" t="str">
        <f>B12</f>
        <v>010</v>
      </c>
      <c r="J13" s="21"/>
      <c r="K13" s="21"/>
      <c r="L13" s="21"/>
      <c r="M13" s="21"/>
      <c r="N13" s="21"/>
      <c r="O13" s="21"/>
      <c r="P13" s="21"/>
    </row>
    <row r="14" spans="1:16" x14ac:dyDescent="0.3">
      <c r="J14" s="21"/>
      <c r="K14" s="21"/>
      <c r="L14" s="21"/>
      <c r="M14" s="21"/>
      <c r="N14" s="21"/>
      <c r="O14" s="21"/>
      <c r="P14" s="21"/>
    </row>
    <row r="15" spans="1:16" x14ac:dyDescent="0.3">
      <c r="J15" s="21"/>
      <c r="K15" s="21"/>
      <c r="L15" s="21"/>
      <c r="M15" s="21"/>
      <c r="N15" s="21"/>
      <c r="O15" s="21"/>
      <c r="P15" s="21"/>
    </row>
  </sheetData>
  <mergeCells count="2">
    <mergeCell ref="J1:P7"/>
    <mergeCell ref="J12:P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5EDF3-7AE2-43E7-9EE8-4D08F08E70B2}">
  <dimension ref="A1:G81"/>
  <sheetViews>
    <sheetView topLeftCell="A19" zoomScale="55" zoomScaleNormal="55" workbookViewId="0">
      <selection activeCell="H59" sqref="H59"/>
    </sheetView>
  </sheetViews>
  <sheetFormatPr defaultRowHeight="14.4" x14ac:dyDescent="0.3"/>
  <cols>
    <col min="1" max="1" width="19.109375" customWidth="1"/>
    <col min="2" max="2" width="18" customWidth="1"/>
    <col min="3" max="3" width="13.6640625" customWidth="1"/>
    <col min="4" max="4" width="13.109375" customWidth="1"/>
  </cols>
  <sheetData>
    <row r="1" spans="1:5" x14ac:dyDescent="0.3">
      <c r="A1" t="s">
        <v>9</v>
      </c>
      <c r="B1" t="s">
        <v>10</v>
      </c>
      <c r="C1" t="s">
        <v>11</v>
      </c>
      <c r="E1" t="s">
        <v>13</v>
      </c>
    </row>
    <row r="2" spans="1:5" x14ac:dyDescent="0.3">
      <c r="B2">
        <v>6</v>
      </c>
      <c r="C2" s="1">
        <v>8</v>
      </c>
      <c r="E2">
        <v>3</v>
      </c>
    </row>
    <row r="3" spans="1:5" x14ac:dyDescent="0.3">
      <c r="A3" t="s">
        <v>12</v>
      </c>
    </row>
    <row r="4" spans="1:5" x14ac:dyDescent="0.3">
      <c r="B4">
        <f>24+E2</f>
        <v>27</v>
      </c>
    </row>
    <row r="5" spans="1:5" x14ac:dyDescent="0.3">
      <c r="A5" t="s">
        <v>14</v>
      </c>
    </row>
    <row r="6" spans="1:5" x14ac:dyDescent="0.3">
      <c r="A6" t="s">
        <v>15</v>
      </c>
    </row>
    <row r="7" spans="1:5" x14ac:dyDescent="0.3">
      <c r="A7" t="s">
        <v>187</v>
      </c>
    </row>
    <row r="8" spans="1:5" x14ac:dyDescent="0.3">
      <c r="A8" t="s">
        <v>188</v>
      </c>
    </row>
    <row r="10" spans="1:5" x14ac:dyDescent="0.3">
      <c r="B10" t="s">
        <v>193</v>
      </c>
      <c r="C10" t="s">
        <v>200</v>
      </c>
      <c r="D10" t="s">
        <v>201</v>
      </c>
      <c r="E10" t="s">
        <v>206</v>
      </c>
    </row>
    <row r="11" spans="1:5" x14ac:dyDescent="0.3">
      <c r="A11" t="s">
        <v>189</v>
      </c>
      <c r="B11" t="s">
        <v>194</v>
      </c>
      <c r="C11" t="s">
        <v>202</v>
      </c>
      <c r="D11" t="s">
        <v>205</v>
      </c>
      <c r="E11" t="s">
        <v>218</v>
      </c>
    </row>
    <row r="12" spans="1:5" x14ac:dyDescent="0.3">
      <c r="A12" t="s">
        <v>190</v>
      </c>
      <c r="B12" t="s">
        <v>195</v>
      </c>
      <c r="C12" t="s">
        <v>203</v>
      </c>
      <c r="D12" t="s">
        <v>205</v>
      </c>
      <c r="E12" t="s">
        <v>217</v>
      </c>
    </row>
    <row r="13" spans="1:5" x14ac:dyDescent="0.3">
      <c r="A13" t="s">
        <v>191</v>
      </c>
      <c r="B13" t="s">
        <v>196</v>
      </c>
      <c r="C13" t="s">
        <v>204</v>
      </c>
      <c r="D13" t="s">
        <v>207</v>
      </c>
      <c r="E13" t="s">
        <v>215</v>
      </c>
    </row>
    <row r="14" spans="1:5" x14ac:dyDescent="0.3">
      <c r="A14" t="s">
        <v>192</v>
      </c>
      <c r="B14" t="s">
        <v>197</v>
      </c>
      <c r="C14" t="s">
        <v>204</v>
      </c>
      <c r="D14" t="s">
        <v>208</v>
      </c>
      <c r="E14" t="s">
        <v>214</v>
      </c>
    </row>
    <row r="15" spans="1:5" x14ac:dyDescent="0.3">
      <c r="A15" t="s">
        <v>198</v>
      </c>
      <c r="B15" t="s">
        <v>199</v>
      </c>
    </row>
    <row r="17" spans="1:5" x14ac:dyDescent="0.3">
      <c r="A17" t="s">
        <v>212</v>
      </c>
      <c r="B17" t="s">
        <v>196</v>
      </c>
    </row>
    <row r="18" spans="1:5" x14ac:dyDescent="0.3">
      <c r="A18" t="s">
        <v>216</v>
      </c>
      <c r="B18" t="s">
        <v>197</v>
      </c>
      <c r="E18" t="s">
        <v>213</v>
      </c>
    </row>
    <row r="19" spans="1:5" x14ac:dyDescent="0.3">
      <c r="A19" t="s">
        <v>210</v>
      </c>
      <c r="B19" t="s">
        <v>195</v>
      </c>
      <c r="E19" t="s">
        <v>209</v>
      </c>
    </row>
    <row r="20" spans="1:5" x14ac:dyDescent="0.3">
      <c r="A20" t="s">
        <v>211</v>
      </c>
      <c r="B20" t="s">
        <v>198</v>
      </c>
    </row>
    <row r="57" spans="1:1" x14ac:dyDescent="0.3">
      <c r="A57" t="s">
        <v>219</v>
      </c>
    </row>
    <row r="77" spans="1:7" x14ac:dyDescent="0.3">
      <c r="A77" s="14" t="s">
        <v>220</v>
      </c>
      <c r="B77" s="14"/>
      <c r="C77" s="14"/>
      <c r="D77" s="14"/>
      <c r="E77" s="14"/>
      <c r="F77" s="14"/>
      <c r="G77" s="14"/>
    </row>
    <row r="78" spans="1:7" x14ac:dyDescent="0.3">
      <c r="A78" s="14"/>
      <c r="B78" s="14"/>
      <c r="C78" s="14"/>
      <c r="D78" s="14"/>
      <c r="E78" s="14"/>
      <c r="F78" s="14"/>
      <c r="G78" s="14"/>
    </row>
    <row r="80" spans="1:7" x14ac:dyDescent="0.3">
      <c r="A80" t="s">
        <v>221</v>
      </c>
    </row>
    <row r="81" spans="1:1" x14ac:dyDescent="0.3">
      <c r="A81" t="s">
        <v>222</v>
      </c>
    </row>
  </sheetData>
  <mergeCells count="1">
    <mergeCell ref="A77:G78"/>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59011-FD83-4CA1-9A3A-9372ADAF9F19}">
  <dimension ref="A1:O43"/>
  <sheetViews>
    <sheetView workbookViewId="0">
      <selection activeCell="V16" sqref="V16"/>
    </sheetView>
  </sheetViews>
  <sheetFormatPr defaultRowHeight="14.4" x14ac:dyDescent="0.3"/>
  <cols>
    <col min="1" max="1" width="10.33203125" bestFit="1" customWidth="1"/>
    <col min="2" max="2" width="11.5546875" bestFit="1" customWidth="1"/>
  </cols>
  <sheetData>
    <row r="1" spans="1:8" x14ac:dyDescent="0.3">
      <c r="A1" s="2" t="s">
        <v>24</v>
      </c>
      <c r="B1" s="2" t="s">
        <v>25</v>
      </c>
      <c r="C1" s="2" t="s">
        <v>29</v>
      </c>
      <c r="D1" s="2" t="s">
        <v>30</v>
      </c>
      <c r="E1" s="2" t="s">
        <v>31</v>
      </c>
      <c r="F1" s="2" t="s">
        <v>32</v>
      </c>
      <c r="G1" s="2" t="s">
        <v>34</v>
      </c>
      <c r="H1" s="2" t="s">
        <v>33</v>
      </c>
    </row>
    <row r="2" spans="1:8" x14ac:dyDescent="0.3">
      <c r="A2" s="2">
        <v>0</v>
      </c>
      <c r="B2" s="2" t="s">
        <v>17</v>
      </c>
      <c r="C2" s="6" t="s">
        <v>26</v>
      </c>
      <c r="D2" s="5" t="s">
        <v>52</v>
      </c>
      <c r="E2" s="5" t="s">
        <v>52</v>
      </c>
      <c r="F2" s="5" t="s">
        <v>52</v>
      </c>
      <c r="G2" s="2" t="s">
        <v>27</v>
      </c>
      <c r="H2" s="2" t="s">
        <v>27</v>
      </c>
    </row>
    <row r="3" spans="1:8" x14ac:dyDescent="0.3">
      <c r="A3" s="2">
        <v>1</v>
      </c>
      <c r="B3" s="2" t="s">
        <v>28</v>
      </c>
      <c r="C3" s="2"/>
      <c r="D3" s="2" t="s">
        <v>36</v>
      </c>
      <c r="E3" s="2" t="s">
        <v>52</v>
      </c>
      <c r="F3" s="2" t="s">
        <v>52</v>
      </c>
      <c r="G3" s="6" t="s">
        <v>27</v>
      </c>
      <c r="H3" s="2" t="s">
        <v>27</v>
      </c>
    </row>
    <row r="4" spans="1:8" x14ac:dyDescent="0.3">
      <c r="A4" s="2">
        <v>2</v>
      </c>
      <c r="B4" s="2" t="s">
        <v>35</v>
      </c>
      <c r="C4" s="2"/>
      <c r="D4" s="2" t="s">
        <v>36</v>
      </c>
      <c r="E4" s="2" t="s">
        <v>52</v>
      </c>
      <c r="F4" s="2" t="s">
        <v>37</v>
      </c>
      <c r="G4" s="2"/>
      <c r="H4" s="6" t="s">
        <v>27</v>
      </c>
    </row>
    <row r="5" spans="1:8" x14ac:dyDescent="0.3">
      <c r="A5" s="2">
        <v>3</v>
      </c>
      <c r="B5" s="2" t="s">
        <v>38</v>
      </c>
      <c r="C5" s="2"/>
      <c r="D5" s="2" t="s">
        <v>39</v>
      </c>
      <c r="E5" s="2" t="s">
        <v>40</v>
      </c>
      <c r="F5" s="6" t="s">
        <v>41</v>
      </c>
      <c r="G5" s="2"/>
      <c r="H5" s="2"/>
    </row>
    <row r="6" spans="1:8" x14ac:dyDescent="0.3">
      <c r="A6" s="2">
        <v>4</v>
      </c>
      <c r="B6" s="2" t="s">
        <v>42</v>
      </c>
      <c r="C6" s="2"/>
      <c r="D6" s="6" t="s">
        <v>39</v>
      </c>
      <c r="E6" s="2" t="s">
        <v>43</v>
      </c>
      <c r="F6" s="2"/>
      <c r="G6" s="2"/>
      <c r="H6" s="2"/>
    </row>
    <row r="7" spans="1:8" x14ac:dyDescent="0.3">
      <c r="A7" s="2">
        <v>5</v>
      </c>
      <c r="B7" s="2" t="s">
        <v>44</v>
      </c>
      <c r="C7" s="2"/>
      <c r="D7" s="2"/>
      <c r="E7" s="6" t="s">
        <v>45</v>
      </c>
      <c r="F7" s="2"/>
      <c r="G7" s="2"/>
      <c r="H7" s="2"/>
    </row>
    <row r="8" spans="1:8" x14ac:dyDescent="0.3">
      <c r="A8" s="2">
        <v>6</v>
      </c>
      <c r="B8" s="2" t="s">
        <v>46</v>
      </c>
      <c r="C8" s="2"/>
      <c r="D8" s="2"/>
      <c r="E8" s="2"/>
      <c r="F8" s="2"/>
      <c r="G8" s="2"/>
      <c r="H8" s="2"/>
    </row>
    <row r="11" spans="1:8" x14ac:dyDescent="0.3">
      <c r="A11" s="2" t="s">
        <v>47</v>
      </c>
      <c r="B11" s="2" t="s">
        <v>48</v>
      </c>
    </row>
    <row r="12" spans="1:8" x14ac:dyDescent="0.3">
      <c r="A12" s="2" t="s">
        <v>18</v>
      </c>
      <c r="B12" s="2" t="s">
        <v>49</v>
      </c>
    </row>
    <row r="13" spans="1:8" x14ac:dyDescent="0.3">
      <c r="A13" s="2" t="s">
        <v>19</v>
      </c>
      <c r="B13" s="2" t="s">
        <v>51</v>
      </c>
    </row>
    <row r="14" spans="1:8" x14ac:dyDescent="0.3">
      <c r="A14" s="2" t="s">
        <v>20</v>
      </c>
      <c r="B14" s="2" t="s">
        <v>51</v>
      </c>
    </row>
    <row r="15" spans="1:8" x14ac:dyDescent="0.3">
      <c r="A15" s="2" t="s">
        <v>21</v>
      </c>
      <c r="B15" s="2" t="s">
        <v>51</v>
      </c>
    </row>
    <row r="16" spans="1:8" x14ac:dyDescent="0.3">
      <c r="A16" s="2" t="s">
        <v>22</v>
      </c>
      <c r="B16" s="2" t="s">
        <v>50</v>
      </c>
    </row>
    <row r="17" spans="1:15" x14ac:dyDescent="0.3">
      <c r="A17" s="2" t="s">
        <v>23</v>
      </c>
      <c r="B17" s="2" t="s">
        <v>51</v>
      </c>
    </row>
    <row r="20" spans="1:15" x14ac:dyDescent="0.3">
      <c r="A20" s="15" t="s">
        <v>55</v>
      </c>
      <c r="B20" s="15"/>
      <c r="C20" s="15" t="s">
        <v>54</v>
      </c>
      <c r="D20" s="15"/>
      <c r="E20" s="15"/>
      <c r="F20" s="15" t="s">
        <v>56</v>
      </c>
    </row>
    <row r="21" spans="1:15" x14ac:dyDescent="0.3">
      <c r="A21" s="15"/>
      <c r="B21" s="15"/>
      <c r="C21" s="8" t="s">
        <v>18</v>
      </c>
      <c r="D21" s="8" t="s">
        <v>22</v>
      </c>
      <c r="E21" s="8" t="s">
        <v>23</v>
      </c>
      <c r="F21" s="15"/>
      <c r="J21" s="15" t="s">
        <v>55</v>
      </c>
      <c r="K21" s="15"/>
      <c r="L21" s="15" t="s">
        <v>54</v>
      </c>
      <c r="M21" s="15"/>
      <c r="N21" s="15"/>
      <c r="O21" s="15" t="s">
        <v>56</v>
      </c>
    </row>
    <row r="22" spans="1:15" x14ac:dyDescent="0.3">
      <c r="A22" s="15" t="s">
        <v>53</v>
      </c>
      <c r="B22" s="8" t="s">
        <v>18</v>
      </c>
      <c r="C22" s="8">
        <v>2</v>
      </c>
      <c r="D22" s="8" t="s">
        <v>52</v>
      </c>
      <c r="E22" s="8" t="s">
        <v>52</v>
      </c>
      <c r="F22" s="7">
        <v>2</v>
      </c>
      <c r="J22" s="15"/>
      <c r="K22" s="15"/>
      <c r="L22" s="8" t="s">
        <v>18</v>
      </c>
      <c r="M22" s="8" t="s">
        <v>22</v>
      </c>
      <c r="N22" s="8" t="s">
        <v>23</v>
      </c>
      <c r="O22" s="15"/>
    </row>
    <row r="23" spans="1:15" x14ac:dyDescent="0.3">
      <c r="A23" s="15"/>
      <c r="B23" s="8" t="s">
        <v>23</v>
      </c>
      <c r="C23" s="8" t="s">
        <v>52</v>
      </c>
      <c r="D23" s="8">
        <v>3</v>
      </c>
      <c r="E23" s="8" t="s">
        <v>52</v>
      </c>
      <c r="F23" s="7">
        <v>3</v>
      </c>
      <c r="J23" s="15" t="s">
        <v>53</v>
      </c>
      <c r="K23" s="8" t="s">
        <v>18</v>
      </c>
      <c r="L23" s="8">
        <v>2</v>
      </c>
      <c r="M23" s="8" t="s">
        <v>52</v>
      </c>
      <c r="N23" s="8" t="s">
        <v>52</v>
      </c>
      <c r="O23" s="8">
        <v>2</v>
      </c>
    </row>
    <row r="24" spans="1:15" x14ac:dyDescent="0.3">
      <c r="A24" s="15"/>
      <c r="B24" s="8" t="s">
        <v>22</v>
      </c>
      <c r="C24" s="8" t="s">
        <v>52</v>
      </c>
      <c r="D24" s="8" t="s">
        <v>52</v>
      </c>
      <c r="E24" s="8">
        <v>3</v>
      </c>
      <c r="F24" s="7">
        <v>3</v>
      </c>
      <c r="J24" s="15"/>
      <c r="K24" s="8" t="s">
        <v>22</v>
      </c>
      <c r="L24" s="8" t="s">
        <v>52</v>
      </c>
      <c r="M24" s="8">
        <v>3</v>
      </c>
      <c r="N24" s="8">
        <v>6</v>
      </c>
      <c r="O24" s="8">
        <v>3</v>
      </c>
    </row>
    <row r="25" spans="1:15" x14ac:dyDescent="0.3">
      <c r="J25" s="15"/>
      <c r="K25" s="8" t="s">
        <v>23</v>
      </c>
      <c r="L25" s="8" t="s">
        <v>52</v>
      </c>
      <c r="M25" s="8">
        <v>6</v>
      </c>
      <c r="N25" s="8">
        <v>3</v>
      </c>
      <c r="O25" s="8">
        <v>3</v>
      </c>
    </row>
    <row r="26" spans="1:15" x14ac:dyDescent="0.3">
      <c r="A26" s="15" t="s">
        <v>57</v>
      </c>
      <c r="B26" s="15"/>
      <c r="C26" s="18" t="s">
        <v>54</v>
      </c>
      <c r="D26" s="19"/>
      <c r="E26" s="15" t="s">
        <v>56</v>
      </c>
      <c r="J26" s="15"/>
      <c r="K26" s="9" t="s">
        <v>19</v>
      </c>
      <c r="L26" s="7">
        <v>7</v>
      </c>
      <c r="M26" s="9" t="s">
        <v>52</v>
      </c>
      <c r="N26" s="9">
        <v>5</v>
      </c>
      <c r="O26" s="8">
        <v>5</v>
      </c>
    </row>
    <row r="27" spans="1:15" x14ac:dyDescent="0.3">
      <c r="A27" s="15"/>
      <c r="B27" s="15"/>
      <c r="C27" s="8" t="s">
        <v>17</v>
      </c>
      <c r="D27" s="8" t="s">
        <v>19</v>
      </c>
      <c r="E27" s="15"/>
      <c r="J27" s="15"/>
      <c r="K27" s="9" t="s">
        <v>20</v>
      </c>
      <c r="L27" s="8" t="s">
        <v>52</v>
      </c>
      <c r="M27" s="8" t="s">
        <v>52</v>
      </c>
      <c r="N27" s="8">
        <v>10</v>
      </c>
      <c r="O27" s="8">
        <v>10</v>
      </c>
    </row>
    <row r="28" spans="1:15" x14ac:dyDescent="0.3">
      <c r="A28" s="16" t="s">
        <v>53</v>
      </c>
      <c r="B28" s="8" t="s">
        <v>17</v>
      </c>
      <c r="C28" s="8">
        <v>2</v>
      </c>
      <c r="D28" s="8" t="s">
        <v>52</v>
      </c>
      <c r="E28" s="7">
        <v>2</v>
      </c>
      <c r="J28" s="15"/>
      <c r="K28" s="9" t="s">
        <v>21</v>
      </c>
      <c r="L28" s="8" t="s">
        <v>52</v>
      </c>
      <c r="M28" s="8">
        <v>5</v>
      </c>
      <c r="N28" s="8">
        <v>4</v>
      </c>
      <c r="O28" s="9">
        <v>4</v>
      </c>
    </row>
    <row r="29" spans="1:15" x14ac:dyDescent="0.3">
      <c r="A29" s="17"/>
      <c r="B29" s="8" t="s">
        <v>19</v>
      </c>
      <c r="C29" s="8" t="s">
        <v>52</v>
      </c>
      <c r="D29" s="8">
        <v>5</v>
      </c>
      <c r="E29" s="7">
        <v>5</v>
      </c>
    </row>
    <row r="31" spans="1:15" x14ac:dyDescent="0.3">
      <c r="A31" s="15" t="s">
        <v>59</v>
      </c>
      <c r="B31" s="15"/>
      <c r="C31" s="15" t="s">
        <v>54</v>
      </c>
      <c r="D31" s="15"/>
      <c r="E31" s="15"/>
      <c r="F31" s="15" t="s">
        <v>56</v>
      </c>
    </row>
    <row r="32" spans="1:15" x14ac:dyDescent="0.3">
      <c r="A32" s="15"/>
      <c r="B32" s="15"/>
      <c r="C32" s="8" t="s">
        <v>17</v>
      </c>
      <c r="D32" s="8" t="s">
        <v>21</v>
      </c>
      <c r="E32" s="8" t="s">
        <v>23</v>
      </c>
      <c r="F32" s="15"/>
    </row>
    <row r="33" spans="1:8" x14ac:dyDescent="0.3">
      <c r="A33" s="15" t="s">
        <v>53</v>
      </c>
      <c r="B33" s="8" t="s">
        <v>17</v>
      </c>
      <c r="C33" s="8">
        <v>3</v>
      </c>
      <c r="D33" s="8" t="s">
        <v>52</v>
      </c>
      <c r="E33" s="8" t="s">
        <v>52</v>
      </c>
      <c r="F33" s="7">
        <v>3</v>
      </c>
    </row>
    <row r="34" spans="1:8" x14ac:dyDescent="0.3">
      <c r="A34" s="15"/>
      <c r="B34" s="8" t="s">
        <v>21</v>
      </c>
      <c r="C34" s="8" t="s">
        <v>52</v>
      </c>
      <c r="D34" s="8">
        <v>2</v>
      </c>
      <c r="E34" s="8" t="s">
        <v>52</v>
      </c>
      <c r="F34" s="7">
        <v>2</v>
      </c>
    </row>
    <row r="35" spans="1:8" x14ac:dyDescent="0.3">
      <c r="A35" s="15"/>
      <c r="B35" s="8" t="s">
        <v>23</v>
      </c>
      <c r="C35" s="8" t="s">
        <v>52</v>
      </c>
      <c r="D35" s="8" t="s">
        <v>52</v>
      </c>
      <c r="E35" s="8">
        <v>3</v>
      </c>
      <c r="F35" s="7">
        <v>3</v>
      </c>
    </row>
    <row r="37" spans="1:8" x14ac:dyDescent="0.3">
      <c r="A37" s="15" t="s">
        <v>58</v>
      </c>
      <c r="B37" s="15"/>
      <c r="C37" s="15" t="s">
        <v>54</v>
      </c>
      <c r="D37" s="15"/>
      <c r="E37" s="15"/>
      <c r="F37" s="15"/>
      <c r="G37" s="15"/>
      <c r="H37" s="15" t="s">
        <v>56</v>
      </c>
    </row>
    <row r="38" spans="1:8" x14ac:dyDescent="0.3">
      <c r="A38" s="15"/>
      <c r="B38" s="15"/>
      <c r="C38" s="8" t="s">
        <v>17</v>
      </c>
      <c r="D38" s="8" t="s">
        <v>19</v>
      </c>
      <c r="E38" s="8" t="s">
        <v>20</v>
      </c>
      <c r="F38" s="9" t="s">
        <v>21</v>
      </c>
      <c r="G38" s="9" t="s">
        <v>22</v>
      </c>
      <c r="H38" s="15"/>
    </row>
    <row r="39" spans="1:8" x14ac:dyDescent="0.3">
      <c r="A39" s="15" t="s">
        <v>53</v>
      </c>
      <c r="B39" s="8" t="s">
        <v>17</v>
      </c>
      <c r="C39" s="8">
        <v>3</v>
      </c>
      <c r="D39" s="8" t="s">
        <v>52</v>
      </c>
      <c r="E39" s="8" t="s">
        <v>52</v>
      </c>
      <c r="F39" s="8" t="s">
        <v>52</v>
      </c>
      <c r="G39" s="8" t="s">
        <v>52</v>
      </c>
      <c r="H39" s="8">
        <v>3</v>
      </c>
    </row>
    <row r="40" spans="1:8" x14ac:dyDescent="0.3">
      <c r="A40" s="15"/>
      <c r="B40" s="8" t="s">
        <v>19</v>
      </c>
      <c r="C40" s="8" t="s">
        <v>52</v>
      </c>
      <c r="D40" s="8">
        <v>2</v>
      </c>
      <c r="E40" s="8" t="s">
        <v>52</v>
      </c>
      <c r="F40" s="8" t="s">
        <v>52</v>
      </c>
      <c r="G40" s="8" t="s">
        <v>52</v>
      </c>
      <c r="H40" s="8">
        <v>2</v>
      </c>
    </row>
    <row r="41" spans="1:8" x14ac:dyDescent="0.3">
      <c r="A41" s="15"/>
      <c r="B41" s="8" t="s">
        <v>20</v>
      </c>
      <c r="C41" s="8" t="s">
        <v>52</v>
      </c>
      <c r="D41" s="8" t="s">
        <v>52</v>
      </c>
      <c r="E41" s="8">
        <v>7</v>
      </c>
      <c r="F41" s="8" t="s">
        <v>52</v>
      </c>
      <c r="G41" s="8" t="s">
        <v>52</v>
      </c>
      <c r="H41" s="8">
        <v>7</v>
      </c>
    </row>
    <row r="42" spans="1:8" x14ac:dyDescent="0.3">
      <c r="A42" s="15"/>
      <c r="B42" s="9" t="s">
        <v>21</v>
      </c>
      <c r="C42" s="8" t="s">
        <v>52</v>
      </c>
      <c r="D42" s="8" t="s">
        <v>52</v>
      </c>
      <c r="E42" s="8" t="s">
        <v>52</v>
      </c>
      <c r="F42" s="8">
        <v>1</v>
      </c>
      <c r="G42" s="8" t="s">
        <v>52</v>
      </c>
      <c r="H42" s="8">
        <v>1</v>
      </c>
    </row>
    <row r="43" spans="1:8" x14ac:dyDescent="0.3">
      <c r="A43" s="15"/>
      <c r="B43" s="9" t="s">
        <v>22</v>
      </c>
      <c r="C43" s="8" t="s">
        <v>52</v>
      </c>
      <c r="D43" s="8" t="s">
        <v>52</v>
      </c>
      <c r="E43" s="8" t="s">
        <v>52</v>
      </c>
      <c r="F43" s="8" t="s">
        <v>52</v>
      </c>
      <c r="G43" s="8">
        <v>3</v>
      </c>
      <c r="H43" s="8">
        <v>3</v>
      </c>
    </row>
  </sheetData>
  <mergeCells count="20">
    <mergeCell ref="O21:O22"/>
    <mergeCell ref="L21:N21"/>
    <mergeCell ref="C20:E20"/>
    <mergeCell ref="A22:A24"/>
    <mergeCell ref="A20:B21"/>
    <mergeCell ref="F20:F21"/>
    <mergeCell ref="A37:B38"/>
    <mergeCell ref="A28:A29"/>
    <mergeCell ref="C37:G37"/>
    <mergeCell ref="A39:A43"/>
    <mergeCell ref="J21:K22"/>
    <mergeCell ref="J23:J28"/>
    <mergeCell ref="A26:B27"/>
    <mergeCell ref="E26:E27"/>
    <mergeCell ref="A31:B32"/>
    <mergeCell ref="C31:E31"/>
    <mergeCell ref="F31:F32"/>
    <mergeCell ref="A33:A35"/>
    <mergeCell ref="C26:D26"/>
    <mergeCell ref="H37:H3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2CF00-9923-4938-8947-98C66837EBB1}">
  <dimension ref="A1:A21"/>
  <sheetViews>
    <sheetView topLeftCell="A13" zoomScale="70" zoomScaleNormal="70" workbookViewId="0">
      <selection activeCell="K44" sqref="K43:K44"/>
    </sheetView>
  </sheetViews>
  <sheetFormatPr defaultRowHeight="14.4" x14ac:dyDescent="0.3"/>
  <sheetData>
    <row r="1" spans="1:1" ht="28.8" x14ac:dyDescent="0.55000000000000004">
      <c r="A1" s="49" t="s">
        <v>223</v>
      </c>
    </row>
    <row r="21" spans="1:1" x14ac:dyDescent="0.3">
      <c r="A21" t="s">
        <v>224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9DD70-1455-4EAD-9500-63F93990C78F}">
  <dimension ref="A1:J56"/>
  <sheetViews>
    <sheetView tabSelected="1" topLeftCell="A49" workbookViewId="0">
      <selection activeCell="S53" sqref="S53"/>
    </sheetView>
  </sheetViews>
  <sheetFormatPr defaultRowHeight="14.4" x14ac:dyDescent="0.3"/>
  <sheetData>
    <row r="1" spans="1:9" x14ac:dyDescent="0.3">
      <c r="A1" s="44" t="s">
        <v>169</v>
      </c>
    </row>
    <row r="2" spans="1:9" x14ac:dyDescent="0.3">
      <c r="A2" s="43" t="s">
        <v>178</v>
      </c>
    </row>
    <row r="3" spans="1:9" x14ac:dyDescent="0.3">
      <c r="A3" s="43" t="s">
        <v>170</v>
      </c>
    </row>
    <row r="4" spans="1:9" x14ac:dyDescent="0.3">
      <c r="A4" s="45" t="s">
        <v>171</v>
      </c>
    </row>
    <row r="5" spans="1:9" x14ac:dyDescent="0.3">
      <c r="A5" s="43" t="s">
        <v>172</v>
      </c>
    </row>
    <row r="6" spans="1:9" x14ac:dyDescent="0.3">
      <c r="A6" s="43" t="s">
        <v>173</v>
      </c>
    </row>
    <row r="7" spans="1:9" x14ac:dyDescent="0.3">
      <c r="A7" s="43" t="s">
        <v>174</v>
      </c>
    </row>
    <row r="8" spans="1:9" x14ac:dyDescent="0.3">
      <c r="A8" s="43" t="s">
        <v>175</v>
      </c>
    </row>
    <row r="10" spans="1:9" x14ac:dyDescent="0.3">
      <c r="A10" s="45" t="s">
        <v>176</v>
      </c>
    </row>
    <row r="11" spans="1:9" x14ac:dyDescent="0.3">
      <c r="A11" s="43" t="s">
        <v>177</v>
      </c>
    </row>
    <row r="14" spans="1:9" x14ac:dyDescent="0.3">
      <c r="A14" s="46" t="s">
        <v>179</v>
      </c>
      <c r="B14" s="46"/>
      <c r="C14" s="46"/>
      <c r="D14" s="46"/>
      <c r="E14" s="46"/>
      <c r="F14" s="46"/>
      <c r="G14" s="46"/>
      <c r="H14" s="46"/>
      <c r="I14" s="46"/>
    </row>
    <row r="15" spans="1:9" x14ac:dyDescent="0.3">
      <c r="A15" s="46"/>
      <c r="B15" s="46"/>
      <c r="C15" s="46"/>
      <c r="D15" s="46"/>
      <c r="E15" s="46"/>
      <c r="F15" s="46"/>
      <c r="G15" s="46"/>
      <c r="H15" s="46"/>
      <c r="I15" s="46"/>
    </row>
    <row r="16" spans="1:9" ht="92.4" customHeight="1" x14ac:dyDescent="0.3">
      <c r="A16" s="46"/>
      <c r="B16" s="46"/>
      <c r="C16" s="46"/>
      <c r="D16" s="46"/>
      <c r="E16" s="46"/>
      <c r="F16" s="46"/>
      <c r="G16" s="46"/>
      <c r="H16" s="46"/>
      <c r="I16" s="46"/>
    </row>
    <row r="18" spans="1:9" x14ac:dyDescent="0.3">
      <c r="A18" t="s">
        <v>180</v>
      </c>
    </row>
    <row r="19" spans="1:9" x14ac:dyDescent="0.3">
      <c r="A19" s="46" t="s">
        <v>181</v>
      </c>
      <c r="B19" s="46"/>
      <c r="C19" s="46"/>
      <c r="D19" s="46"/>
      <c r="E19" s="46"/>
      <c r="F19" s="46"/>
      <c r="G19" s="46"/>
      <c r="H19" s="46"/>
      <c r="I19" s="46"/>
    </row>
    <row r="20" spans="1:9" x14ac:dyDescent="0.3">
      <c r="A20" s="46"/>
      <c r="B20" s="46"/>
      <c r="C20" s="46"/>
      <c r="D20" s="46"/>
      <c r="E20" s="46"/>
      <c r="F20" s="46"/>
      <c r="G20" s="46"/>
      <c r="H20" s="46"/>
      <c r="I20" s="46"/>
    </row>
    <row r="21" spans="1:9" ht="14.4" customHeight="1" x14ac:dyDescent="0.3">
      <c r="A21" s="46"/>
      <c r="B21" s="46"/>
      <c r="C21" s="46"/>
      <c r="D21" s="46"/>
      <c r="E21" s="46"/>
      <c r="F21" s="46"/>
      <c r="G21" s="46"/>
      <c r="H21" s="46"/>
      <c r="I21" s="46"/>
    </row>
    <row r="22" spans="1:9" x14ac:dyDescent="0.3">
      <c r="A22" s="46"/>
      <c r="B22" s="46"/>
      <c r="C22" s="46"/>
      <c r="D22" s="46"/>
      <c r="E22" s="46"/>
      <c r="F22" s="46"/>
      <c r="G22" s="46"/>
      <c r="H22" s="46"/>
      <c r="I22" s="46"/>
    </row>
    <row r="40" spans="10:10" x14ac:dyDescent="0.3">
      <c r="J40" t="s">
        <v>225</v>
      </c>
    </row>
    <row r="56" spans="1:1" x14ac:dyDescent="0.3">
      <c r="A56" t="s">
        <v>226</v>
      </c>
    </row>
  </sheetData>
  <mergeCells count="2">
    <mergeCell ref="A14:I16"/>
    <mergeCell ref="A19:I2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03B9E-4763-43CB-A1BE-B5A307E8DDA1}">
  <dimension ref="A1:J1"/>
  <sheetViews>
    <sheetView workbookViewId="0">
      <selection activeCell="I24" sqref="I24"/>
    </sheetView>
  </sheetViews>
  <sheetFormatPr defaultRowHeight="14.4" x14ac:dyDescent="0.3"/>
  <sheetData>
    <row r="1" spans="1:10" x14ac:dyDescent="0.3">
      <c r="A1" t="s">
        <v>182</v>
      </c>
      <c r="J1" t="s">
        <v>183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CF469-ACE3-4068-9FCF-AE91ECDCC997}">
  <dimension ref="A1:O16"/>
  <sheetViews>
    <sheetView workbookViewId="0">
      <selection activeCell="M6" sqref="M6"/>
    </sheetView>
  </sheetViews>
  <sheetFormatPr defaultRowHeight="14.4" x14ac:dyDescent="0.3"/>
  <sheetData>
    <row r="1" spans="1:15" x14ac:dyDescent="0.3">
      <c r="A1" t="s">
        <v>184</v>
      </c>
      <c r="K1" s="48" t="s">
        <v>186</v>
      </c>
      <c r="L1" s="48"/>
      <c r="M1" s="48"/>
      <c r="N1" s="48"/>
      <c r="O1" s="48"/>
    </row>
    <row r="2" spans="1:15" x14ac:dyDescent="0.3">
      <c r="K2" s="48"/>
      <c r="L2" s="48"/>
      <c r="M2" s="48"/>
      <c r="N2" s="48"/>
      <c r="O2" s="48"/>
    </row>
    <row r="3" spans="1:15" x14ac:dyDescent="0.3">
      <c r="K3" s="48"/>
      <c r="L3" s="48"/>
      <c r="M3" s="48"/>
      <c r="N3" s="48"/>
      <c r="O3" s="48"/>
    </row>
    <row r="4" spans="1:15" x14ac:dyDescent="0.3">
      <c r="K4" s="48"/>
      <c r="L4" s="48"/>
      <c r="M4" s="48"/>
      <c r="N4" s="48"/>
      <c r="O4" s="48"/>
    </row>
    <row r="16" spans="1:15" x14ac:dyDescent="0.3">
      <c r="A16" s="47" t="s">
        <v>185</v>
      </c>
    </row>
  </sheetData>
  <mergeCells count="1">
    <mergeCell ref="K1:O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839EE-1807-4F74-99D8-A514665A169F}">
  <dimension ref="A1"/>
  <sheetViews>
    <sheetView workbookViewId="0">
      <selection activeCell="K27" sqref="K27"/>
    </sheetView>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6FE3B-61EE-4754-845A-61D7C14EF75E}">
  <dimension ref="A1:D24"/>
  <sheetViews>
    <sheetView workbookViewId="0">
      <selection activeCell="E9" sqref="E9"/>
    </sheetView>
  </sheetViews>
  <sheetFormatPr defaultRowHeight="14.4" x14ac:dyDescent="0.3"/>
  <cols>
    <col min="1" max="1" width="25" customWidth="1"/>
    <col min="2" max="2" width="68" bestFit="1" customWidth="1"/>
    <col min="3" max="3" width="15.44140625" customWidth="1"/>
  </cols>
  <sheetData>
    <row r="1" spans="1:4" x14ac:dyDescent="0.3">
      <c r="A1" s="12" t="s">
        <v>141</v>
      </c>
      <c r="B1" s="12" t="s">
        <v>142</v>
      </c>
      <c r="C1" s="12" t="s">
        <v>137</v>
      </c>
    </row>
    <row r="2" spans="1:4" x14ac:dyDescent="0.3">
      <c r="A2" s="12" t="s">
        <v>132</v>
      </c>
      <c r="B2" s="36" t="s">
        <v>140</v>
      </c>
      <c r="C2" s="12"/>
    </row>
    <row r="3" spans="1:4" x14ac:dyDescent="0.3">
      <c r="A3" s="12" t="s">
        <v>133</v>
      </c>
      <c r="B3" s="36" t="s">
        <v>139</v>
      </c>
      <c r="C3" s="12"/>
    </row>
    <row r="4" spans="1:4" x14ac:dyDescent="0.3">
      <c r="A4" s="12" t="s">
        <v>134</v>
      </c>
      <c r="B4" s="36" t="s">
        <v>138</v>
      </c>
      <c r="C4" s="12"/>
    </row>
    <row r="5" spans="1:4" x14ac:dyDescent="0.3">
      <c r="A5" s="12" t="s">
        <v>135</v>
      </c>
      <c r="B5" s="36" t="s">
        <v>136</v>
      </c>
      <c r="C5" s="12" t="s">
        <v>146</v>
      </c>
    </row>
    <row r="6" spans="1:4" x14ac:dyDescent="0.3">
      <c r="A6" s="9" t="s">
        <v>143</v>
      </c>
      <c r="B6" s="37" t="s">
        <v>144</v>
      </c>
      <c r="C6" s="7" t="s">
        <v>145</v>
      </c>
      <c r="D6" t="s">
        <v>168</v>
      </c>
    </row>
    <row r="8" spans="1:4" ht="28.8" x14ac:dyDescent="0.3">
      <c r="A8" s="38" t="s">
        <v>146</v>
      </c>
      <c r="B8" s="34" t="s">
        <v>147</v>
      </c>
    </row>
    <row r="9" spans="1:4" ht="43.2" x14ac:dyDescent="0.3">
      <c r="A9" s="35" t="s">
        <v>148</v>
      </c>
      <c r="B9" s="34" t="s">
        <v>149</v>
      </c>
    </row>
    <row r="11" spans="1:4" ht="115.2" x14ac:dyDescent="0.3">
      <c r="A11" s="39" t="s">
        <v>150</v>
      </c>
      <c r="B11" s="34" t="s">
        <v>151</v>
      </c>
    </row>
    <row r="12" spans="1:4" x14ac:dyDescent="0.3">
      <c r="A12" s="39"/>
      <c r="B12" s="34"/>
    </row>
    <row r="13" spans="1:4" x14ac:dyDescent="0.3">
      <c r="A13" s="42" t="s">
        <v>160</v>
      </c>
      <c r="B13" s="42"/>
    </row>
    <row r="14" spans="1:4" x14ac:dyDescent="0.3">
      <c r="A14" s="40" t="s">
        <v>152</v>
      </c>
      <c r="B14" s="40" t="s">
        <v>156</v>
      </c>
    </row>
    <row r="15" spans="1:4" x14ac:dyDescent="0.3">
      <c r="A15" s="40" t="s">
        <v>153</v>
      </c>
      <c r="B15" s="40" t="s">
        <v>157</v>
      </c>
    </row>
    <row r="16" spans="1:4" ht="28.8" x14ac:dyDescent="0.3">
      <c r="A16" s="40" t="s">
        <v>154</v>
      </c>
      <c r="B16" s="41" t="s">
        <v>158</v>
      </c>
    </row>
    <row r="17" spans="1:2" x14ac:dyDescent="0.3">
      <c r="A17" s="40" t="s">
        <v>155</v>
      </c>
      <c r="B17" s="41" t="s">
        <v>159</v>
      </c>
    </row>
    <row r="21" spans="1:2" x14ac:dyDescent="0.3">
      <c r="A21" s="40" t="s">
        <v>161</v>
      </c>
      <c r="B21" s="40" t="s">
        <v>162</v>
      </c>
    </row>
    <row r="22" spans="1:2" ht="28.8" x14ac:dyDescent="0.3">
      <c r="A22" s="41" t="s">
        <v>166</v>
      </c>
      <c r="B22" s="40" t="s">
        <v>163</v>
      </c>
    </row>
    <row r="23" spans="1:2" x14ac:dyDescent="0.3">
      <c r="A23" s="40" t="s">
        <v>167</v>
      </c>
      <c r="B23" s="41" t="s">
        <v>164</v>
      </c>
    </row>
    <row r="24" spans="1:2" x14ac:dyDescent="0.3">
      <c r="A24" s="40"/>
      <c r="B24" s="40" t="s">
        <v>165</v>
      </c>
    </row>
  </sheetData>
  <mergeCells count="1">
    <mergeCell ref="A13:B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IP fragmentation</vt:lpstr>
      <vt:lpstr>Design the subnets</vt:lpstr>
      <vt:lpstr>Dijkstra’s algorithm</vt:lpstr>
      <vt:lpstr>CSMACD</vt:lpstr>
      <vt:lpstr>Wifi</vt:lpstr>
      <vt:lpstr>CRC</vt:lpstr>
      <vt:lpstr>ARP</vt:lpstr>
      <vt:lpstr>A day in the life</vt:lpstr>
      <vt:lpstr>Security Questions</vt:lpstr>
      <vt:lpstr>RSA</vt:lpstr>
      <vt:lpstr>RSA encoder</vt:lpstr>
      <vt:lpstr>RSA decoder</vt:lpstr>
      <vt:lpstr>CBC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dc:creator>
  <cp:lastModifiedBy>liam</cp:lastModifiedBy>
  <dcterms:created xsi:type="dcterms:W3CDTF">2015-06-05T18:17:20Z</dcterms:created>
  <dcterms:modified xsi:type="dcterms:W3CDTF">2021-08-23T17:14:34Z</dcterms:modified>
</cp:coreProperties>
</file>