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3/LLM_motion/data/part1_collection/"/>
    </mc:Choice>
  </mc:AlternateContent>
  <xr:revisionPtr revIDLastSave="0" documentId="13_ncr:1_{F185CDAC-AAA8-9343-BF58-48962BD5E8BC}" xr6:coauthVersionLast="47" xr6:coauthVersionMax="47" xr10:uidLastSave="{00000000-0000-0000-0000-000000000000}"/>
  <bookViews>
    <workbookView xWindow="-27200" yWindow="3960" windowWidth="27200" windowHeight="14860" firstSheet="6" activeTab="8" xr2:uid="{00000000-000D-0000-FFFF-FFFF00000000}"/>
  </bookViews>
  <sheets>
    <sheet name="distance_regr_delta_acc" sheetId="1" r:id="rId1"/>
    <sheet name="distance_regr_omitsame" sheetId="2" r:id="rId2"/>
    <sheet name="distance_regr" sheetId="3" r:id="rId3"/>
    <sheet name="distance_metrics" sheetId="4" r:id="rId4"/>
    <sheet name="calcs_param_only" sheetId="5" r:id="rId5"/>
    <sheet name="final_summary" sheetId="6" r:id="rId6"/>
    <sheet name="summary_human" sheetId="7" r:id="rId7"/>
    <sheet name="summary_gpt4" sheetId="8" r:id="rId8"/>
    <sheet name="waiting for input GPT3.5" sheetId="9" r:id="rId9"/>
    <sheet name="waiting for input GPT4" sheetId="10" r:id="rId10"/>
    <sheet name="analyzing object GPT3.5" sheetId="11" r:id="rId11"/>
    <sheet name="analyzing object GPT4" sheetId="12" r:id="rId12"/>
    <sheet name="found object GPT3.5" sheetId="13" r:id="rId13"/>
    <sheet name="found object GPT4" sheetId="14" r:id="rId14"/>
    <sheet name="needs help GPT3.5" sheetId="15" r:id="rId15"/>
    <sheet name="needs help GPT4" sheetId="16" r:id="rId16"/>
    <sheet name="confused GPT3.5" sheetId="17" r:id="rId17"/>
    <sheet name="confused GPT4" sheetId="18" r:id="rId18"/>
    <sheet name="ananlyzing object (testcase)" sheetId="19" r:id="rId19"/>
    <sheet name="needs help (testcase)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20" l="1"/>
  <c r="V18" i="20"/>
  <c r="U18" i="20"/>
  <c r="T18" i="20"/>
  <c r="S18" i="20"/>
  <c r="R18" i="20"/>
  <c r="Q18" i="20"/>
  <c r="P18" i="20"/>
  <c r="W17" i="20"/>
  <c r="V17" i="20"/>
  <c r="U17" i="20"/>
  <c r="T17" i="20"/>
  <c r="S17" i="20"/>
  <c r="R17" i="20"/>
  <c r="Q17" i="20"/>
  <c r="Q15" i="20" s="1"/>
  <c r="P17" i="20"/>
  <c r="W16" i="20"/>
  <c r="W15" i="20" s="1"/>
  <c r="V16" i="20"/>
  <c r="U16" i="20"/>
  <c r="T16" i="20"/>
  <c r="S16" i="20"/>
  <c r="R16" i="20"/>
  <c r="Q16" i="20"/>
  <c r="P16" i="20"/>
  <c r="P15" i="20" s="1"/>
  <c r="V15" i="20"/>
  <c r="U15" i="20"/>
  <c r="T15" i="20"/>
  <c r="S15" i="20"/>
  <c r="R15" i="20"/>
  <c r="W14" i="20"/>
  <c r="P14" i="20"/>
  <c r="W13" i="20"/>
  <c r="V13" i="20"/>
  <c r="V14" i="20" s="1"/>
  <c r="U13" i="20"/>
  <c r="U14" i="20" s="1"/>
  <c r="T13" i="20"/>
  <c r="T14" i="20" s="1"/>
  <c r="S13" i="20"/>
  <c r="S14" i="20" s="1"/>
  <c r="R13" i="20"/>
  <c r="R14" i="20" s="1"/>
  <c r="Q13" i="20"/>
  <c r="Q14" i="20" s="1"/>
  <c r="P13" i="20"/>
  <c r="O9" i="20"/>
  <c r="W18" i="19"/>
  <c r="V18" i="19"/>
  <c r="U18" i="19"/>
  <c r="T18" i="19"/>
  <c r="S18" i="19"/>
  <c r="R18" i="19"/>
  <c r="Q18" i="19"/>
  <c r="P18" i="19"/>
  <c r="W17" i="19"/>
  <c r="V17" i="19"/>
  <c r="U17" i="19"/>
  <c r="T17" i="19"/>
  <c r="S17" i="19"/>
  <c r="R17" i="19"/>
  <c r="Q17" i="19"/>
  <c r="P17" i="19"/>
  <c r="W16" i="19"/>
  <c r="V16" i="19"/>
  <c r="U16" i="19"/>
  <c r="T16" i="19"/>
  <c r="T15" i="19" s="1"/>
  <c r="S16" i="19"/>
  <c r="S15" i="19" s="1"/>
  <c r="R16" i="19"/>
  <c r="R15" i="19" s="1"/>
  <c r="Q16" i="19"/>
  <c r="P16" i="19"/>
  <c r="W15" i="19"/>
  <c r="V15" i="19"/>
  <c r="U15" i="19"/>
  <c r="Q15" i="19"/>
  <c r="P15" i="19"/>
  <c r="T14" i="19"/>
  <c r="S14" i="19"/>
  <c r="R14" i="19"/>
  <c r="W13" i="19"/>
  <c r="W14" i="19" s="1"/>
  <c r="V13" i="19"/>
  <c r="V14" i="19" s="1"/>
  <c r="U13" i="19"/>
  <c r="U14" i="19" s="1"/>
  <c r="T13" i="19"/>
  <c r="S13" i="19"/>
  <c r="R13" i="19"/>
  <c r="Q13" i="19"/>
  <c r="Q14" i="19" s="1"/>
  <c r="P13" i="19"/>
  <c r="P14" i="19" s="1"/>
  <c r="O9" i="19"/>
  <c r="W18" i="18"/>
  <c r="V18" i="18"/>
  <c r="U18" i="18"/>
  <c r="T18" i="18"/>
  <c r="S18" i="18"/>
  <c r="R18" i="18"/>
  <c r="Q18" i="18"/>
  <c r="P18" i="18"/>
  <c r="W17" i="18"/>
  <c r="V17" i="18"/>
  <c r="U17" i="18"/>
  <c r="T17" i="18"/>
  <c r="S17" i="18"/>
  <c r="R17" i="18"/>
  <c r="Q17" i="18"/>
  <c r="P17" i="18"/>
  <c r="W16" i="18"/>
  <c r="V16" i="18"/>
  <c r="U16" i="18"/>
  <c r="U15" i="18" s="1"/>
  <c r="R42" i="8" s="1"/>
  <c r="T16" i="18"/>
  <c r="T15" i="18" s="1"/>
  <c r="Q42" i="8" s="1"/>
  <c r="S16" i="18"/>
  <c r="R16" i="18"/>
  <c r="Q16" i="18"/>
  <c r="P16" i="18"/>
  <c r="P15" i="18" s="1"/>
  <c r="M42" i="8" s="1"/>
  <c r="W15" i="18"/>
  <c r="V15" i="18"/>
  <c r="S15" i="18"/>
  <c r="R15" i="18"/>
  <c r="Q15" i="18"/>
  <c r="N42" i="8" s="1"/>
  <c r="U14" i="18"/>
  <c r="T14" i="18"/>
  <c r="P14" i="18"/>
  <c r="W13" i="18"/>
  <c r="W14" i="18" s="1"/>
  <c r="T41" i="8" s="1"/>
  <c r="V13" i="18"/>
  <c r="V14" i="18" s="1"/>
  <c r="S41" i="8" s="1"/>
  <c r="U13" i="18"/>
  <c r="T13" i="18"/>
  <c r="S13" i="18"/>
  <c r="S14" i="18" s="1"/>
  <c r="P41" i="8" s="1"/>
  <c r="R13" i="18"/>
  <c r="R14" i="18" s="1"/>
  <c r="O41" i="8" s="1"/>
  <c r="Q13" i="18"/>
  <c r="N40" i="8" s="1"/>
  <c r="P13" i="18"/>
  <c r="O9" i="18"/>
  <c r="W18" i="17"/>
  <c r="V18" i="17"/>
  <c r="U18" i="17"/>
  <c r="T18" i="17"/>
  <c r="S18" i="17"/>
  <c r="R18" i="17"/>
  <c r="Q18" i="17"/>
  <c r="P18" i="17"/>
  <c r="W17" i="17"/>
  <c r="V17" i="17"/>
  <c r="U17" i="17"/>
  <c r="T17" i="17"/>
  <c r="S17" i="17"/>
  <c r="R17" i="17"/>
  <c r="Q17" i="17"/>
  <c r="P17" i="17"/>
  <c r="W16" i="17"/>
  <c r="W15" i="17" s="1"/>
  <c r="K42" i="8" s="1"/>
  <c r="V16" i="17"/>
  <c r="V15" i="17" s="1"/>
  <c r="J42" i="8" s="1"/>
  <c r="U16" i="17"/>
  <c r="U15" i="17" s="1"/>
  <c r="I42" i="8" s="1"/>
  <c r="T16" i="17"/>
  <c r="T15" i="17" s="1"/>
  <c r="H42" i="8" s="1"/>
  <c r="S16" i="17"/>
  <c r="R16" i="17"/>
  <c r="Q16" i="17"/>
  <c r="Q15" i="17" s="1"/>
  <c r="E42" i="8" s="1"/>
  <c r="P16" i="17"/>
  <c r="P15" i="17" s="1"/>
  <c r="D42" i="8" s="1"/>
  <c r="S15" i="17"/>
  <c r="R15" i="17"/>
  <c r="V14" i="17"/>
  <c r="U14" i="17"/>
  <c r="T14" i="17"/>
  <c r="Q14" i="17"/>
  <c r="P14" i="17"/>
  <c r="W13" i="17"/>
  <c r="W14" i="17" s="1"/>
  <c r="K41" i="8" s="1"/>
  <c r="V13" i="17"/>
  <c r="U13" i="17"/>
  <c r="T13" i="17"/>
  <c r="S13" i="17"/>
  <c r="S14" i="17" s="1"/>
  <c r="G41" i="8" s="1"/>
  <c r="R13" i="17"/>
  <c r="R14" i="17" s="1"/>
  <c r="F41" i="8" s="1"/>
  <c r="Q13" i="17"/>
  <c r="P13" i="17"/>
  <c r="O9" i="17"/>
  <c r="W18" i="16"/>
  <c r="V18" i="16"/>
  <c r="U18" i="16"/>
  <c r="T18" i="16"/>
  <c r="S18" i="16"/>
  <c r="R18" i="16"/>
  <c r="Q18" i="16"/>
  <c r="P18" i="16"/>
  <c r="W17" i="16"/>
  <c r="V17" i="16"/>
  <c r="U17" i="16"/>
  <c r="T17" i="16"/>
  <c r="S17" i="16"/>
  <c r="P37" i="8" s="1"/>
  <c r="R17" i="16"/>
  <c r="Q17" i="16"/>
  <c r="P17" i="16"/>
  <c r="W16" i="16"/>
  <c r="W15" i="16" s="1"/>
  <c r="T35" i="8" s="1"/>
  <c r="V16" i="16"/>
  <c r="V15" i="16" s="1"/>
  <c r="S35" i="8" s="1"/>
  <c r="U16" i="16"/>
  <c r="U15" i="16" s="1"/>
  <c r="R35" i="8" s="1"/>
  <c r="T16" i="16"/>
  <c r="S16" i="16"/>
  <c r="R16" i="16"/>
  <c r="R15" i="16" s="1"/>
  <c r="O35" i="8" s="1"/>
  <c r="Q16" i="16"/>
  <c r="Q15" i="16" s="1"/>
  <c r="N35" i="8" s="1"/>
  <c r="P16" i="16"/>
  <c r="P15" i="16" s="1"/>
  <c r="M35" i="8" s="1"/>
  <c r="T15" i="16"/>
  <c r="S15" i="16"/>
  <c r="P35" i="8" s="1"/>
  <c r="W14" i="16"/>
  <c r="V14" i="16"/>
  <c r="U14" i="16"/>
  <c r="R14" i="16"/>
  <c r="Q14" i="16"/>
  <c r="W13" i="16"/>
  <c r="V13" i="16"/>
  <c r="U13" i="16"/>
  <c r="T13" i="16"/>
  <c r="T14" i="16" s="1"/>
  <c r="Q34" i="8" s="1"/>
  <c r="S13" i="16"/>
  <c r="P33" i="8" s="1"/>
  <c r="R13" i="16"/>
  <c r="Q13" i="16"/>
  <c r="P13" i="16"/>
  <c r="P14" i="16" s="1"/>
  <c r="M34" i="8" s="1"/>
  <c r="O9" i="16"/>
  <c r="W18" i="15"/>
  <c r="V18" i="15"/>
  <c r="U18" i="15"/>
  <c r="T18" i="15"/>
  <c r="S18" i="15"/>
  <c r="R18" i="15"/>
  <c r="Q18" i="15"/>
  <c r="P18" i="15"/>
  <c r="W17" i="15"/>
  <c r="V17" i="15"/>
  <c r="U17" i="15"/>
  <c r="T17" i="15"/>
  <c r="S17" i="15"/>
  <c r="R17" i="15"/>
  <c r="Q17" i="15"/>
  <c r="P17" i="15"/>
  <c r="W16" i="15"/>
  <c r="W15" i="15" s="1"/>
  <c r="K35" i="8" s="1"/>
  <c r="V16" i="15"/>
  <c r="J36" i="8" s="1"/>
  <c r="U16" i="15"/>
  <c r="T16" i="15"/>
  <c r="S16" i="15"/>
  <c r="S15" i="15" s="1"/>
  <c r="G35" i="8" s="1"/>
  <c r="R16" i="15"/>
  <c r="R15" i="15" s="1"/>
  <c r="F35" i="8" s="1"/>
  <c r="Q16" i="15"/>
  <c r="Q15" i="15" s="1"/>
  <c r="E35" i="8" s="1"/>
  <c r="P16" i="15"/>
  <c r="U15" i="15"/>
  <c r="T15" i="15"/>
  <c r="P15" i="15"/>
  <c r="W14" i="15"/>
  <c r="V14" i="15"/>
  <c r="J34" i="8" s="1"/>
  <c r="S14" i="15"/>
  <c r="R14" i="15"/>
  <c r="Q14" i="15"/>
  <c r="W13" i="15"/>
  <c r="V13" i="15"/>
  <c r="U13" i="15"/>
  <c r="U14" i="15" s="1"/>
  <c r="I34" i="8" s="1"/>
  <c r="T13" i="15"/>
  <c r="T14" i="15" s="1"/>
  <c r="H34" i="8" s="1"/>
  <c r="S13" i="15"/>
  <c r="R13" i="15"/>
  <c r="Q13" i="15"/>
  <c r="P13" i="15"/>
  <c r="P14" i="15" s="1"/>
  <c r="D34" i="8" s="1"/>
  <c r="O9" i="15"/>
  <c r="W18" i="14"/>
  <c r="V18" i="14"/>
  <c r="U18" i="14"/>
  <c r="T18" i="14"/>
  <c r="S18" i="14"/>
  <c r="R18" i="14"/>
  <c r="Q18" i="14"/>
  <c r="P18" i="14"/>
  <c r="W17" i="14"/>
  <c r="V17" i="14"/>
  <c r="U17" i="14"/>
  <c r="T17" i="14"/>
  <c r="S17" i="14"/>
  <c r="R17" i="14"/>
  <c r="Q17" i="14"/>
  <c r="P17" i="14"/>
  <c r="W16" i="14"/>
  <c r="W15" i="14" s="1"/>
  <c r="T28" i="8" s="1"/>
  <c r="V16" i="14"/>
  <c r="U16" i="14"/>
  <c r="T16" i="14"/>
  <c r="T15" i="14" s="1"/>
  <c r="Q28" i="8" s="1"/>
  <c r="S16" i="14"/>
  <c r="S15" i="14" s="1"/>
  <c r="P28" i="8" s="1"/>
  <c r="R16" i="14"/>
  <c r="R15" i="14" s="1"/>
  <c r="O28" i="8" s="1"/>
  <c r="Q16" i="14"/>
  <c r="P16" i="14"/>
  <c r="V15" i="14"/>
  <c r="U15" i="14"/>
  <c r="R28" i="8" s="1"/>
  <c r="Q15" i="14"/>
  <c r="P15" i="14"/>
  <c r="W14" i="14"/>
  <c r="T27" i="8" s="1"/>
  <c r="T14" i="14"/>
  <c r="S14" i="14"/>
  <c r="R14" i="14"/>
  <c r="W13" i="14"/>
  <c r="V13" i="14"/>
  <c r="V14" i="14" s="1"/>
  <c r="S27" i="8" s="1"/>
  <c r="U13" i="14"/>
  <c r="R26" i="8" s="1"/>
  <c r="T13" i="14"/>
  <c r="S13" i="14"/>
  <c r="R13" i="14"/>
  <c r="Q13" i="14"/>
  <c r="Q14" i="14" s="1"/>
  <c r="N27" i="8" s="1"/>
  <c r="P13" i="14"/>
  <c r="P14" i="14" s="1"/>
  <c r="M27" i="8" s="1"/>
  <c r="O9" i="14"/>
  <c r="W18" i="13"/>
  <c r="V18" i="13"/>
  <c r="U18" i="13"/>
  <c r="T18" i="13"/>
  <c r="S18" i="13"/>
  <c r="R18" i="13"/>
  <c r="Q18" i="13"/>
  <c r="P18" i="13"/>
  <c r="W17" i="13"/>
  <c r="V17" i="13"/>
  <c r="J30" i="8" s="1"/>
  <c r="U17" i="13"/>
  <c r="T17" i="13"/>
  <c r="S17" i="13"/>
  <c r="R17" i="13"/>
  <c r="Q17" i="13"/>
  <c r="E30" i="8" s="1"/>
  <c r="P17" i="13"/>
  <c r="D30" i="8" s="1"/>
  <c r="W16" i="13"/>
  <c r="V16" i="13"/>
  <c r="U16" i="13"/>
  <c r="U15" i="13" s="1"/>
  <c r="I28" i="8" s="1"/>
  <c r="T16" i="13"/>
  <c r="T15" i="13" s="1"/>
  <c r="H28" i="8" s="1"/>
  <c r="S16" i="13"/>
  <c r="S15" i="13" s="1"/>
  <c r="G28" i="8" s="1"/>
  <c r="R16" i="13"/>
  <c r="Q16" i="13"/>
  <c r="P16" i="13"/>
  <c r="W15" i="13"/>
  <c r="V15" i="13"/>
  <c r="J28" i="8" s="1"/>
  <c r="R15" i="13"/>
  <c r="Q15" i="13"/>
  <c r="E28" i="8" s="1"/>
  <c r="P15" i="13"/>
  <c r="U14" i="13"/>
  <c r="T14" i="13"/>
  <c r="S14" i="13"/>
  <c r="W13" i="13"/>
  <c r="W14" i="13" s="1"/>
  <c r="K27" i="8" s="1"/>
  <c r="V13" i="13"/>
  <c r="V14" i="13" s="1"/>
  <c r="J27" i="8" s="1"/>
  <c r="U13" i="13"/>
  <c r="T13" i="13"/>
  <c r="S13" i="13"/>
  <c r="R13" i="13"/>
  <c r="R14" i="13" s="1"/>
  <c r="F27" i="8" s="1"/>
  <c r="Q13" i="13"/>
  <c r="Q14" i="13" s="1"/>
  <c r="E27" i="8" s="1"/>
  <c r="P13" i="13"/>
  <c r="P14" i="13" s="1"/>
  <c r="D27" i="8" s="1"/>
  <c r="O9" i="13"/>
  <c r="W18" i="12"/>
  <c r="V18" i="12"/>
  <c r="U18" i="12"/>
  <c r="R24" i="8" s="1"/>
  <c r="T18" i="12"/>
  <c r="S18" i="12"/>
  <c r="R18" i="12"/>
  <c r="Q18" i="12"/>
  <c r="P18" i="12"/>
  <c r="W17" i="12"/>
  <c r="V17" i="12"/>
  <c r="U17" i="12"/>
  <c r="T17" i="12"/>
  <c r="S17" i="12"/>
  <c r="P23" i="8" s="1"/>
  <c r="R17" i="12"/>
  <c r="O23" i="8" s="1"/>
  <c r="Q17" i="12"/>
  <c r="P17" i="12"/>
  <c r="W16" i="12"/>
  <c r="V16" i="12"/>
  <c r="V15" i="12" s="1"/>
  <c r="S21" i="8" s="1"/>
  <c r="U16" i="12"/>
  <c r="U15" i="12" s="1"/>
  <c r="R21" i="8" s="1"/>
  <c r="T16" i="12"/>
  <c r="T15" i="12" s="1"/>
  <c r="Q21" i="8" s="1"/>
  <c r="S16" i="12"/>
  <c r="R16" i="12"/>
  <c r="Q16" i="12"/>
  <c r="P16" i="12"/>
  <c r="P15" i="12" s="1"/>
  <c r="M21" i="8" s="1"/>
  <c r="W15" i="12"/>
  <c r="S15" i="12"/>
  <c r="R15" i="12"/>
  <c r="Q15" i="12"/>
  <c r="V14" i="12"/>
  <c r="S20" i="8" s="1"/>
  <c r="U14" i="12"/>
  <c r="T14" i="12"/>
  <c r="P14" i="12"/>
  <c r="W13" i="12"/>
  <c r="W14" i="12" s="1"/>
  <c r="T20" i="8" s="1"/>
  <c r="V13" i="12"/>
  <c r="U13" i="12"/>
  <c r="T13" i="12"/>
  <c r="S13" i="12"/>
  <c r="S14" i="12" s="1"/>
  <c r="P20" i="8" s="1"/>
  <c r="R13" i="12"/>
  <c r="R14" i="12" s="1"/>
  <c r="O20" i="8" s="1"/>
  <c r="Q13" i="12"/>
  <c r="Q14" i="12" s="1"/>
  <c r="N20" i="8" s="1"/>
  <c r="P13" i="12"/>
  <c r="O9" i="12"/>
  <c r="W18" i="11"/>
  <c r="K24" i="8" s="1"/>
  <c r="V18" i="11"/>
  <c r="U18" i="11"/>
  <c r="T18" i="11"/>
  <c r="S18" i="11"/>
  <c r="R18" i="11"/>
  <c r="Q18" i="11"/>
  <c r="P18" i="11"/>
  <c r="W17" i="11"/>
  <c r="V17" i="11"/>
  <c r="U17" i="11"/>
  <c r="T17" i="11"/>
  <c r="S17" i="11"/>
  <c r="G23" i="8" s="1"/>
  <c r="R17" i="11"/>
  <c r="F23" i="8" s="1"/>
  <c r="Q17" i="11"/>
  <c r="P17" i="11"/>
  <c r="W16" i="11"/>
  <c r="W15" i="11" s="1"/>
  <c r="K21" i="8" s="1"/>
  <c r="V16" i="11"/>
  <c r="V15" i="11" s="1"/>
  <c r="J21" i="8" s="1"/>
  <c r="U16" i="11"/>
  <c r="U15" i="11" s="1"/>
  <c r="I21" i="8" s="1"/>
  <c r="T16" i="11"/>
  <c r="T15" i="11" s="1"/>
  <c r="H21" i="8" s="1"/>
  <c r="S16" i="11"/>
  <c r="R16" i="11"/>
  <c r="F22" i="8" s="1"/>
  <c r="Q16" i="11"/>
  <c r="Q15" i="11" s="1"/>
  <c r="E21" i="8" s="1"/>
  <c r="P16" i="11"/>
  <c r="P15" i="11" s="1"/>
  <c r="D21" i="8" s="1"/>
  <c r="S15" i="11"/>
  <c r="G21" i="8" s="1"/>
  <c r="R15" i="11"/>
  <c r="F21" i="8" s="1"/>
  <c r="W14" i="11"/>
  <c r="K20" i="8" s="1"/>
  <c r="V14" i="11"/>
  <c r="U14" i="11"/>
  <c r="Q14" i="11"/>
  <c r="P14" i="11"/>
  <c r="D20" i="8" s="1"/>
  <c r="W13" i="11"/>
  <c r="V13" i="11"/>
  <c r="U13" i="11"/>
  <c r="T13" i="11"/>
  <c r="T14" i="11" s="1"/>
  <c r="H20" i="8" s="1"/>
  <c r="S13" i="11"/>
  <c r="G19" i="8" s="1"/>
  <c r="R13" i="11"/>
  <c r="F19" i="8" s="1"/>
  <c r="Q13" i="11"/>
  <c r="P13" i="11"/>
  <c r="O9" i="11"/>
  <c r="W18" i="10"/>
  <c r="V18" i="10"/>
  <c r="S17" i="8" s="1"/>
  <c r="U18" i="10"/>
  <c r="R17" i="8" s="1"/>
  <c r="T18" i="10"/>
  <c r="Q17" i="8" s="1"/>
  <c r="S18" i="10"/>
  <c r="P17" i="8" s="1"/>
  <c r="R18" i="10"/>
  <c r="Q18" i="10"/>
  <c r="P18" i="10"/>
  <c r="W17" i="10"/>
  <c r="V17" i="10"/>
  <c r="U17" i="10"/>
  <c r="R16" i="8" s="1"/>
  <c r="T17" i="10"/>
  <c r="Q16" i="8" s="1"/>
  <c r="S17" i="10"/>
  <c r="P16" i="8" s="1"/>
  <c r="R17" i="10"/>
  <c r="Q17" i="10"/>
  <c r="P17" i="10"/>
  <c r="M16" i="8" s="1"/>
  <c r="W16" i="10"/>
  <c r="T15" i="8" s="1"/>
  <c r="V16" i="10"/>
  <c r="S15" i="8" s="1"/>
  <c r="U16" i="10"/>
  <c r="R15" i="8" s="1"/>
  <c r="T16" i="10"/>
  <c r="S16" i="10"/>
  <c r="R16" i="10"/>
  <c r="R15" i="10" s="1"/>
  <c r="O14" i="8" s="1"/>
  <c r="Q16" i="10"/>
  <c r="N15" i="8" s="1"/>
  <c r="P16" i="10"/>
  <c r="T15" i="10"/>
  <c r="Q14" i="8" s="1"/>
  <c r="S15" i="10"/>
  <c r="P15" i="10"/>
  <c r="M14" i="8" s="1"/>
  <c r="W14" i="10"/>
  <c r="T13" i="8" s="1"/>
  <c r="V14" i="10"/>
  <c r="S13" i="8" s="1"/>
  <c r="U14" i="10"/>
  <c r="R13" i="8" s="1"/>
  <c r="R14" i="10"/>
  <c r="Q14" i="10"/>
  <c r="N13" i="8" s="1"/>
  <c r="W13" i="10"/>
  <c r="V13" i="10"/>
  <c r="U13" i="10"/>
  <c r="R12" i="8" s="1"/>
  <c r="T13" i="10"/>
  <c r="Q12" i="8" s="1"/>
  <c r="S13" i="10"/>
  <c r="S14" i="10" s="1"/>
  <c r="P13" i="8" s="1"/>
  <c r="R13" i="10"/>
  <c r="Q13" i="10"/>
  <c r="N12" i="8" s="1"/>
  <c r="P13" i="10"/>
  <c r="P14" i="10" s="1"/>
  <c r="M13" i="8" s="1"/>
  <c r="O9" i="10"/>
  <c r="W18" i="9"/>
  <c r="K17" i="8" s="1"/>
  <c r="V18" i="9"/>
  <c r="U18" i="9"/>
  <c r="T18" i="9"/>
  <c r="H17" i="8" s="1"/>
  <c r="S18" i="9"/>
  <c r="R18" i="9"/>
  <c r="F17" i="8" s="1"/>
  <c r="Q18" i="9"/>
  <c r="P18" i="9"/>
  <c r="W17" i="9"/>
  <c r="V17" i="9"/>
  <c r="U17" i="9"/>
  <c r="T17" i="9"/>
  <c r="H16" i="8" s="1"/>
  <c r="S17" i="9"/>
  <c r="R17" i="9"/>
  <c r="Q17" i="9"/>
  <c r="P17" i="9"/>
  <c r="D16" i="8" s="1"/>
  <c r="W16" i="9"/>
  <c r="W15" i="9" s="1"/>
  <c r="K14" i="8" s="1"/>
  <c r="V16" i="9"/>
  <c r="V15" i="9" s="1"/>
  <c r="J14" i="8" s="1"/>
  <c r="U16" i="9"/>
  <c r="T16" i="9"/>
  <c r="H15" i="8" s="1"/>
  <c r="S16" i="9"/>
  <c r="S15" i="9" s="1"/>
  <c r="G14" i="8" s="1"/>
  <c r="R16" i="9"/>
  <c r="R15" i="9" s="1"/>
  <c r="F14" i="8" s="1"/>
  <c r="Q16" i="9"/>
  <c r="P16" i="9"/>
  <c r="U15" i="9"/>
  <c r="I14" i="8" s="1"/>
  <c r="T15" i="9"/>
  <c r="H14" i="8" s="1"/>
  <c r="Q15" i="9"/>
  <c r="E14" i="8" s="1"/>
  <c r="P15" i="9"/>
  <c r="W14" i="9"/>
  <c r="V14" i="9"/>
  <c r="S14" i="9"/>
  <c r="R14" i="9"/>
  <c r="W13" i="9"/>
  <c r="V13" i="9"/>
  <c r="U13" i="9"/>
  <c r="I12" i="8" s="1"/>
  <c r="T13" i="9"/>
  <c r="H12" i="8" s="1"/>
  <c r="S13" i="9"/>
  <c r="R13" i="9"/>
  <c r="Q13" i="9"/>
  <c r="Q14" i="9" s="1"/>
  <c r="E13" i="8" s="1"/>
  <c r="P13" i="9"/>
  <c r="P14" i="9" s="1"/>
  <c r="D13" i="8" s="1"/>
  <c r="O9" i="9"/>
  <c r="T45" i="8"/>
  <c r="S45" i="8"/>
  <c r="R45" i="8"/>
  <c r="Q45" i="8"/>
  <c r="P45" i="8"/>
  <c r="O45" i="8"/>
  <c r="N45" i="8"/>
  <c r="M45" i="8"/>
  <c r="K45" i="8"/>
  <c r="J45" i="8"/>
  <c r="I45" i="8"/>
  <c r="H45" i="8"/>
  <c r="G45" i="8"/>
  <c r="F45" i="8"/>
  <c r="E45" i="8"/>
  <c r="D45" i="8"/>
  <c r="T44" i="8"/>
  <c r="S44" i="8"/>
  <c r="R44" i="8"/>
  <c r="Q44" i="8"/>
  <c r="P44" i="8"/>
  <c r="O44" i="8"/>
  <c r="N44" i="8"/>
  <c r="M44" i="8"/>
  <c r="K44" i="8"/>
  <c r="J44" i="8"/>
  <c r="I44" i="8"/>
  <c r="H44" i="8"/>
  <c r="G44" i="8"/>
  <c r="F44" i="8"/>
  <c r="E44" i="8"/>
  <c r="D44" i="8"/>
  <c r="A44" i="8"/>
  <c r="T43" i="8"/>
  <c r="S43" i="8"/>
  <c r="R43" i="8"/>
  <c r="Q43" i="8"/>
  <c r="P43" i="8"/>
  <c r="O43" i="8"/>
  <c r="N43" i="8"/>
  <c r="M43" i="8"/>
  <c r="K43" i="8"/>
  <c r="J43" i="8"/>
  <c r="I43" i="8"/>
  <c r="H43" i="8"/>
  <c r="G43" i="8"/>
  <c r="F43" i="8"/>
  <c r="E43" i="8"/>
  <c r="D43" i="8"/>
  <c r="T42" i="8"/>
  <c r="S42" i="8"/>
  <c r="P42" i="8"/>
  <c r="O42" i="8"/>
  <c r="G42" i="8"/>
  <c r="F42" i="8"/>
  <c r="R41" i="8"/>
  <c r="Q41" i="8"/>
  <c r="M41" i="8"/>
  <c r="J41" i="8"/>
  <c r="I41" i="8"/>
  <c r="H41" i="8"/>
  <c r="E41" i="8"/>
  <c r="D41" i="8"/>
  <c r="T40" i="8"/>
  <c r="S40" i="8"/>
  <c r="R40" i="8"/>
  <c r="Q40" i="8"/>
  <c r="P40" i="8"/>
  <c r="O40" i="8"/>
  <c r="M40" i="8"/>
  <c r="K40" i="8"/>
  <c r="J40" i="8"/>
  <c r="I40" i="8"/>
  <c r="H40" i="8"/>
  <c r="G40" i="8"/>
  <c r="F40" i="8"/>
  <c r="E40" i="8"/>
  <c r="D40" i="8"/>
  <c r="T38" i="8"/>
  <c r="S38" i="8"/>
  <c r="R38" i="8"/>
  <c r="Q38" i="8"/>
  <c r="P38" i="8"/>
  <c r="O38" i="8"/>
  <c r="N38" i="8"/>
  <c r="M38" i="8"/>
  <c r="K38" i="8"/>
  <c r="J38" i="8"/>
  <c r="I38" i="8"/>
  <c r="H38" i="8"/>
  <c r="G38" i="8"/>
  <c r="F38" i="8"/>
  <c r="E38" i="8"/>
  <c r="D38" i="8"/>
  <c r="T37" i="8"/>
  <c r="S37" i="8"/>
  <c r="R37" i="8"/>
  <c r="Q37" i="8"/>
  <c r="O37" i="8"/>
  <c r="N37" i="8"/>
  <c r="M37" i="8"/>
  <c r="K37" i="8"/>
  <c r="J37" i="8"/>
  <c r="I37" i="8"/>
  <c r="H37" i="8"/>
  <c r="G37" i="8"/>
  <c r="F37" i="8"/>
  <c r="E37" i="8"/>
  <c r="D37" i="8"/>
  <c r="A37" i="8"/>
  <c r="T36" i="8"/>
  <c r="S36" i="8"/>
  <c r="R36" i="8"/>
  <c r="Q36" i="8"/>
  <c r="P36" i="8"/>
  <c r="O36" i="8"/>
  <c r="N36" i="8"/>
  <c r="M36" i="8"/>
  <c r="K36" i="8"/>
  <c r="I36" i="8"/>
  <c r="H36" i="8"/>
  <c r="G36" i="8"/>
  <c r="F36" i="8"/>
  <c r="E36" i="8"/>
  <c r="D36" i="8"/>
  <c r="Q35" i="8"/>
  <c r="I35" i="8"/>
  <c r="H35" i="8"/>
  <c r="D35" i="8"/>
  <c r="T34" i="8"/>
  <c r="S34" i="8"/>
  <c r="R34" i="8"/>
  <c r="O34" i="8"/>
  <c r="N34" i="8"/>
  <c r="K34" i="8"/>
  <c r="G34" i="8"/>
  <c r="F34" i="8"/>
  <c r="E34" i="8"/>
  <c r="T33" i="8"/>
  <c r="S33" i="8"/>
  <c r="R33" i="8"/>
  <c r="Q33" i="8"/>
  <c r="O33" i="8"/>
  <c r="N33" i="8"/>
  <c r="M33" i="8"/>
  <c r="K33" i="8"/>
  <c r="J33" i="8"/>
  <c r="I33" i="8"/>
  <c r="H33" i="8"/>
  <c r="G33" i="8"/>
  <c r="F33" i="8"/>
  <c r="E33" i="8"/>
  <c r="D33" i="8"/>
  <c r="T31" i="8"/>
  <c r="S31" i="8"/>
  <c r="R31" i="8"/>
  <c r="Q31" i="8"/>
  <c r="P31" i="8"/>
  <c r="O31" i="8"/>
  <c r="N31" i="8"/>
  <c r="M31" i="8"/>
  <c r="K31" i="8"/>
  <c r="J31" i="8"/>
  <c r="I31" i="8"/>
  <c r="H31" i="8"/>
  <c r="G31" i="8"/>
  <c r="F31" i="8"/>
  <c r="E31" i="8"/>
  <c r="D31" i="8"/>
  <c r="T30" i="8"/>
  <c r="S30" i="8"/>
  <c r="R30" i="8"/>
  <c r="Q30" i="8"/>
  <c r="P30" i="8"/>
  <c r="O30" i="8"/>
  <c r="N30" i="8"/>
  <c r="M30" i="8"/>
  <c r="K30" i="8"/>
  <c r="I30" i="8"/>
  <c r="H30" i="8"/>
  <c r="G30" i="8"/>
  <c r="F30" i="8"/>
  <c r="A30" i="8"/>
  <c r="S29" i="8"/>
  <c r="R29" i="8"/>
  <c r="Q29" i="8"/>
  <c r="P29" i="8"/>
  <c r="O29" i="8"/>
  <c r="N29" i="8"/>
  <c r="M29" i="8"/>
  <c r="K29" i="8"/>
  <c r="J29" i="8"/>
  <c r="I29" i="8"/>
  <c r="H29" i="8"/>
  <c r="G29" i="8"/>
  <c r="F29" i="8"/>
  <c r="E29" i="8"/>
  <c r="D29" i="8"/>
  <c r="S28" i="8"/>
  <c r="N28" i="8"/>
  <c r="M28" i="8"/>
  <c r="K28" i="8"/>
  <c r="F28" i="8"/>
  <c r="D28" i="8"/>
  <c r="Q27" i="8"/>
  <c r="P27" i="8"/>
  <c r="O27" i="8"/>
  <c r="I27" i="8"/>
  <c r="H27" i="8"/>
  <c r="G27" i="8"/>
  <c r="T26" i="8"/>
  <c r="S26" i="8"/>
  <c r="Q26" i="8"/>
  <c r="P26" i="8"/>
  <c r="O26" i="8"/>
  <c r="N26" i="8"/>
  <c r="M26" i="8"/>
  <c r="K26" i="8"/>
  <c r="I26" i="8"/>
  <c r="H26" i="8"/>
  <c r="G26" i="8"/>
  <c r="F26" i="8"/>
  <c r="D26" i="8"/>
  <c r="T24" i="8"/>
  <c r="S24" i="8"/>
  <c r="Q24" i="8"/>
  <c r="P24" i="8"/>
  <c r="O24" i="8"/>
  <c r="N24" i="8"/>
  <c r="M24" i="8"/>
  <c r="J24" i="8"/>
  <c r="I24" i="8"/>
  <c r="H24" i="8"/>
  <c r="G24" i="8"/>
  <c r="F24" i="8"/>
  <c r="E24" i="8"/>
  <c r="D24" i="8"/>
  <c r="T23" i="8"/>
  <c r="S23" i="8"/>
  <c r="R23" i="8"/>
  <c r="Q23" i="8"/>
  <c r="N23" i="8"/>
  <c r="M23" i="8"/>
  <c r="K23" i="8"/>
  <c r="J23" i="8"/>
  <c r="I23" i="8"/>
  <c r="H23" i="8"/>
  <c r="E23" i="8"/>
  <c r="D23" i="8"/>
  <c r="A23" i="8"/>
  <c r="T22" i="8"/>
  <c r="R22" i="8"/>
  <c r="Q22" i="8"/>
  <c r="P22" i="8"/>
  <c r="O22" i="8"/>
  <c r="N22" i="8"/>
  <c r="M22" i="8"/>
  <c r="J22" i="8"/>
  <c r="I22" i="8"/>
  <c r="H22" i="8"/>
  <c r="G22" i="8"/>
  <c r="E22" i="8"/>
  <c r="T21" i="8"/>
  <c r="P21" i="8"/>
  <c r="O21" i="8"/>
  <c r="N21" i="8"/>
  <c r="R20" i="8"/>
  <c r="Q20" i="8"/>
  <c r="M20" i="8"/>
  <c r="J20" i="8"/>
  <c r="I20" i="8"/>
  <c r="E20" i="8"/>
  <c r="T19" i="8"/>
  <c r="S19" i="8"/>
  <c r="R19" i="8"/>
  <c r="Q19" i="8"/>
  <c r="P19" i="8"/>
  <c r="O19" i="8"/>
  <c r="N19" i="8"/>
  <c r="M19" i="8"/>
  <c r="K19" i="8"/>
  <c r="J19" i="8"/>
  <c r="I19" i="8"/>
  <c r="H19" i="8"/>
  <c r="E19" i="8"/>
  <c r="D19" i="8"/>
  <c r="T17" i="8"/>
  <c r="O17" i="8"/>
  <c r="N17" i="8"/>
  <c r="M17" i="8"/>
  <c r="J17" i="8"/>
  <c r="I17" i="8"/>
  <c r="G17" i="8"/>
  <c r="E17" i="8"/>
  <c r="D17" i="8"/>
  <c r="T16" i="8"/>
  <c r="S16" i="8"/>
  <c r="O16" i="8"/>
  <c r="N16" i="8"/>
  <c r="K16" i="8"/>
  <c r="J16" i="8"/>
  <c r="I16" i="8"/>
  <c r="G16" i="8"/>
  <c r="F16" i="8"/>
  <c r="E16" i="8"/>
  <c r="A16" i="8"/>
  <c r="Q15" i="8"/>
  <c r="P15" i="8"/>
  <c r="O15" i="8"/>
  <c r="M15" i="8"/>
  <c r="K15" i="8"/>
  <c r="J15" i="8"/>
  <c r="I15" i="8"/>
  <c r="G15" i="8"/>
  <c r="F15" i="8"/>
  <c r="E15" i="8"/>
  <c r="D15" i="8"/>
  <c r="P14" i="8"/>
  <c r="D14" i="8"/>
  <c r="O13" i="8"/>
  <c r="K13" i="8"/>
  <c r="J13" i="8"/>
  <c r="G13" i="8"/>
  <c r="F13" i="8"/>
  <c r="T12" i="8"/>
  <c r="S12" i="8"/>
  <c r="P12" i="8"/>
  <c r="O12" i="8"/>
  <c r="K12" i="8"/>
  <c r="J12" i="8"/>
  <c r="G12" i="8"/>
  <c r="F12" i="8"/>
  <c r="D12" i="8"/>
  <c r="J41" i="7"/>
  <c r="I41" i="7"/>
  <c r="H41" i="7"/>
  <c r="G41" i="7"/>
  <c r="F41" i="7"/>
  <c r="E41" i="7"/>
  <c r="D41" i="7"/>
  <c r="C41" i="7"/>
  <c r="J40" i="7"/>
  <c r="I40" i="7"/>
  <c r="H40" i="7"/>
  <c r="G40" i="7"/>
  <c r="F40" i="7"/>
  <c r="E40" i="7"/>
  <c r="D40" i="7"/>
  <c r="C40" i="7"/>
  <c r="J39" i="7"/>
  <c r="I39" i="7"/>
  <c r="H39" i="7"/>
  <c r="G39" i="7"/>
  <c r="G38" i="7" s="1"/>
  <c r="F39" i="7"/>
  <c r="F38" i="7" s="1"/>
  <c r="E39" i="7"/>
  <c r="E38" i="7" s="1"/>
  <c r="D39" i="7"/>
  <c r="C39" i="7"/>
  <c r="J38" i="7"/>
  <c r="I38" i="7"/>
  <c r="H38" i="7"/>
  <c r="D38" i="7"/>
  <c r="C38" i="7"/>
  <c r="G37" i="7"/>
  <c r="F37" i="7"/>
  <c r="E37" i="7"/>
  <c r="J36" i="7"/>
  <c r="J37" i="7" s="1"/>
  <c r="I36" i="7"/>
  <c r="I37" i="7" s="1"/>
  <c r="H36" i="7"/>
  <c r="H37" i="7" s="1"/>
  <c r="G36" i="7"/>
  <c r="F36" i="7"/>
  <c r="E36" i="7"/>
  <c r="D36" i="7"/>
  <c r="D37" i="7" s="1"/>
  <c r="C36" i="7"/>
  <c r="C37" i="7" s="1"/>
  <c r="J34" i="7"/>
  <c r="I34" i="7"/>
  <c r="H34" i="7"/>
  <c r="G34" i="7"/>
  <c r="F34" i="7"/>
  <c r="E34" i="7"/>
  <c r="D34" i="7"/>
  <c r="C34" i="7"/>
  <c r="J33" i="7"/>
  <c r="J31" i="7" s="1"/>
  <c r="I33" i="7"/>
  <c r="H33" i="7"/>
  <c r="G33" i="7"/>
  <c r="F33" i="7"/>
  <c r="E33" i="7"/>
  <c r="D33" i="7"/>
  <c r="C33" i="7"/>
  <c r="J32" i="7"/>
  <c r="I32" i="7"/>
  <c r="H32" i="7"/>
  <c r="G32" i="7"/>
  <c r="G31" i="7" s="1"/>
  <c r="F32" i="7"/>
  <c r="F31" i="7" s="1"/>
  <c r="E32" i="7"/>
  <c r="E31" i="7" s="1"/>
  <c r="D32" i="7"/>
  <c r="C32" i="7"/>
  <c r="I31" i="7"/>
  <c r="H31" i="7"/>
  <c r="D31" i="7"/>
  <c r="C31" i="7"/>
  <c r="G30" i="7"/>
  <c r="F30" i="7"/>
  <c r="E30" i="7"/>
  <c r="J29" i="7"/>
  <c r="J30" i="7" s="1"/>
  <c r="I29" i="7"/>
  <c r="I30" i="7" s="1"/>
  <c r="H29" i="7"/>
  <c r="H30" i="7" s="1"/>
  <c r="G29" i="7"/>
  <c r="F29" i="7"/>
  <c r="E29" i="7"/>
  <c r="D29" i="7"/>
  <c r="D30" i="7" s="1"/>
  <c r="C29" i="7"/>
  <c r="C30" i="7" s="1"/>
  <c r="J27" i="7"/>
  <c r="I27" i="7"/>
  <c r="H27" i="7"/>
  <c r="G27" i="7"/>
  <c r="F27" i="7"/>
  <c r="E27" i="7"/>
  <c r="D27" i="7"/>
  <c r="C27" i="7"/>
  <c r="J26" i="7"/>
  <c r="J24" i="7" s="1"/>
  <c r="I26" i="7"/>
  <c r="H26" i="7"/>
  <c r="G26" i="7"/>
  <c r="F26" i="7"/>
  <c r="E26" i="7"/>
  <c r="D26" i="7"/>
  <c r="C26" i="7"/>
  <c r="J25" i="7"/>
  <c r="I25" i="7"/>
  <c r="H25" i="7"/>
  <c r="G25" i="7"/>
  <c r="G24" i="7" s="1"/>
  <c r="F25" i="7"/>
  <c r="F24" i="7" s="1"/>
  <c r="E25" i="7"/>
  <c r="E24" i="7" s="1"/>
  <c r="D25" i="7"/>
  <c r="C25" i="7"/>
  <c r="I24" i="7"/>
  <c r="H24" i="7"/>
  <c r="D24" i="7"/>
  <c r="C24" i="7"/>
  <c r="G23" i="7"/>
  <c r="F23" i="7"/>
  <c r="E23" i="7"/>
  <c r="J22" i="7"/>
  <c r="J23" i="7" s="1"/>
  <c r="I22" i="7"/>
  <c r="I23" i="7" s="1"/>
  <c r="H22" i="7"/>
  <c r="H23" i="7" s="1"/>
  <c r="G22" i="7"/>
  <c r="F22" i="7"/>
  <c r="E22" i="7"/>
  <c r="D22" i="7"/>
  <c r="D23" i="7" s="1"/>
  <c r="C22" i="7"/>
  <c r="C23" i="7" s="1"/>
  <c r="J20" i="7"/>
  <c r="I20" i="7"/>
  <c r="H20" i="7"/>
  <c r="G20" i="7"/>
  <c r="F20" i="7"/>
  <c r="E20" i="7"/>
  <c r="D20" i="7"/>
  <c r="C20" i="7"/>
  <c r="J19" i="7"/>
  <c r="J17" i="7" s="1"/>
  <c r="I19" i="7"/>
  <c r="H19" i="7"/>
  <c r="G19" i="7"/>
  <c r="F19" i="7"/>
  <c r="E19" i="7"/>
  <c r="D19" i="7"/>
  <c r="C19" i="7"/>
  <c r="J18" i="7"/>
  <c r="I18" i="7"/>
  <c r="H18" i="7"/>
  <c r="G18" i="7"/>
  <c r="G17" i="7" s="1"/>
  <c r="F18" i="7"/>
  <c r="F17" i="7" s="1"/>
  <c r="E18" i="7"/>
  <c r="E17" i="7" s="1"/>
  <c r="D18" i="7"/>
  <c r="C18" i="7"/>
  <c r="I17" i="7"/>
  <c r="H17" i="7"/>
  <c r="D17" i="7"/>
  <c r="C17" i="7"/>
  <c r="G16" i="7"/>
  <c r="F16" i="7"/>
  <c r="E16" i="7"/>
  <c r="J15" i="7"/>
  <c r="J16" i="7" s="1"/>
  <c r="I15" i="7"/>
  <c r="I16" i="7" s="1"/>
  <c r="H15" i="7"/>
  <c r="H16" i="7" s="1"/>
  <c r="G15" i="7"/>
  <c r="F15" i="7"/>
  <c r="E15" i="7"/>
  <c r="D15" i="7"/>
  <c r="D16" i="7" s="1"/>
  <c r="C15" i="7"/>
  <c r="C16" i="7" s="1"/>
  <c r="J13" i="7"/>
  <c r="I13" i="7"/>
  <c r="H13" i="7"/>
  <c r="G13" i="7"/>
  <c r="F13" i="7"/>
  <c r="E13" i="7"/>
  <c r="D13" i="7"/>
  <c r="C13" i="7"/>
  <c r="J12" i="7"/>
  <c r="I12" i="7"/>
  <c r="I10" i="7" s="1"/>
  <c r="H12" i="7"/>
  <c r="G12" i="7"/>
  <c r="F12" i="7"/>
  <c r="E12" i="7"/>
  <c r="D12" i="7"/>
  <c r="C12" i="7"/>
  <c r="C10" i="7" s="1"/>
  <c r="J11" i="7"/>
  <c r="I11" i="7"/>
  <c r="H11" i="7"/>
  <c r="G11" i="7"/>
  <c r="G10" i="7" s="1"/>
  <c r="F11" i="7"/>
  <c r="F10" i="7" s="1"/>
  <c r="E11" i="7"/>
  <c r="E10" i="7" s="1"/>
  <c r="D11" i="7"/>
  <c r="C11" i="7"/>
  <c r="J10" i="7"/>
  <c r="H10" i="7"/>
  <c r="D10" i="7"/>
  <c r="G9" i="7"/>
  <c r="F9" i="7"/>
  <c r="E9" i="7"/>
  <c r="J8" i="7"/>
  <c r="J9" i="7" s="1"/>
  <c r="I8" i="7"/>
  <c r="I9" i="7" s="1"/>
  <c r="H8" i="7"/>
  <c r="H9" i="7" s="1"/>
  <c r="G8" i="7"/>
  <c r="F8" i="7"/>
  <c r="E8" i="7"/>
  <c r="D8" i="7"/>
  <c r="D9" i="7" s="1"/>
  <c r="C8" i="7"/>
  <c r="C9" i="7" s="1"/>
  <c r="K34" i="5"/>
  <c r="J34" i="5"/>
  <c r="I34" i="5"/>
  <c r="H34" i="5"/>
  <c r="G34" i="5"/>
  <c r="F34" i="5"/>
  <c r="E34" i="5"/>
  <c r="D34" i="5"/>
  <c r="P76" i="4" s="1" a="1"/>
  <c r="P76" i="4" s="1"/>
  <c r="K31" i="5"/>
  <c r="J31" i="5"/>
  <c r="I31" i="5"/>
  <c r="H31" i="5"/>
  <c r="G31" i="5"/>
  <c r="F31" i="5"/>
  <c r="E31" i="5"/>
  <c r="D31" i="5"/>
  <c r="K28" i="5"/>
  <c r="J28" i="5"/>
  <c r="I28" i="5"/>
  <c r="H28" i="5"/>
  <c r="G28" i="5"/>
  <c r="F28" i="5"/>
  <c r="E28" i="5"/>
  <c r="D28" i="5"/>
  <c r="K25" i="5"/>
  <c r="J25" i="5"/>
  <c r="I25" i="5"/>
  <c r="H25" i="5"/>
  <c r="G25" i="5"/>
  <c r="F25" i="5"/>
  <c r="E25" i="5"/>
  <c r="D25" i="5"/>
  <c r="K22" i="5"/>
  <c r="J22" i="5"/>
  <c r="I22" i="5"/>
  <c r="H22" i="5"/>
  <c r="G22" i="5"/>
  <c r="F22" i="5"/>
  <c r="T72" i="4" s="1" a="1"/>
  <c r="T72" i="4" s="1"/>
  <c r="E22" i="5"/>
  <c r="D22" i="5"/>
  <c r="R72" i="4" s="1" a="1"/>
  <c r="R72" i="4" s="1"/>
  <c r="K18" i="5"/>
  <c r="J18" i="5"/>
  <c r="I18" i="5"/>
  <c r="H18" i="5"/>
  <c r="G18" i="5"/>
  <c r="F18" i="5"/>
  <c r="E18" i="5"/>
  <c r="D18" i="5"/>
  <c r="T64" i="4" s="1" a="1"/>
  <c r="T64" i="4" s="1"/>
  <c r="K15" i="5"/>
  <c r="J15" i="5"/>
  <c r="I15" i="5"/>
  <c r="H15" i="5"/>
  <c r="G15" i="5"/>
  <c r="F15" i="5"/>
  <c r="Q66" i="4" s="1" a="1"/>
  <c r="Q66" i="4" s="1"/>
  <c r="E15" i="5"/>
  <c r="D15" i="5"/>
  <c r="S66" i="4" s="1" a="1"/>
  <c r="S66" i="4" s="1"/>
  <c r="K12" i="5"/>
  <c r="J12" i="5"/>
  <c r="I12" i="5"/>
  <c r="H12" i="5"/>
  <c r="G12" i="5"/>
  <c r="F12" i="5"/>
  <c r="E12" i="5"/>
  <c r="D12" i="5"/>
  <c r="P65" i="4" s="1" a="1"/>
  <c r="P65" i="4" s="1"/>
  <c r="K9" i="5"/>
  <c r="J9" i="5"/>
  <c r="I9" i="5"/>
  <c r="H9" i="5"/>
  <c r="G9" i="5"/>
  <c r="F9" i="5"/>
  <c r="R64" i="4" s="1" a="1"/>
  <c r="R64" i="4" s="1"/>
  <c r="E9" i="5"/>
  <c r="D9" i="5"/>
  <c r="K6" i="5"/>
  <c r="J6" i="5"/>
  <c r="I6" i="5"/>
  <c r="H6" i="5"/>
  <c r="G6" i="5"/>
  <c r="F6" i="5"/>
  <c r="E6" i="5"/>
  <c r="D6" i="5"/>
  <c r="R74" i="4" a="1"/>
  <c r="R74" i="4" s="1"/>
  <c r="S72" i="4" a="1"/>
  <c r="S72" i="4" s="1"/>
  <c r="T66" i="4" a="1"/>
  <c r="T66" i="4" s="1"/>
  <c r="J55" i="4"/>
  <c r="K54" i="4"/>
  <c r="J54" i="4"/>
  <c r="I54" i="4"/>
  <c r="H54" i="4"/>
  <c r="G54" i="4"/>
  <c r="F54" i="4"/>
  <c r="E54" i="4"/>
  <c r="D54" i="4"/>
  <c r="K53" i="4"/>
  <c r="K55" i="4" s="1"/>
  <c r="J53" i="4"/>
  <c r="I53" i="4"/>
  <c r="I55" i="4" s="1"/>
  <c r="H53" i="4"/>
  <c r="H55" i="4" s="1"/>
  <c r="G53" i="4"/>
  <c r="G55" i="4" s="1"/>
  <c r="F53" i="4"/>
  <c r="F55" i="4" s="1"/>
  <c r="E53" i="4"/>
  <c r="E55" i="4" s="1"/>
  <c r="D53" i="4"/>
  <c r="H50" i="4"/>
  <c r="K49" i="4"/>
  <c r="J49" i="4"/>
  <c r="I49" i="4"/>
  <c r="H49" i="4"/>
  <c r="G49" i="4"/>
  <c r="F49" i="4"/>
  <c r="E49" i="4"/>
  <c r="D49" i="4"/>
  <c r="K48" i="4"/>
  <c r="K50" i="4" s="1"/>
  <c r="J48" i="4"/>
  <c r="J50" i="4" s="1"/>
  <c r="I48" i="4"/>
  <c r="I50" i="4" s="1"/>
  <c r="H48" i="4"/>
  <c r="G48" i="4"/>
  <c r="G50" i="4" s="1"/>
  <c r="F48" i="4"/>
  <c r="F50" i="4" s="1"/>
  <c r="E48" i="4"/>
  <c r="E50" i="4" s="1"/>
  <c r="D48" i="4"/>
  <c r="S101" i="4" s="1" a="1"/>
  <c r="S101" i="4" s="1"/>
  <c r="K44" i="4"/>
  <c r="J44" i="4"/>
  <c r="I44" i="4"/>
  <c r="H44" i="4"/>
  <c r="G44" i="4"/>
  <c r="F44" i="4"/>
  <c r="E44" i="4"/>
  <c r="D44" i="4"/>
  <c r="K43" i="4"/>
  <c r="K45" i="4" s="1"/>
  <c r="J43" i="4"/>
  <c r="J45" i="4" s="1"/>
  <c r="I43" i="4"/>
  <c r="I45" i="4" s="1"/>
  <c r="H43" i="4"/>
  <c r="H45" i="4" s="1"/>
  <c r="G43" i="4"/>
  <c r="G45" i="4" s="1"/>
  <c r="F43" i="4"/>
  <c r="F45" i="4" s="1"/>
  <c r="E43" i="4"/>
  <c r="E45" i="4" s="1"/>
  <c r="D43" i="4"/>
  <c r="R100" i="4" s="1" a="1"/>
  <c r="R100" i="4" s="1"/>
  <c r="H40" i="4"/>
  <c r="K39" i="4"/>
  <c r="J39" i="4"/>
  <c r="I39" i="4"/>
  <c r="H39" i="4"/>
  <c r="G39" i="4"/>
  <c r="F39" i="4"/>
  <c r="E39" i="4"/>
  <c r="D39" i="4"/>
  <c r="K38" i="4"/>
  <c r="K40" i="4" s="1"/>
  <c r="J38" i="4"/>
  <c r="J40" i="4" s="1"/>
  <c r="I38" i="4"/>
  <c r="I40" i="4" s="1"/>
  <c r="H38" i="4"/>
  <c r="G38" i="4"/>
  <c r="G40" i="4" s="1"/>
  <c r="F38" i="4"/>
  <c r="F40" i="4" s="1"/>
  <c r="E38" i="4"/>
  <c r="E40" i="4" s="1"/>
  <c r="D38" i="4"/>
  <c r="Q99" i="4" s="1" a="1"/>
  <c r="Q99" i="4" s="1"/>
  <c r="K34" i="4"/>
  <c r="J34" i="4"/>
  <c r="I34" i="4"/>
  <c r="H34" i="4"/>
  <c r="G34" i="4"/>
  <c r="F34" i="4"/>
  <c r="E34" i="4"/>
  <c r="D34" i="4"/>
  <c r="K33" i="4"/>
  <c r="K35" i="4" s="1"/>
  <c r="J33" i="4"/>
  <c r="J35" i="4" s="1"/>
  <c r="I33" i="4"/>
  <c r="I35" i="4" s="1"/>
  <c r="H33" i="4"/>
  <c r="H35" i="4" s="1"/>
  <c r="G33" i="4"/>
  <c r="G35" i="4" s="1"/>
  <c r="F33" i="4"/>
  <c r="F35" i="4" s="1"/>
  <c r="E33" i="4"/>
  <c r="E35" i="4" s="1"/>
  <c r="D33" i="4"/>
  <c r="D35" i="4" s="1"/>
  <c r="K28" i="4"/>
  <c r="J28" i="4"/>
  <c r="I28" i="4"/>
  <c r="H28" i="4"/>
  <c r="G28" i="4"/>
  <c r="F28" i="4"/>
  <c r="E28" i="4"/>
  <c r="D28" i="4"/>
  <c r="K27" i="4"/>
  <c r="K29" i="4" s="1"/>
  <c r="J27" i="4"/>
  <c r="J29" i="4" s="1"/>
  <c r="I27" i="4"/>
  <c r="I29" i="4" s="1"/>
  <c r="H27" i="4"/>
  <c r="H29" i="4" s="1"/>
  <c r="G27" i="4"/>
  <c r="G29" i="4" s="1"/>
  <c r="F27" i="4"/>
  <c r="F29" i="4" s="1"/>
  <c r="E27" i="4"/>
  <c r="E29" i="4" s="1"/>
  <c r="D27" i="4"/>
  <c r="D29" i="4" s="1"/>
  <c r="K23" i="4"/>
  <c r="J23" i="4"/>
  <c r="I23" i="4"/>
  <c r="H23" i="4"/>
  <c r="G23" i="4"/>
  <c r="F23" i="4"/>
  <c r="E23" i="4"/>
  <c r="D23" i="4"/>
  <c r="K22" i="4"/>
  <c r="K24" i="4" s="1"/>
  <c r="J22" i="4"/>
  <c r="J24" i="4" s="1"/>
  <c r="I22" i="4"/>
  <c r="I24" i="4" s="1"/>
  <c r="H22" i="4"/>
  <c r="H24" i="4" s="1"/>
  <c r="G22" i="4"/>
  <c r="G24" i="4" s="1"/>
  <c r="F22" i="4"/>
  <c r="F24" i="4" s="1"/>
  <c r="E22" i="4"/>
  <c r="E24" i="4" s="1"/>
  <c r="D22" i="4"/>
  <c r="D24" i="4" s="1"/>
  <c r="G19" i="4"/>
  <c r="K18" i="4"/>
  <c r="J18" i="4"/>
  <c r="I18" i="4"/>
  <c r="H18" i="4"/>
  <c r="G18" i="4"/>
  <c r="F18" i="4"/>
  <c r="E18" i="4"/>
  <c r="D18" i="4"/>
  <c r="K17" i="4"/>
  <c r="K19" i="4" s="1"/>
  <c r="J17" i="4"/>
  <c r="J19" i="4" s="1"/>
  <c r="I17" i="4"/>
  <c r="I19" i="4" s="1"/>
  <c r="H17" i="4"/>
  <c r="H19" i="4" s="1"/>
  <c r="G17" i="4"/>
  <c r="F17" i="4"/>
  <c r="F19" i="4" s="1"/>
  <c r="E17" i="4"/>
  <c r="E19" i="4" s="1"/>
  <c r="D17" i="4"/>
  <c r="D19" i="4" s="1"/>
  <c r="K13" i="4"/>
  <c r="J13" i="4"/>
  <c r="I13" i="4"/>
  <c r="H13" i="4"/>
  <c r="G13" i="4"/>
  <c r="F13" i="4"/>
  <c r="E13" i="4"/>
  <c r="D13" i="4"/>
  <c r="K12" i="4"/>
  <c r="K14" i="4" s="1"/>
  <c r="J12" i="4"/>
  <c r="J14" i="4" s="1"/>
  <c r="I12" i="4"/>
  <c r="I14" i="4" s="1"/>
  <c r="H12" i="4"/>
  <c r="H14" i="4" s="1"/>
  <c r="G12" i="4"/>
  <c r="G14" i="4" s="1"/>
  <c r="F12" i="4"/>
  <c r="F14" i="4" s="1"/>
  <c r="E12" i="4"/>
  <c r="E14" i="4" s="1"/>
  <c r="D12" i="4"/>
  <c r="D14" i="4" s="1"/>
  <c r="H9" i="4"/>
  <c r="G9" i="4"/>
  <c r="D9" i="4"/>
  <c r="K8" i="4"/>
  <c r="J8" i="4"/>
  <c r="I8" i="4"/>
  <c r="H8" i="4"/>
  <c r="G8" i="4"/>
  <c r="F8" i="4"/>
  <c r="E8" i="4"/>
  <c r="D8" i="4"/>
  <c r="K7" i="4"/>
  <c r="K9" i="4" s="1"/>
  <c r="J7" i="4"/>
  <c r="J9" i="4" s="1"/>
  <c r="I7" i="4"/>
  <c r="I9" i="4" s="1"/>
  <c r="H7" i="4"/>
  <c r="G7" i="4"/>
  <c r="F7" i="4"/>
  <c r="F9" i="4" s="1"/>
  <c r="E7" i="4"/>
  <c r="E9" i="4" s="1"/>
  <c r="D7" i="4"/>
  <c r="P98" i="4" s="1" a="1"/>
  <c r="P98" i="4" s="1"/>
  <c r="H51" i="3"/>
  <c r="I51" i="3" s="1"/>
  <c r="I50" i="3"/>
  <c r="H50" i="3"/>
  <c r="H49" i="3"/>
  <c r="I49" i="3" s="1"/>
  <c r="I48" i="3"/>
  <c r="H48" i="3"/>
  <c r="H47" i="3"/>
  <c r="I47" i="3" s="1"/>
  <c r="H46" i="3"/>
  <c r="I46" i="3" s="1"/>
  <c r="I45" i="3"/>
  <c r="H45" i="3"/>
  <c r="H44" i="3"/>
  <c r="I44" i="3" s="1"/>
  <c r="H43" i="3"/>
  <c r="I43" i="3" s="1"/>
  <c r="I42" i="3"/>
  <c r="H42" i="3"/>
  <c r="H41" i="3"/>
  <c r="I41" i="3" s="1"/>
  <c r="I40" i="3"/>
  <c r="H40" i="3"/>
  <c r="H39" i="3"/>
  <c r="I39" i="3" s="1"/>
  <c r="H38" i="3"/>
  <c r="I38" i="3" s="1"/>
  <c r="I37" i="3"/>
  <c r="H37" i="3"/>
  <c r="H36" i="3"/>
  <c r="I36" i="3" s="1"/>
  <c r="H35" i="3"/>
  <c r="I35" i="3" s="1"/>
  <c r="I34" i="3"/>
  <c r="H34" i="3"/>
  <c r="H33" i="3"/>
  <c r="I33" i="3" s="1"/>
  <c r="H32" i="3"/>
  <c r="I32" i="3" s="1"/>
  <c r="H31" i="3"/>
  <c r="I31" i="3" s="1"/>
  <c r="H30" i="3"/>
  <c r="I30" i="3" s="1"/>
  <c r="I29" i="3"/>
  <c r="H29" i="3"/>
  <c r="H28" i="3"/>
  <c r="I28" i="3" s="1"/>
  <c r="H27" i="3"/>
  <c r="I27" i="3" s="1"/>
  <c r="I26" i="3"/>
  <c r="H26" i="3"/>
  <c r="H25" i="3"/>
  <c r="I25" i="3" s="1"/>
  <c r="H24" i="3"/>
  <c r="I24" i="3" s="1"/>
  <c r="H23" i="3"/>
  <c r="I23" i="3" s="1"/>
  <c r="H22" i="3"/>
  <c r="I22" i="3" s="1"/>
  <c r="I21" i="3"/>
  <c r="H21" i="3"/>
  <c r="H20" i="3"/>
  <c r="I20" i="3" s="1"/>
  <c r="H19" i="3"/>
  <c r="I19" i="3" s="1"/>
  <c r="I18" i="3"/>
  <c r="H18" i="3"/>
  <c r="H17" i="3"/>
  <c r="I17" i="3" s="1"/>
  <c r="I16" i="3"/>
  <c r="H16" i="3"/>
  <c r="H15" i="3"/>
  <c r="I15" i="3" s="1"/>
  <c r="H14" i="3"/>
  <c r="I14" i="3" s="1"/>
  <c r="I13" i="3"/>
  <c r="H13" i="3"/>
  <c r="H12" i="3"/>
  <c r="I12" i="3" s="1"/>
  <c r="H11" i="3"/>
  <c r="I11" i="3" s="1"/>
  <c r="I10" i="3"/>
  <c r="H10" i="3"/>
  <c r="H9" i="3"/>
  <c r="I9" i="3" s="1"/>
  <c r="H8" i="3"/>
  <c r="I8" i="3" s="1"/>
  <c r="H7" i="3"/>
  <c r="I7" i="3" s="1"/>
  <c r="H6" i="3"/>
  <c r="I6" i="3" s="1"/>
  <c r="I5" i="3"/>
  <c r="H5" i="3"/>
  <c r="H4" i="3"/>
  <c r="I4" i="3" s="1"/>
  <c r="H3" i="3"/>
  <c r="I3" i="3" s="1"/>
  <c r="I2" i="3"/>
  <c r="H2" i="3"/>
  <c r="I41" i="2"/>
  <c r="J41" i="2" s="1"/>
  <c r="J40" i="2"/>
  <c r="I40" i="2"/>
  <c r="I39" i="2"/>
  <c r="J39" i="2" s="1"/>
  <c r="I38" i="2"/>
  <c r="J38" i="2" s="1"/>
  <c r="J37" i="2"/>
  <c r="I37" i="2"/>
  <c r="I36" i="2"/>
  <c r="J36" i="2" s="1"/>
  <c r="I35" i="2"/>
  <c r="J35" i="2" s="1"/>
  <c r="J34" i="2"/>
  <c r="I34" i="2"/>
  <c r="I33" i="2"/>
  <c r="J33" i="2" s="1"/>
  <c r="I32" i="2"/>
  <c r="J32" i="2" s="1"/>
  <c r="I31" i="2"/>
  <c r="J31" i="2" s="1"/>
  <c r="I30" i="2"/>
  <c r="J30" i="2" s="1"/>
  <c r="J29" i="2"/>
  <c r="I29" i="2"/>
  <c r="I28" i="2"/>
  <c r="J28" i="2" s="1"/>
  <c r="I27" i="2"/>
  <c r="J27" i="2" s="1"/>
  <c r="J26" i="2"/>
  <c r="I26" i="2"/>
  <c r="I25" i="2"/>
  <c r="J25" i="2" s="1"/>
  <c r="J24" i="2"/>
  <c r="I24" i="2"/>
  <c r="I23" i="2"/>
  <c r="J23" i="2" s="1"/>
  <c r="I22" i="2"/>
  <c r="J22" i="2" s="1"/>
  <c r="J21" i="2"/>
  <c r="I21" i="2"/>
  <c r="I20" i="2"/>
  <c r="J20" i="2" s="1"/>
  <c r="I19" i="2"/>
  <c r="J19" i="2" s="1"/>
  <c r="J18" i="2"/>
  <c r="I18" i="2"/>
  <c r="I17" i="2"/>
  <c r="J17" i="2" s="1"/>
  <c r="I16" i="2"/>
  <c r="J16" i="2" s="1"/>
  <c r="I15" i="2"/>
  <c r="J15" i="2" s="1"/>
  <c r="I14" i="2"/>
  <c r="J14" i="2" s="1"/>
  <c r="J13" i="2"/>
  <c r="I13" i="2"/>
  <c r="I12" i="2"/>
  <c r="J12" i="2" s="1"/>
  <c r="I11" i="2"/>
  <c r="J11" i="2" s="1"/>
  <c r="J10" i="2"/>
  <c r="I10" i="2"/>
  <c r="I9" i="2"/>
  <c r="J9" i="2" s="1"/>
  <c r="I8" i="2"/>
  <c r="J8" i="2" s="1"/>
  <c r="I7" i="2"/>
  <c r="J7" i="2" s="1"/>
  <c r="I6" i="2"/>
  <c r="J6" i="2" s="1"/>
  <c r="J5" i="2"/>
  <c r="I5" i="2"/>
  <c r="I4" i="2"/>
  <c r="J4" i="2" s="1"/>
  <c r="I3" i="2"/>
  <c r="J3" i="2" s="1"/>
  <c r="J2" i="2"/>
  <c r="I2" i="2"/>
  <c r="F6" i="1"/>
  <c r="E6" i="1"/>
  <c r="G6" i="1" s="1"/>
  <c r="G5" i="1"/>
  <c r="F5" i="1"/>
  <c r="E5" i="1"/>
  <c r="F4" i="1"/>
  <c r="E4" i="1"/>
  <c r="G4" i="1" s="1"/>
  <c r="F3" i="1"/>
  <c r="E3" i="1"/>
  <c r="G3" i="1" s="1"/>
  <c r="F2" i="1"/>
  <c r="E2" i="1"/>
  <c r="G2" i="1" s="1"/>
  <c r="E64" i="4" l="1" a="1"/>
  <c r="E64" i="4" s="1"/>
  <c r="E67" i="4" a="1"/>
  <c r="E67" i="4" s="1"/>
  <c r="E65" i="4" a="1"/>
  <c r="E65" i="4" s="1"/>
  <c r="E63" i="4" a="1"/>
  <c r="E63" i="4" s="1"/>
  <c r="F64" i="4" a="1"/>
  <c r="F64" i="4" s="1"/>
  <c r="AF64" i="4" s="1"/>
  <c r="E66" i="4" a="1"/>
  <c r="E66" i="4" s="1"/>
  <c r="AE66" i="4" s="1"/>
  <c r="D98" i="4" a="1"/>
  <c r="D98" i="4" s="1"/>
  <c r="D75" i="4" a="1"/>
  <c r="D75" i="4" s="1"/>
  <c r="D73" i="4" a="1"/>
  <c r="D73" i="4" s="1"/>
  <c r="D76" i="4" a="1"/>
  <c r="D76" i="4" s="1"/>
  <c r="AD76" i="4" s="1"/>
  <c r="D72" i="4" a="1"/>
  <c r="D72" i="4" s="1"/>
  <c r="AD72" i="4" s="1"/>
  <c r="G67" i="4" a="1"/>
  <c r="G67" i="4" s="1"/>
  <c r="AG67" i="4" s="1"/>
  <c r="G65" i="4" a="1"/>
  <c r="G65" i="4" s="1"/>
  <c r="AG65" i="4" s="1"/>
  <c r="G101" i="4" a="1"/>
  <c r="G101" i="4" s="1"/>
  <c r="G63" i="4" a="1"/>
  <c r="G63" i="4" s="1"/>
  <c r="G66" i="4" a="1"/>
  <c r="G66" i="4" s="1"/>
  <c r="AG66" i="4" s="1"/>
  <c r="G64" i="4" a="1"/>
  <c r="G64" i="4" s="1"/>
  <c r="AG64" i="4" s="1"/>
  <c r="H66" i="4" a="1"/>
  <c r="H66" i="4" s="1"/>
  <c r="AH66" i="4" s="1"/>
  <c r="H67" i="4" a="1"/>
  <c r="H67" i="4" s="1"/>
  <c r="H102" i="4" a="1"/>
  <c r="H102" i="4" s="1"/>
  <c r="H65" i="4" a="1"/>
  <c r="H65" i="4" s="1"/>
  <c r="H63" i="4" a="1"/>
  <c r="H63" i="4" s="1"/>
  <c r="AH63" i="4" s="1"/>
  <c r="H64" i="4" a="1"/>
  <c r="H64" i="4" s="1"/>
  <c r="AH64" i="4" s="1"/>
  <c r="Q63" i="4" a="1"/>
  <c r="Q63" i="4" s="1"/>
  <c r="Q74" i="4" a="1"/>
  <c r="Q74" i="4" s="1"/>
  <c r="T75" i="4" a="1"/>
  <c r="T75" i="4" s="1"/>
  <c r="P72" i="4" a="1"/>
  <c r="P72" i="4" s="1"/>
  <c r="D45" i="4"/>
  <c r="D74" i="4" s="1" a="1"/>
  <c r="D74" i="4" s="1"/>
  <c r="AD74" i="4" s="1"/>
  <c r="D66" i="4" a="1"/>
  <c r="D66" i="4" s="1"/>
  <c r="AD66" i="4" s="1"/>
  <c r="T102" i="4" a="1"/>
  <c r="T102" i="4" s="1"/>
  <c r="D55" i="4"/>
  <c r="S64" i="4" a="1"/>
  <c r="S64" i="4" s="1"/>
  <c r="Q64" i="4" a="1"/>
  <c r="Q64" i="4" s="1"/>
  <c r="P74" i="4" a="1"/>
  <c r="P74" i="4" s="1"/>
  <c r="T74" i="4" a="1"/>
  <c r="T74" i="4" s="1"/>
  <c r="T76" i="4" a="1"/>
  <c r="T76" i="4" s="1"/>
  <c r="R76" i="4" a="1"/>
  <c r="R76" i="4" s="1"/>
  <c r="Q76" i="4" a="1"/>
  <c r="Q76" i="4" s="1"/>
  <c r="F67" i="4" a="1"/>
  <c r="F67" i="4" s="1"/>
  <c r="AF67" i="4" s="1"/>
  <c r="F65" i="4" a="1"/>
  <c r="F65" i="4" s="1"/>
  <c r="F63" i="4" a="1"/>
  <c r="F63" i="4" s="1"/>
  <c r="F66" i="4" a="1"/>
  <c r="F66" i="4" s="1"/>
  <c r="AF66" i="4" s="1"/>
  <c r="P64" i="4" a="1"/>
  <c r="P64" i="4" s="1"/>
  <c r="R63" i="4" a="1"/>
  <c r="R63" i="4" s="1"/>
  <c r="Q65" i="4" a="1"/>
  <c r="Q65" i="4" s="1"/>
  <c r="P67" i="4" a="1"/>
  <c r="P67" i="4" s="1"/>
  <c r="E12" i="8"/>
  <c r="D22" i="8"/>
  <c r="T29" i="8"/>
  <c r="D40" i="4"/>
  <c r="D50" i="4"/>
  <c r="S74" i="4" a="1"/>
  <c r="S74" i="4" s="1"/>
  <c r="T14" i="9"/>
  <c r="H13" i="8" s="1"/>
  <c r="R14" i="11"/>
  <c r="F20" i="8" s="1"/>
  <c r="V15" i="15"/>
  <c r="J35" i="8" s="1"/>
  <c r="D63" i="4" a="1"/>
  <c r="D63" i="4" s="1"/>
  <c r="S63" i="4" a="1"/>
  <c r="S63" i="4" s="1"/>
  <c r="R65" i="4" a="1"/>
  <c r="R65" i="4" s="1"/>
  <c r="Q67" i="4" a="1"/>
  <c r="Q67" i="4" s="1"/>
  <c r="P73" i="4" a="1"/>
  <c r="P73" i="4" s="1"/>
  <c r="E26" i="8"/>
  <c r="U14" i="9"/>
  <c r="I13" i="8" s="1"/>
  <c r="T14" i="10"/>
  <c r="Q13" i="8" s="1"/>
  <c r="S14" i="11"/>
  <c r="G20" i="8" s="1"/>
  <c r="S76" i="4" a="1"/>
  <c r="S76" i="4" s="1"/>
  <c r="T63" i="4" a="1"/>
  <c r="T63" i="4" s="1"/>
  <c r="D65" i="4" a="1"/>
  <c r="D65" i="4" s="1"/>
  <c r="AD65" i="4" s="1"/>
  <c r="S65" i="4" a="1"/>
  <c r="S65" i="4" s="1"/>
  <c r="R67" i="4" a="1"/>
  <c r="R67" i="4" s="1"/>
  <c r="Q73" i="4" a="1"/>
  <c r="Q73" i="4" s="1"/>
  <c r="P75" i="4" a="1"/>
  <c r="P75" i="4" s="1"/>
  <c r="T65" i="4" a="1"/>
  <c r="T65" i="4" s="1"/>
  <c r="D67" i="4" a="1"/>
  <c r="D67" i="4" s="1"/>
  <c r="AD67" i="4" s="1"/>
  <c r="S67" i="4" a="1"/>
  <c r="S67" i="4" s="1"/>
  <c r="R73" i="4" a="1"/>
  <c r="R73" i="4" s="1"/>
  <c r="Q75" i="4" a="1"/>
  <c r="Q75" i="4" s="1"/>
  <c r="M12" i="8"/>
  <c r="K22" i="8"/>
  <c r="J26" i="8"/>
  <c r="Q15" i="10"/>
  <c r="N14" i="8" s="1"/>
  <c r="U14" i="14"/>
  <c r="R27" i="8" s="1"/>
  <c r="S14" i="16"/>
  <c r="P34" i="8" s="1"/>
  <c r="Q14" i="18"/>
  <c r="N41" i="8" s="1"/>
  <c r="P66" i="4" a="1"/>
  <c r="P66" i="4" s="1"/>
  <c r="T67" i="4" a="1"/>
  <c r="T67" i="4" s="1"/>
  <c r="S73" i="4" a="1"/>
  <c r="S73" i="4" s="1"/>
  <c r="R75" i="4" a="1"/>
  <c r="R75" i="4" s="1"/>
  <c r="T73" i="4" a="1"/>
  <c r="T73" i="4" s="1"/>
  <c r="S75" i="4" a="1"/>
  <c r="S75" i="4" s="1"/>
  <c r="U15" i="10"/>
  <c r="R14" i="8" s="1"/>
  <c r="D64" i="4" a="1"/>
  <c r="D64" i="4" s="1"/>
  <c r="Q72" i="4" a="1"/>
  <c r="Q72" i="4" s="1"/>
  <c r="P63" i="4" a="1"/>
  <c r="P63" i="4" s="1"/>
  <c r="V15" i="10"/>
  <c r="S14" i="8" s="1"/>
  <c r="R66" i="4" a="1"/>
  <c r="R66" i="4" s="1"/>
  <c r="W15" i="10"/>
  <c r="T14" i="8" s="1"/>
  <c r="S22" i="8"/>
  <c r="AD73" i="4" l="1"/>
  <c r="AH65" i="4"/>
  <c r="G73" i="4" a="1"/>
  <c r="G73" i="4" s="1"/>
  <c r="AG73" i="4" s="1"/>
  <c r="G72" i="4" a="1"/>
  <c r="G72" i="4" s="1"/>
  <c r="AG72" i="4" s="1"/>
  <c r="G74" i="4" a="1"/>
  <c r="G74" i="4" s="1"/>
  <c r="AG74" i="4" s="1"/>
  <c r="G75" i="4" a="1"/>
  <c r="G75" i="4" s="1"/>
  <c r="AG75" i="4" s="1"/>
  <c r="G76" i="4" a="1"/>
  <c r="G76" i="4" s="1"/>
  <c r="AG76" i="4" s="1"/>
  <c r="AF63" i="4"/>
  <c r="AF65" i="4"/>
  <c r="E75" i="4" a="1"/>
  <c r="E75" i="4" s="1"/>
  <c r="AE75" i="4" s="1"/>
  <c r="E73" i="4" a="1"/>
  <c r="E73" i="4" s="1"/>
  <c r="AE73" i="4" s="1"/>
  <c r="E76" i="4" a="1"/>
  <c r="E76" i="4" s="1"/>
  <c r="AE76" i="4" s="1"/>
  <c r="E74" i="4" a="1"/>
  <c r="E74" i="4" s="1"/>
  <c r="AE74" i="4" s="1"/>
  <c r="E72" i="4" a="1"/>
  <c r="E72" i="4" s="1"/>
  <c r="AE72" i="4" s="1"/>
  <c r="AH67" i="4"/>
  <c r="E99" i="4" a="1"/>
  <c r="E99" i="4" s="1"/>
  <c r="F75" i="4" a="1"/>
  <c r="F75" i="4" s="1"/>
  <c r="AF75" i="4" s="1"/>
  <c r="F73" i="4" a="1"/>
  <c r="F73" i="4" s="1"/>
  <c r="AF73" i="4" s="1"/>
  <c r="F76" i="4" a="1"/>
  <c r="F76" i="4" s="1"/>
  <c r="AF76" i="4" s="1"/>
  <c r="F74" i="4" a="1"/>
  <c r="F74" i="4" s="1"/>
  <c r="AF74" i="4" s="1"/>
  <c r="F72" i="4" a="1"/>
  <c r="F72" i="4" s="1"/>
  <c r="AF72" i="4" s="1"/>
  <c r="AE63" i="4"/>
  <c r="AD64" i="4"/>
  <c r="F100" i="4" a="1"/>
  <c r="F100" i="4" s="1"/>
  <c r="AD63" i="4"/>
  <c r="AD75" i="4"/>
  <c r="AE65" i="4"/>
  <c r="AE67" i="4"/>
  <c r="H76" i="4" a="1"/>
  <c r="H76" i="4" s="1"/>
  <c r="AH76" i="4" s="1"/>
  <c r="H72" i="4" a="1"/>
  <c r="H72" i="4" s="1"/>
  <c r="AH72" i="4" s="1"/>
  <c r="H75" i="4" a="1"/>
  <c r="H75" i="4" s="1"/>
  <c r="AH75" i="4" s="1"/>
  <c r="H73" i="4" a="1"/>
  <c r="H73" i="4" s="1"/>
  <c r="AH73" i="4" s="1"/>
  <c r="H74" i="4" a="1"/>
  <c r="H74" i="4" s="1"/>
  <c r="AH74" i="4" s="1"/>
  <c r="AG63" i="4"/>
  <c r="AE64" i="4"/>
</calcChain>
</file>

<file path=xl/sharedStrings.xml><?xml version="1.0" encoding="utf-8"?>
<sst xmlns="http://schemas.openxmlformats.org/spreadsheetml/2006/main" count="11459" uniqueCount="781">
  <si>
    <t>datapoint</t>
  </si>
  <si>
    <t>real_state</t>
  </si>
  <si>
    <t>dist_value</t>
  </si>
  <si>
    <t>dist_param</t>
  </si>
  <si>
    <t>human_correct</t>
  </si>
  <si>
    <t>llm_correct</t>
  </si>
  <si>
    <t>delta_correct</t>
  </si>
  <si>
    <t>participants</t>
  </si>
  <si>
    <t>Waiting for Input</t>
  </si>
  <si>
    <t>Analyzing Object</t>
  </si>
  <si>
    <t>Found Object</t>
  </si>
  <si>
    <t>Needs Help</t>
  </si>
  <si>
    <t>Confused</t>
  </si>
  <si>
    <t>DISTANCE - FINAL VALUES</t>
  </si>
  <si>
    <t>Human</t>
  </si>
  <si>
    <t>LLM</t>
  </si>
  <si>
    <t>DISTANCE - PARAMETERS ONLY</t>
  </si>
  <si>
    <t>condition</t>
  </si>
  <si>
    <t>dist_param_value</t>
  </si>
  <si>
    <t>selected_state</t>
  </si>
  <si>
    <t>confusion_count</t>
  </si>
  <si>
    <t>confusion_percent</t>
  </si>
  <si>
    <t>confusion_transformed</t>
  </si>
  <si>
    <t>--&gt;</t>
  </si>
  <si>
    <t>y assumes the extremes 0 and 1, a useful transformation in practice is (y · (n − 1) + 0.5)/n where n is the sample size</t>
  </si>
  <si>
    <t>observations</t>
  </si>
  <si>
    <t>y assumes the extremes 0 and 1, use transformation:  y' = (y · (n − 1) + 0.5)/n    || where n is the sample size</t>
  </si>
  <si>
    <t>left</t>
  </si>
  <si>
    <t>backward</t>
  </si>
  <si>
    <t>low</t>
  </si>
  <si>
    <t>nan</t>
  </si>
  <si>
    <t>short</t>
  </si>
  <si>
    <t>slow</t>
  </si>
  <si>
    <t>neutral</t>
  </si>
  <si>
    <t>user</t>
  </si>
  <si>
    <t>medium</t>
  </si>
  <si>
    <t>smooth</t>
  </si>
  <si>
    <t>ALL defalts are at IDX 1</t>
  </si>
  <si>
    <t>right</t>
  </si>
  <si>
    <t>forward</t>
  </si>
  <si>
    <t>high</t>
  </si>
  <si>
    <t>object</t>
  </si>
  <si>
    <t>long</t>
  </si>
  <si>
    <t>fast</t>
  </si>
  <si>
    <t>shaky</t>
  </si>
  <si>
    <t xml:space="preserve"> </t>
  </si>
  <si>
    <t>Body Tilt</t>
  </si>
  <si>
    <t>Body Lean</t>
  </si>
  <si>
    <t>Body Turn</t>
  </si>
  <si>
    <t>Body Height</t>
  </si>
  <si>
    <t>Body Direction</t>
  </si>
  <si>
    <t>Pose Duration</t>
  </si>
  <si>
    <t>Velocity</t>
  </si>
  <si>
    <t>Smoothness</t>
  </si>
  <si>
    <t>ON/OFF</t>
  </si>
  <si>
    <t>VALUE IDX</t>
  </si>
  <si>
    <t>ACTUALLY SHOWN</t>
  </si>
  <si>
    <t>Distances within conditions</t>
  </si>
  <si>
    <t>DISTANCE - VALUES ONLY</t>
  </si>
  <si>
    <t>params &amp; values</t>
  </si>
  <si>
    <t>DISTANCE - FINAL PARAMETERS and VALUES</t>
  </si>
  <si>
    <t>Calculated by summing the diff in values displayed in the final executed gesture. Takes into account non-selected params which are still displayed with default value</t>
  </si>
  <si>
    <t>Calculated by summing the difference in parameters which met the thresholding process. Each parameter was marked on=1 or off=0</t>
  </si>
  <si>
    <t>This is calculated by summing the'values only' and 'params only' distances shown on the left</t>
  </si>
  <si>
    <t>Min</t>
  </si>
  <si>
    <t>Max</t>
  </si>
  <si>
    <t>We don't really care about human condition but I've calculated it anyways</t>
  </si>
  <si>
    <t>Using a beta regression to see if distance significantly impacts confusion</t>
  </si>
  <si>
    <t>Distances between conditions</t>
  </si>
  <si>
    <t>06A-01_1_GROUP</t>
  </si>
  <si>
    <t>06A-01_0_1_RANK</t>
  </si>
  <si>
    <t>06A-01_0_2_RANK</t>
  </si>
  <si>
    <t>06A-01_0_3_RANK</t>
  </si>
  <si>
    <t>06A-01_0_4_RANK</t>
  </si>
  <si>
    <t>06A-01_0_5_RANK</t>
  </si>
  <si>
    <t>06A-01_0_6_RANK</t>
  </si>
  <si>
    <t>06A-01_0_7_RANK</t>
  </si>
  <si>
    <t>06A-01_0_8_RANK</t>
  </si>
  <si>
    <t>State</t>
  </si>
  <si>
    <t>Open Ended</t>
  </si>
  <si>
    <t xml:space="preserve">Summarized State </t>
  </si>
  <si>
    <t>Selected Params</t>
  </si>
  <si>
    <t>P1 Tilt</t>
  </si>
  <si>
    <t>P2 Lean</t>
  </si>
  <si>
    <t>P3 Turn</t>
  </si>
  <si>
    <t>P4 Body Height</t>
  </si>
  <si>
    <t>P5 Direction</t>
  </si>
  <si>
    <t>P6 Duration</t>
  </si>
  <si>
    <t>P7 Velocity</t>
  </si>
  <si>
    <t>P8 Smoothness</t>
  </si>
  <si>
    <t>P1 Tilt2</t>
  </si>
  <si>
    <t>P2 Lean3</t>
  </si>
  <si>
    <t>P3 Turn4</t>
  </si>
  <si>
    <t>P4 Body Height5</t>
  </si>
  <si>
    <t>P5 Direction6</t>
  </si>
  <si>
    <t>P6 Duration7</t>
  </si>
  <si>
    <t>P7 Velocity8</t>
  </si>
  <si>
    <t>P8 Smoothness9</t>
  </si>
  <si>
    <t>model</t>
  </si>
  <si>
    <t>human</t>
  </si>
  <si>
    <t>ST1</t>
  </si>
  <si>
    <t>Processing - Calcifer is processing the image</t>
  </si>
  <si>
    <t>Body Direction,Body Lean,Pose Duration,Body Height</t>
  </si>
  <si>
    <t>Threshold</t>
  </si>
  <si>
    <t>temp</t>
  </si>
  <si>
    <t>na</t>
  </si>
  <si>
    <t>ST2</t>
  </si>
  <si>
    <t>scanning - calcifier makes sure the strawberries are ready to pick and are of good quality</t>
  </si>
  <si>
    <t>Body Direction,Body Height,Body Lean,Pose Duration,Body Tilt,Body Turn,Motion Velocity,Motion Smoothness</t>
  </si>
  <si>
    <t>penalty</t>
  </si>
  <si>
    <t>Analysing - Checking if Strawberry is good</t>
  </si>
  <si>
    <t>Body Lean,Body Direction,Motion Velocity</t>
  </si>
  <si>
    <t>Curious - Calcifer is investigating a possible strawberry</t>
  </si>
  <si>
    <t>Body Direction,Body Lean,Pose Duration</t>
  </si>
  <si>
    <t>Data Points</t>
  </si>
  <si>
    <t>P4 Height</t>
  </si>
  <si>
    <t>Classifying fruit - determining whether the strawberries are ripe</t>
  </si>
  <si>
    <t>Body Direction,Pose Duration</t>
  </si>
  <si>
    <t>Count</t>
  </si>
  <si>
    <t>Discerning - whether this is a strawberry or other fruit</t>
  </si>
  <si>
    <t>Body Lean,Body Tilt,Body Direction,Motion Smoothness,Body Turn</t>
  </si>
  <si>
    <t>Percentage</t>
  </si>
  <si>
    <t xml:space="preserve">Processing in between states </t>
  </si>
  <si>
    <t>Body Direction,Motion Velocity,Body Turn,Body Tilt</t>
  </si>
  <si>
    <t>Top Value</t>
  </si>
  <si>
    <t>Identifying - Calcifer is identifying the ripeness of a strawberry</t>
  </si>
  <si>
    <t>Body Direction,Body Tilt,Body Height,Pose Duration</t>
  </si>
  <si>
    <t>Param IDX 0</t>
  </si>
  <si>
    <t>Calculating - Calcifer has found fruit and is determining whether the fruit is ripe or not</t>
  </si>
  <si>
    <t>Body Height,Body Direction,Body Tilt</t>
  </si>
  <si>
    <t>Param IDX 1</t>
  </si>
  <si>
    <t>Identifying - Calcifer is trying to check if the found strawberry is ripe enough to be picked</t>
  </si>
  <si>
    <t>Body Direction,Body Lean,Body Turn</t>
  </si>
  <si>
    <t>Param IDX 2</t>
  </si>
  <si>
    <t>ST3</t>
  </si>
  <si>
    <t>Inspecting - Calcifer is taking a closer look to determine if the strawberry is real or not</t>
  </si>
  <si>
    <t>Body Direction,Pose Duration,Motion Velocity,Motion Smoothness,Body Lean,Body Height</t>
  </si>
  <si>
    <t>Progressing - Calcifer is analysing the ripeness of a strawberry</t>
  </si>
  <si>
    <t>Body Direction,Body Lean,Body Tilt,Body Turn,Pose Duration</t>
  </si>
  <si>
    <t>Identifying - Calcifier is identifying if a fruit is a strawberry or if it's ripe</t>
  </si>
  <si>
    <t>Body Direction,Body Height,Body Lean</t>
  </si>
  <si>
    <t>ST4</t>
  </si>
  <si>
    <t xml:space="preserve">Targeting - Calcifer is targetting a ripe strawberry </t>
  </si>
  <si>
    <t>Body Turn,Body Tilt,Body Lean,Body Height,Body Direction,Pose Duration</t>
  </si>
  <si>
    <t>ST5</t>
  </si>
  <si>
    <t>Inspecting - Calcifer is trying to positively ID a strawberry</t>
  </si>
  <si>
    <t>Body Tilt,Body Direction,Pose Duration</t>
  </si>
  <si>
    <t>ST6</t>
  </si>
  <si>
    <t xml:space="preserve">Working - Calcifer is processing information </t>
  </si>
  <si>
    <t>Body Tilt,Pose Duration,Motion Velocity,Motion Smoothness</t>
  </si>
  <si>
    <t>Ponder - Calcifer is in a situation that requires more processing time than usual</t>
  </si>
  <si>
    <t>Body Tilt,Body Direction,Pose Duration,Motion Velocity,Motion Smoothness</t>
  </si>
  <si>
    <t>Lost- calicfer doesnt know where he is</t>
  </si>
  <si>
    <t>Body Turn,Body Height,Body Direction,Pose Duration,Motion Velocity</t>
  </si>
  <si>
    <t xml:space="preserve">Stagnant - calcifer is confused and unsure how to proceed </t>
  </si>
  <si>
    <t>Pose Duration,Motion Velocity,Body Direction</t>
  </si>
  <si>
    <t>Lost - doesn’t see any strawberries</t>
  </si>
  <si>
    <t>Body Direction,Body Turn,Motion Velocity</t>
  </si>
  <si>
    <t>Confused - Calcifer is unsure where to go or what to do</t>
  </si>
  <si>
    <t>Body Tilt,Pose Duration,Motion Smoothness</t>
  </si>
  <si>
    <t>Confused- don’t know where to go</t>
  </si>
  <si>
    <t>Body Turn,Body Tilt,Body Direction,Motion Smoothness</t>
  </si>
  <si>
    <t>confused - does not know what to do</t>
  </si>
  <si>
    <t>Body Tilt,Body Height,Body Direction</t>
  </si>
  <si>
    <t>Lost - Calcifer is not sure where he should be</t>
  </si>
  <si>
    <t>Body Direction,Body Height,Body Lean,Pose Duration</t>
  </si>
  <si>
    <t xml:space="preserve">Unknown- calcifer has found something it doesn’t recognize </t>
  </si>
  <si>
    <t>Body Turn,Body Height,Body Lean,Body Direction</t>
  </si>
  <si>
    <t>Body Lean,Body Tilt,Body Turn,Body Height,Pose Duration</t>
  </si>
  <si>
    <t>Lost- Calcifer has gone too far from the strawberry picker</t>
  </si>
  <si>
    <t>Body Height,Body Direction,Motion Velocity,Pose Duration,Body Tilt</t>
  </si>
  <si>
    <t>confused - unsure of where to go/ what to do</t>
  </si>
  <si>
    <t>Body Height,Pose Duration,Motion Smoothness,Body Lean,Motion Velocity</t>
  </si>
  <si>
    <t>Lost - Calcifer is lost and confused</t>
  </si>
  <si>
    <t>Pose Duration,Motion Smoothness,Body Direction,Motion Velocity</t>
  </si>
  <si>
    <t>Confused - unsure of next step</t>
  </si>
  <si>
    <t>Body Direction,Pose Duration,Body Height,Body Turn,Body Tilt,Body Lean</t>
  </si>
  <si>
    <t xml:space="preserve">Confused - calcifer doesn’t know what to do next </t>
  </si>
  <si>
    <t>Body Lean,Body Direction,Pose Duration,Motion Smoothness</t>
  </si>
  <si>
    <t>Lost - Calcifer cannot find a berry</t>
  </si>
  <si>
    <t>Body Tilt,Body Lean,Body Turn,Body Direction,Pose Duration</t>
  </si>
  <si>
    <t xml:space="preserve">Lost - Calcifer localisation is lost </t>
  </si>
  <si>
    <t>Motion Smoothness,Motion Velocity,Pose Duration,Body Height,Body Tilt,Body Lean,Body Turn</t>
  </si>
  <si>
    <t>Lost - trying to express that it doesnt know where to search</t>
  </si>
  <si>
    <t>Body Lean,Body Turn,Motion Velocity,Motion Smoothness,Body Direction</t>
  </si>
  <si>
    <t>Confused - Calcifer is unsure what to do</t>
  </si>
  <si>
    <t>Body Tilt,Body Lean,Body Height,Body Direction,Pose Duration,Motion Smoothness,Motion Velocity</t>
  </si>
  <si>
    <t>Confused - Calcifer cocks its head and looks at you to indicate it's confused or unsure</t>
  </si>
  <si>
    <t>Body Tilt,Body Direction,Motion Smoothness,Pose Duration</t>
  </si>
  <si>
    <t xml:space="preserve">Completed - Calcifer has finished looking for strawberries </t>
  </si>
  <si>
    <t>Finished Search</t>
  </si>
  <si>
    <t>Body Height,Pose Duration,Body Lean</t>
  </si>
  <si>
    <t xml:space="preserve">Completed task - Calcifer has completed task </t>
  </si>
  <si>
    <t>Pose Duration,Body Height,Body Lean,Body Direction</t>
  </si>
  <si>
    <t>Finished - there is nothing left for Calcifer to do, task cannot be continued</t>
  </si>
  <si>
    <t>Body Height,Pose Duration,Body Turn,Body Direction,Motion Velocity</t>
  </si>
  <si>
    <t>Finish - Calcifer has completed seaching everywhere</t>
  </si>
  <si>
    <t>Body Lean,Body Direction,Pose Duration</t>
  </si>
  <si>
    <t>Failed to find any more ripe strawberries</t>
  </si>
  <si>
    <t>Body Height,Body Direction,Pose Duration</t>
  </si>
  <si>
    <t>Finished - Calcifer does not see any more strawberries</t>
  </si>
  <si>
    <t>Can't find any... - Calcifer signals the user that there are no ripe strawberry anymore</t>
  </si>
  <si>
    <t>Body Direction,Body Height</t>
  </si>
  <si>
    <t>Stopped - Calcifer is unable to complete the task or has finished the task</t>
  </si>
  <si>
    <t>Body Tilt,Body Direction,Pose Duration,Body Lean,Body Turn,Body Height</t>
  </si>
  <si>
    <t>Finished - trying to express that it has searched and cant find anymore strawberries</t>
  </si>
  <si>
    <t>Body Direction,Pose Duration,Body Turn,Body Tilt,Body Height</t>
  </si>
  <si>
    <t>Done - Can't find anymore candidate strawberries</t>
  </si>
  <si>
    <t>Body Lean,Body Height,Body Direction,Pose Duration</t>
  </si>
  <si>
    <t>no more fruit around here - cannot find any fruit locally wants to move on</t>
  </si>
  <si>
    <t>Body Direction,Motion Velocity,Body Turn</t>
  </si>
  <si>
    <t>No fruit found in search area</t>
  </si>
  <si>
    <t>Body Direction,Body Lean,Body Height,Body Tilt</t>
  </si>
  <si>
    <t>Successful completion of all tasks</t>
  </si>
  <si>
    <t>Body Lean,Body Height,Body Direction,Pose Duration,Motion Velocity,Motion Smoothness</t>
  </si>
  <si>
    <t>Complete - all strawberries found</t>
  </si>
  <si>
    <t>Pose Duration,Motion Smoothness,Body Direction,Body Height,Body Lean,Body Turn,Body Tilt</t>
  </si>
  <si>
    <t xml:space="preserve">Follow me - Calcifer wants to show you something </t>
  </si>
  <si>
    <t>Follow Me</t>
  </si>
  <si>
    <t>Body Turn,Body Direction,Motion Velocity,Body Lean,Body Tilt,Motion Smoothness</t>
  </si>
  <si>
    <t>Follow me - Calcifer wants the user to follow him</t>
  </si>
  <si>
    <t>Body Direction,Motion Velocity,Body Turn,Pose Duration,Body Tilt</t>
  </si>
  <si>
    <t xml:space="preserve">Leading to strawberries - Calcifer is leading you to a ripe strawberry </t>
  </si>
  <si>
    <t>Motion Velocity,Body Direction,Body Turn,Motion Smoothness</t>
  </si>
  <si>
    <t>Leading - trying to have the human follow it</t>
  </si>
  <si>
    <t>Body Turn,Body Direction,Body Tilt,Motion Velocity,Motion Smoothness</t>
  </si>
  <si>
    <t xml:space="preserve">Asking to follow- Calcifer wants you to follow him to a specific area or location </t>
  </si>
  <si>
    <t>Body Direction,Motion Smoothness,Motion Velocity,Body Turn,Body Lean,Pose Duration</t>
  </si>
  <si>
    <t>Follow- calcifer has found a large area of many strawberry patches</t>
  </si>
  <si>
    <t>Body Turn,Body Direction,Body Height,Motion Smoothness,Body Tilt</t>
  </si>
  <si>
    <t>Leading - calficer wants yoy to follow him</t>
  </si>
  <si>
    <t>Body Lean,Pose Duration,Body Height,Motion Velocity,Motion Smoothness</t>
  </si>
  <si>
    <t>Leading - Calcifer is leading us to a strawberry further away</t>
  </si>
  <si>
    <t>Body Turn,Body Direction,Motion Velocity,Pose Duration</t>
  </si>
  <si>
    <t>Leading - Calcifer leads you to the strawberries</t>
  </si>
  <si>
    <t>Leading human to fruit - going to fruit while ensuring the human is following</t>
  </si>
  <si>
    <t>Motion Velocity,Body Direction,Motion Smoothness</t>
  </si>
  <si>
    <t>Follow me - fruit was found but human didn't see robot, so it came back to lead them to the fruit</t>
  </si>
  <si>
    <t>Body Direction,Body Lean,Motion Velocity,Motion Smoothness,Body Height,Body Turn</t>
  </si>
  <si>
    <t>ST7</t>
  </si>
  <si>
    <t>Guiding user to object</t>
  </si>
  <si>
    <t>Body Tilt,Body Lean,Body Height,Body Turn,Body Direction</t>
  </si>
  <si>
    <t>ST8</t>
  </si>
  <si>
    <t>Leading - getting you to follow it back to the spot it found ripe strawberries after signalling success</t>
  </si>
  <si>
    <t>Body Direction,Motion Velocity,Pose Duration,Motion Smoothness</t>
  </si>
  <si>
    <t>ST9</t>
  </si>
  <si>
    <t>Beckoning - Calcifer is walking away from you and indicating to follow</t>
  </si>
  <si>
    <t>Body Tilt,Body Lean,Body Turn,Pose Duration,Motion Velocity,Body Height</t>
  </si>
  <si>
    <t>Curious/Investigatory - Calcifer is identifying an object or possible strawberry.</t>
  </si>
  <si>
    <t>Body Tilt,Body Direction,Pose Duration,Body Height,Body Lean,Motion Velocity,Motion Smoothness</t>
  </si>
  <si>
    <t xml:space="preserve">Alerting - calcifer has found a desired item </t>
  </si>
  <si>
    <t>Body Direction,Pose Duration,Body Turn,Body Tilt,Body Lean</t>
  </si>
  <si>
    <t xml:space="preserve">Alert - Calcifer has found object </t>
  </si>
  <si>
    <t>Body Height,Body Tilt,Pose Duration,Motion Velocity</t>
  </si>
  <si>
    <t xml:space="preserve">Attention- Calcifer wants you to pay attention to a specific object </t>
  </si>
  <si>
    <t>Body Tilt,Body Direction,Body Height,Pose Duration,Body Turn,Motion Velocity,Motion Smoothness</t>
  </si>
  <si>
    <t>Found - Calcifer has located ripe strawberries</t>
  </si>
  <si>
    <t>Body Direction,Pose Duration,Body Turn,Body Tilt,Body Height,Motion Velocity</t>
  </si>
  <si>
    <t>Found - Calcifer has found a strawberry</t>
  </si>
  <si>
    <t>Excited - Calcifer has found a ripe strawberry</t>
  </si>
  <si>
    <t>Body Lean,Body Direction,Body Turn,Body Tilt</t>
  </si>
  <si>
    <t>found a fruit - found a strawberry</t>
  </si>
  <si>
    <t>Body Turn,Body Height,Motion Velocity,Motion Smoothness</t>
  </si>
  <si>
    <t xml:space="preserve">Found a fruit- Calcifer found a strawberry </t>
  </si>
  <si>
    <t>Body Direction,Body Lean,Body Tilt,Body Height</t>
  </si>
  <si>
    <t>Abundance- calcifer has found a large patch of strawberries</t>
  </si>
  <si>
    <t>Body Direction,Body Height,Motion Velocity,Pose Duration</t>
  </si>
  <si>
    <t>Goal - found a strawberry</t>
  </si>
  <si>
    <t>Body Direction,Pose Duration,Body Lean,Motion Smoothness</t>
  </si>
  <si>
    <t>Indicating - Calcifer is leaning down and back up to indicate having found a strawberry</t>
  </si>
  <si>
    <t>Body Direction,Body Lean,Body Height,Pose Duration</t>
  </si>
  <si>
    <t>Excited - Calcifer found a strawberry.</t>
  </si>
  <si>
    <t>Body Height,Motion Velocity,Body Lean,Motion Smoothness</t>
  </si>
  <si>
    <t xml:space="preserve">Success - Calcifer found something that you liked </t>
  </si>
  <si>
    <t>Body Lean,Body Direction,Pose Duration,Motion Velocity</t>
  </si>
  <si>
    <t>Calcifer found a strawberry and got excited!</t>
  </si>
  <si>
    <t>Body Height,Pose Duration,Motion Smoothness,Motion Velocity</t>
  </si>
  <si>
    <t>Pointing - Calcifer is pointing out a ripe fruit</t>
  </si>
  <si>
    <t>Body Direction,Body Height,Pose Duration,Body Lean,Body Turn</t>
  </si>
  <si>
    <t>Found a fruit - Calcifer found a strawberry</t>
  </si>
  <si>
    <t>Successful - successful in finding and communicating there is a berry</t>
  </si>
  <si>
    <t>Body Tilt,Body Lean,Body Direction,Motion Velocity,Body Height</t>
  </si>
  <si>
    <t xml:space="preserve">Confirmation - upon finding a ripe fruit, Calcifer lowers and tilts his body towards the fruit </t>
  </si>
  <si>
    <t>Body Direction,Pose Duration,Body Height,Body Lean</t>
  </si>
  <si>
    <t>found many fruit</t>
  </si>
  <si>
    <t>Body Height,Body Turn,Body Direction,Body Lean</t>
  </si>
  <si>
    <t xml:space="preserve">Found a fruit - Calcifer has found a strawberry </t>
  </si>
  <si>
    <t>Body Direction,Pose Duration,Motion Velocity</t>
  </si>
  <si>
    <t xml:space="preserve">Found a fruit - calcifer found a ripe strawberry </t>
  </si>
  <si>
    <t>Body Direction,Body Tilt,Body Lean,Body Height,Pose Duration</t>
  </si>
  <si>
    <t>Attention seeking - trying to notify a human that its found something</t>
  </si>
  <si>
    <t>Body Tilt,Motion Velocity,Body Turn,Body Direction,Body Height</t>
  </si>
  <si>
    <t>Found a ripe strawberry</t>
  </si>
  <si>
    <t>Detection - Calcifer is pointing out strawberries</t>
  </si>
  <si>
    <t>Body Direction,Motion Velocity,Body Height,Body Turn</t>
  </si>
  <si>
    <t>Acquire - Calcifer has found an acceptable berry</t>
  </si>
  <si>
    <t>Body Lean,Body Turn,Body Height,Body Direction,Pose Duration</t>
  </si>
  <si>
    <t>Indicating - Calcifer is pointing to a strawberry here</t>
  </si>
  <si>
    <t>Pose Duration,Body Direction,Body Lean</t>
  </si>
  <si>
    <t>Excited Wiggling Indication - Calcifer has located a large group of berries all at once</t>
  </si>
  <si>
    <t>Body Tilt,Motion Velocity,Body Lean,Body Direction</t>
  </si>
  <si>
    <t>Showing - calcifier shows you the strawberries when the task is completed</t>
  </si>
  <si>
    <t>Body Direction,Body Turn,Pose Duration,Motion Smoothness,Motion Velocity,Body Height</t>
  </si>
  <si>
    <t>Selecting- Calcifer wants you to select an item he has deemed to be adequate and take it</t>
  </si>
  <si>
    <t>Body Lean,Body Direction,Body Turn,Body Height,Pose Duration,Motion Smoothness</t>
  </si>
  <si>
    <t>Found one! - Calcifer signals the user that it has found a ripe strawberry</t>
  </si>
  <si>
    <t>Body Direction,Body Lean,Body Height</t>
  </si>
  <si>
    <t xml:space="preserve">Downward -calcifer has signaled that this is a ripe strawberry </t>
  </si>
  <si>
    <t>Body Direction,Body Turn,Body Height,Pose Duration,Body Lean</t>
  </si>
  <si>
    <t>Found item - calcifer has found a strawberry</t>
  </si>
  <si>
    <t>Body Direction,Body Lean,Pose Duration,Motion Velocity,Motion Smoothness</t>
  </si>
  <si>
    <t>Found ripe fruit - found ripe strawberries</t>
  </si>
  <si>
    <t>Motion Velocity,Body Direction,Pose Duration,Body Height</t>
  </si>
  <si>
    <t>Identification - alert of finding the perfect strawberry</t>
  </si>
  <si>
    <t>Body Direction,Body Lean,Pose Duration,Body Tilt,Motion Smoothness</t>
  </si>
  <si>
    <t>Object detection</t>
  </si>
  <si>
    <t>Body Direction,Body Turn,Body Lean,Body Tilt</t>
  </si>
  <si>
    <t>Alerting - alerting human of a find</t>
  </si>
  <si>
    <t>Body Direction,Body Height,Pose Duration,Body Turn,Body Lean,Body Tilt</t>
  </si>
  <si>
    <t xml:space="preserve">Notification of finding a ripe strawberry as in certain body language </t>
  </si>
  <si>
    <t>Body Tilt,Body Direction,Motion Velocity,Motion Smoothness,Body Turn</t>
  </si>
  <si>
    <t>Overjoyed - Calcifier has found a loooot of strawberries</t>
  </si>
  <si>
    <t>Body Direction,Pose Duration,Body Lean,Motion Smoothness,Body Height</t>
  </si>
  <si>
    <t>Found fruit - calcifer found ripe strawberries</t>
  </si>
  <si>
    <t>Body Direction,Body Height,Pose Duration,Body Turn,Body Tilt,Motion Smoothness</t>
  </si>
  <si>
    <t>Body Tilt,Body Turn,Pose Duration,Motion Velocity,Motion Smoothness</t>
  </si>
  <si>
    <t>Found fruit</t>
  </si>
  <si>
    <t>Body Height,Body Direction,Motion Velocity,Motion Smoothness,Pose Duration,Body Tilt</t>
  </si>
  <si>
    <t>Completed - Calcifer has correctly determined that the fruit is ripe</t>
  </si>
  <si>
    <t xml:space="preserve">Excited - Calcifer has found something important to his task </t>
  </si>
  <si>
    <t>Body Height,Body Direction,Motion Velocity,Pose Duration,Body Turn</t>
  </si>
  <si>
    <t>Completed - Calcifer has found a ripe strawberry</t>
  </si>
  <si>
    <t>Body Direction,Body Lean,Body Turn,Pose Duration</t>
  </si>
  <si>
    <t>Notifying - Coneying to user it has found good strawberry</t>
  </si>
  <si>
    <t>Body Direction,Body Lean,Body Turn,Pose Duration,Motion Velocity</t>
  </si>
  <si>
    <t xml:space="preserve">Found a Fruit - Calcifer found a strawberry </t>
  </si>
  <si>
    <t>Body Direction,Pose Duration,Body Height,Body Turn</t>
  </si>
  <si>
    <t>fruit found 6 ft away from current position</t>
  </si>
  <si>
    <t>"pointing' - indicating where the strawberry is</t>
  </si>
  <si>
    <t>Body Direction,Body Turn,Body Tilt,Body Lean,Pose Duration</t>
  </si>
  <si>
    <t xml:space="preserve">Notifying - Calcifer is notifying you that he has found a ripe strawberry </t>
  </si>
  <si>
    <t>Found - Calcifer alerts you it found some strawberries</t>
  </si>
  <si>
    <t xml:space="preserve">Give me notice - Calcifer is varying its height to notify me of the fruits. </t>
  </si>
  <si>
    <t>Motion Velocity,Body Height,Pose Duration</t>
  </si>
  <si>
    <t>Success - found strawberries</t>
  </si>
  <si>
    <t xml:space="preserve">Alerting a find </t>
  </si>
  <si>
    <t>Body Height,Pose Duration,Body Direction,Motion Velocity,Motion Smoothness</t>
  </si>
  <si>
    <t>Alerting - Calcifer has alerted you of the location of the ripe fruit</t>
  </si>
  <si>
    <t xml:space="preserve">Found fruit </t>
  </si>
  <si>
    <t>Body Direction,Body Lean,Body Turn,Motion Smoothness</t>
  </si>
  <si>
    <t>signalling - Calcifer signals to you to pick the strawberry</t>
  </si>
  <si>
    <t xml:space="preserve">Moderate - Calcifer has found something moderately important </t>
  </si>
  <si>
    <t>Body Height,Body Direction,Pose Duration,Motion Velocity,Body Turn</t>
  </si>
  <si>
    <t>Signalling to human - letting the human know of the found fruit</t>
  </si>
  <si>
    <t>Body Direction,Body Lean,Motion Velocity,Motion Smoothness,Pose Duration</t>
  </si>
  <si>
    <t>Found Stawberry - found ripe stawberry</t>
  </si>
  <si>
    <t>Pointing - Calcifer is orienting ita body so as to indicate the location of a fruit</t>
  </si>
  <si>
    <t>excitement - found strawberries</t>
  </si>
  <si>
    <t>Motion Smoothness,Motion Velocity,Body Direction,Body Height,Body Turn,Body Tilt,Body Lean</t>
  </si>
  <si>
    <t>Urgent notification - Calcifer jumps up and down to indicate a very ripe fruite</t>
  </si>
  <si>
    <t>Body Height,Motion Velocity,Pose Duration,Body Direction</t>
  </si>
  <si>
    <t xml:space="preserve">Minimal - Calcifer has found something of minimal importance but should still be checked out </t>
  </si>
  <si>
    <t>Body Height,Motion Velocity,Pose Duration,Body Direction,Body Turn</t>
  </si>
  <si>
    <t>Blissful Berry Bounty - Calcifer is delightful to have found many strawberries</t>
  </si>
  <si>
    <t>Motion Smoothness,Body Tilt,Motion Velocity,Pose Duration,Body Direction,Body Lean,Body Height,Body Turn</t>
  </si>
  <si>
    <t>Indicating - waiting for someone to come pick strawberry</t>
  </si>
  <si>
    <t>Body Lean,Body Direction,Body Height,Pose Duration</t>
  </si>
  <si>
    <t xml:space="preserve">Next to strawberries - Calcifer is next to a ripe strawberry </t>
  </si>
  <si>
    <t>Body Direction,Body Height,Pose Duration</t>
  </si>
  <si>
    <t>signalling - get user's attention to indicate that strawberries were found</t>
  </si>
  <si>
    <t>Motion Smoothness,Pose Duration,Body Height,Body Direction,Body Turn,Body Lean</t>
  </si>
  <si>
    <t xml:space="preserve">Indicating the fruit to the user </t>
  </si>
  <si>
    <t>Body Direction,Pose Duration,Body Turn,Motion Smoothness</t>
  </si>
  <si>
    <t>Signal to fruit - show the human where the found fruit is</t>
  </si>
  <si>
    <t>Body Direction,Motion Smoothness,Pose Duration,Body Lean,Motion Velocity</t>
  </si>
  <si>
    <t xml:space="preserve">Signalling success - letting you know it found some </t>
  </si>
  <si>
    <t>Body Direction,Body Tilt,Body Height,Pose Duration,Motion Velocity</t>
  </si>
  <si>
    <t>Initialisation</t>
  </si>
  <si>
    <t>Initializing</t>
  </si>
  <si>
    <t>Body Tilt,Body Turn,Body Lean,Body Direction,Motion Smoothness</t>
  </si>
  <si>
    <t>Calibration - programming Calcifer what it has to look for (Strawberries)</t>
  </si>
  <si>
    <t>Body Tilt,Body Turn,Body Direction,Body Lean</t>
  </si>
  <si>
    <t>preparation - about to move/look around</t>
  </si>
  <si>
    <t>Body Height,Body Turn,Body Tilt</t>
  </si>
  <si>
    <t>Calcifer is tired and needs a break</t>
  </si>
  <si>
    <t>Low Battery</t>
  </si>
  <si>
    <t>Body Height,Motion Velocity,Motion Smoothness,Body Lean</t>
  </si>
  <si>
    <t>Low battery - Calcilfer is in a low battery state an unable to continue searching</t>
  </si>
  <si>
    <t>Body Height,Pose Duration</t>
  </si>
  <si>
    <t xml:space="preserve">Low battery - slower movement, possibly blinking red light to indicate he needs to be charged </t>
  </si>
  <si>
    <t>Motion Smoothness,Body Direction,Motion Velocity,Body Height</t>
  </si>
  <si>
    <t>Tired</t>
  </si>
  <si>
    <t>Body Tilt,Body Height,Pose Duration,Motion Velocity</t>
  </si>
  <si>
    <t>Low battery</t>
  </si>
  <si>
    <t>low battery - tired doggo</t>
  </si>
  <si>
    <t>Body Lean,Body Direction,Body Height,Motion Velocity</t>
  </si>
  <si>
    <t>Nap time - Calcifier needs to be recharged</t>
  </si>
  <si>
    <t>Body Height,Body Turn,Pose Duration,Motion Smoothness</t>
  </si>
  <si>
    <t xml:space="preserve">Reset - Calcifer needs to head back to a homing point </t>
  </si>
  <si>
    <t>Body Direction,Pose Duration,Motion Velocity,Motion Smoothness,Body Turn,Body Lean</t>
  </si>
  <si>
    <t>Tired - calcifer’s battery is low</t>
  </si>
  <si>
    <t>Motion Velocity,Pose Duration,Body Height,Motion Smoothness,Body Direction</t>
  </si>
  <si>
    <t>Strawberry Score</t>
  </si>
  <si>
    <t>NA</t>
  </si>
  <si>
    <t>Body Direction,Body Height,Body Turn,Motion Smoothness</t>
  </si>
  <si>
    <t xml:space="preserve">Navigation - Calcifier moves along the rows of strawberries and searches  </t>
  </si>
  <si>
    <t>Body Turn,Motion Smoothness,Motion Velocity,Body Direction</t>
  </si>
  <si>
    <t>Gone rogue - Calcifier can’t find it’s way back to you</t>
  </si>
  <si>
    <t>Body Height,Pose Duration,Body Turn,Body Lean</t>
  </si>
  <si>
    <t>Following - Calcifer follows you and does not look for strawberries</t>
  </si>
  <si>
    <t>Body Direction,Motion Velocity</t>
  </si>
  <si>
    <t>Walking away - Calcifer is walking towards the strawberries</t>
  </si>
  <si>
    <t>Body Direction,Motion Smoothness,Motion Velocity</t>
  </si>
  <si>
    <t>Moving - Calcifer is moving towards its target</t>
  </si>
  <si>
    <t>Body Direction,Motion Velocity,Motion Smoothness</t>
  </si>
  <si>
    <t xml:space="preserve">Deductive reasoning. General idea to specific conclusions </t>
  </si>
  <si>
    <t>Motion Smoothness,Motion Velocity,Body Direction,Body Lean,Body Turn,Body Tilt</t>
  </si>
  <si>
    <t>Notifying</t>
  </si>
  <si>
    <t>Body Direction,Body Turn,Body Height,Motion Velocity,Pose Duration</t>
  </si>
  <si>
    <t xml:space="preserve">Relocating - calcifer is moving to a new area to search </t>
  </si>
  <si>
    <t>Path discovery - picking an ideal path from strawberry to user</t>
  </si>
  <si>
    <t>Body Lean,Body Height,Body Direction,Motion Velocity,Motion Smoothness</t>
  </si>
  <si>
    <t>Area Canvassing</t>
  </si>
  <si>
    <t>Body Turn,Body Direction,Body Tilt,Body Height,Body Lean</t>
  </si>
  <si>
    <t>Quality- calcifer identifies larger/ripe strawberries</t>
  </si>
  <si>
    <t>Body Direction,Body Height,Body Turn,Motion Velocity</t>
  </si>
  <si>
    <t>Identifying</t>
  </si>
  <si>
    <t>Body Direction,Body Lean,Body Turn,Body Tilt,Pose Duration</t>
  </si>
  <si>
    <t>Guide dog - Calcifier tells you one path will be more fruitful (litterally)</t>
  </si>
  <si>
    <t>Body Direction,Body Height,Body Turn,Body Lean</t>
  </si>
  <si>
    <t xml:space="preserve">Hurry up - Calcifer is ready to demonstrate the next step </t>
  </si>
  <si>
    <t>Motion Smoothness,Body Tilt,Body Direction,Motion Velocity,Body Turn,Body Lean</t>
  </si>
  <si>
    <t>Obstruction in the way but can see useful product will calcifer be stuck and fixed on it because to far from object</t>
  </si>
  <si>
    <t>Dead End - no where to go</t>
  </si>
  <si>
    <t>Body Direction,Body Height,Body Turn</t>
  </si>
  <si>
    <t>informing</t>
  </si>
  <si>
    <t>Body Direction,Body Turn,Body Lean,Body Tilt,Pose Duration</t>
  </si>
  <si>
    <t>Return - Calcifer finds its way back to you</t>
  </si>
  <si>
    <t>Body Direction,Motion Velocity,Motion Smoothness,Body Height</t>
  </si>
  <si>
    <t>Fail - unsuccessful in searching</t>
  </si>
  <si>
    <t>navigating - Calcifer walks to the ripe strawberry</t>
  </si>
  <si>
    <t>Body Direction,Motion Smoothness</t>
  </si>
  <si>
    <t>Walking away - Calcifer has not detected any strawberries in this row and is indicating looking at a different row</t>
  </si>
  <si>
    <t>Body Turn,Body Direction,Body Height,Motion Velocity</t>
  </si>
  <si>
    <t>Driven - Calcifer is on a mission.</t>
  </si>
  <si>
    <t>Motion Smoothness,Body Height,Motion Velocity,Body Direction</t>
  </si>
  <si>
    <t>Happy - Calcifer thinks the task is going well</t>
  </si>
  <si>
    <t>Body Height,Body Lean,Body Tilt,Motion Smoothness,Motion Velocity</t>
  </si>
  <si>
    <t>Travelling - Calcifer is moving to a new area</t>
  </si>
  <si>
    <t>Motion Velocity,Body Lean,Body Height</t>
  </si>
  <si>
    <t xml:space="preserve">Impatient - user is not acknowledging calcifer (calcifer makes faster for more aggressive movement) </t>
  </si>
  <si>
    <t>Body Direction,Body Lean,Motion Smoothness,Pose Duration,Motion Velocity</t>
  </si>
  <si>
    <t>Searching for human - going to the human to lead them to the found fruit</t>
  </si>
  <si>
    <t>Companionship - curiously and fondly watching user pick a strawberry</t>
  </si>
  <si>
    <t>Body Tilt,Body Lean,Body Direction,Motion Smoothness</t>
  </si>
  <si>
    <t>Object identification</t>
  </si>
  <si>
    <t>Body Tilt,Body Lean,Body Height,Pose Duration,Body Direction,Motion Velocity,Body Turn,Motion Smoothness</t>
  </si>
  <si>
    <t>Waving - Calcifer is moving so as to attract your attention</t>
  </si>
  <si>
    <t>Body Lean,Body Tilt,Body Turn,Body Direction,Motion Velocity,Body Height,Pose Duration</t>
  </si>
  <si>
    <t xml:space="preserve">Absolving state of notification once strawberry picker acknowledges its notification. As in end of task to start the next one of repeating the process </t>
  </si>
  <si>
    <t>Motion Velocity,Motion Smoothness,Body Lean,Body Tilt</t>
  </si>
  <si>
    <t>Obstruction - if something is in the way of Calcifers path, he could raise his body tilt upwards, signalling to the user to assist</t>
  </si>
  <si>
    <t>Body Height,Body Direction,Body Lean</t>
  </si>
  <si>
    <t xml:space="preserve">Happy : the strawberry picker successfully picked the fruit Calcifer indicated </t>
  </si>
  <si>
    <t xml:space="preserve">Success Sound - Calcifer makes a sound when finding a strawberry </t>
  </si>
  <si>
    <t>Body Height,Motion Velocity,Motion Smoothness</t>
  </si>
  <si>
    <t>Notifying - Calcifer notifies you they found a fruit by standing on its hind legs</t>
  </si>
  <si>
    <t>Body Direction,Motion Smoothness,Motion Velocity,Pose Duration,Body Height</t>
  </si>
  <si>
    <t>Sad - Calcifer thinks the task is going poorly</t>
  </si>
  <si>
    <t>Body Tilt,Body Lean,Body Height,Motion Smoothness,Motion Velocity</t>
  </si>
  <si>
    <t>Returning - After venturing out, Calcifer is returning back to your location</t>
  </si>
  <si>
    <t>Acknowledged - calcifer has identified user has acknowledged (picked up) found item</t>
  </si>
  <si>
    <t>Body Direction,Motion Smoothness,Body Lean</t>
  </si>
  <si>
    <t>Exhaustion - reminding user that time is of the essence / to drink water / to wrap it up</t>
  </si>
  <si>
    <t>Body Lean,Motion Velocity,Body Height,Body Direction</t>
  </si>
  <si>
    <t>Bark " is signalling where the strawberries are</t>
  </si>
  <si>
    <t>Body Height,Pose Duration,Body Direction</t>
  </si>
  <si>
    <t>Moving - Calcifer is moving on to the next bush</t>
  </si>
  <si>
    <t>Body Height,Body Direction,Motion Velocity</t>
  </si>
  <si>
    <t xml:space="preserve">We are not alone - senses other large animals or predators around </t>
  </si>
  <si>
    <t>Motion Velocity,Motion Smoothness,Body Direction,Body Tilt,Body Height,Body Turn,Body Lean</t>
  </si>
  <si>
    <t>Returned - Calcifer notifies us about the strawberry</t>
  </si>
  <si>
    <t>Overwhelmed : there are too many strawberries to focus on one</t>
  </si>
  <si>
    <t>Body Direction,Body Tilt,Pose Duration,Motion Velocity</t>
  </si>
  <si>
    <t>Marry Poppins - Calcifier reminds you to stay hydrated when out in such hot weather</t>
  </si>
  <si>
    <t>Body Turn,Body Direction,Pose Duration</t>
  </si>
  <si>
    <t xml:space="preserve">Skip area - calcifer found a large area with no fruit, avoid looking here </t>
  </si>
  <si>
    <t>Body Turn,Body Tilt,Body Lean,Body Direction,Pose Duration,Motion Velocity,Motion Smoothness</t>
  </si>
  <si>
    <t>Returning to base - attempting to move back to you</t>
  </si>
  <si>
    <t xml:space="preserve">Go toward the fruit </t>
  </si>
  <si>
    <t>Avoiding Obstacles - Calcifer is maneuvering around obstacles in the field.</t>
  </si>
  <si>
    <t>Body Turn,Body Tilt,Motion Velocity,Body Height,Motion Smoothness</t>
  </si>
  <si>
    <t>Happy - calcifer is pleased once user picks up berry</t>
  </si>
  <si>
    <t>Body Direction,Body Tilt,Body Lean,Body Height,Motion Velocity,Motion Smoothness,Pose Duration</t>
  </si>
  <si>
    <t>Deterrence - user has unwittingly gone in a direction of no strawberries</t>
  </si>
  <si>
    <t>Body Turn,Body Direction,Body Height,Motion Velocity,Motion Smoothness</t>
  </si>
  <si>
    <t>Tracking back to user</t>
  </si>
  <si>
    <t>Body Lean,Body Tilt,Body Height,Body Turn</t>
  </si>
  <si>
    <t>Returning - Calcifer is returning to the user</t>
  </si>
  <si>
    <t>Body Direction,Motion Velocity,Body Height</t>
  </si>
  <si>
    <t>Searching again</t>
  </si>
  <si>
    <t xml:space="preserve">Sad : Calcifer stepped on a good strawberry </t>
  </si>
  <si>
    <t>Acquired - You picked up the strawberry Calcifer led you to</t>
  </si>
  <si>
    <t>Signalling fail - letting you know it didn't find any</t>
  </si>
  <si>
    <t>Body Direction,Body Height,Pose Duration,Body Turn,Motion Velocity</t>
  </si>
  <si>
    <t>Proud - Calcifer is proud of finding a strawberry for us</t>
  </si>
  <si>
    <t>Body Lean,Body Direction,Body Tilt,Pose Duration</t>
  </si>
  <si>
    <t xml:space="preserve">Praise - user is doing well at the task </t>
  </si>
  <si>
    <t>Body Lean,Body Direction,Motion Velocity,Motion Smoothness</t>
  </si>
  <si>
    <t>Dormant - Calcifer is not currently engaged in any action but is powered on</t>
  </si>
  <si>
    <t>Body Tilt,Pose Duration,Body Lean,Body Height,Body Turn</t>
  </si>
  <si>
    <t>Sad - you did not chose Calcifier’s strawberry (mushy, dammaged or unripe)</t>
  </si>
  <si>
    <t>Body Tilt,Body Turn,Body Direction,Body Height</t>
  </si>
  <si>
    <t>Give up - Calcifer couldn't find strawberries, or can't find its way back to them</t>
  </si>
  <si>
    <t>Motion Velocity,Body Lean,Pose Duration,Body Direction,Body Height</t>
  </si>
  <si>
    <t>More input required e.g. user should change parameters such as search area or ripeness of fruit to find</t>
  </si>
  <si>
    <t>Body Direction,Body Height,Body Tilt,Body Lean,Motion Smoothness</t>
  </si>
  <si>
    <t>Dissappointed - Calcifer has made a mistake and feels bad</t>
  </si>
  <si>
    <t>Body Height,Pose Duration,Motion Smoothness,Body Lean</t>
  </si>
  <si>
    <t>Disappointed - Calcifer looks forward and leans its head forward to indicate it's disappointed it couldn't find any fruit</t>
  </si>
  <si>
    <t>Move on to next fruit - progress to the next iteration after signalling by human</t>
  </si>
  <si>
    <t>Power Off - Calcifer is powered off</t>
  </si>
  <si>
    <t>Body Height,Body Tilt,Body Lean,Body Turn,Pose Duration</t>
  </si>
  <si>
    <t>Daddy - Calcifier is protecting your strawberry from another fruit picker</t>
  </si>
  <si>
    <t>Body Height,Body Direction,Pose Duration,Body Lean</t>
  </si>
  <si>
    <t>Coming - Calcifer is looking for us</t>
  </si>
  <si>
    <t>Body Height,Body Tilt,Body Direction,Pose Duration</t>
  </si>
  <si>
    <t>Panic - the picker has picked the wrong fruit, it is not a strawberry</t>
  </si>
  <si>
    <t>Body Height,Body Tilt,Body Direction,Motion Velocity,Motion Smoothness</t>
  </si>
  <si>
    <t>Stuck - Calcifer got stuck in a bush</t>
  </si>
  <si>
    <t>Stuck - Calcifer is unable to move from its current position</t>
  </si>
  <si>
    <t>Body Lean,Body Height,Body Direction</t>
  </si>
  <si>
    <t>Internal Fault - Mechanical problem with dog such as low charge or overheating</t>
  </si>
  <si>
    <t>Body Height,Pose Duration,Motion Velocity,Motion Smoothness</t>
  </si>
  <si>
    <t>Stuck</t>
  </si>
  <si>
    <t>Motion Velocity,Pose Duration,Body Direction</t>
  </si>
  <si>
    <t>Stuck - needs assistance</t>
  </si>
  <si>
    <t>Body Direction,Pose Duration,Body Tilt,Body Lean,Motion Smoothness</t>
  </si>
  <si>
    <t>Asking for help - ask the user which way he wants to go</t>
  </si>
  <si>
    <t>Body Direction,Body Turn,Body Lean,Motion Smoothness,Pose Duration</t>
  </si>
  <si>
    <t>Alerting - Calcifer is trying to gain the attention of a human</t>
  </si>
  <si>
    <t>Motion Velocity,Pose Duration,Body Direction,Body Height,Body Lean</t>
  </si>
  <si>
    <t xml:space="preserve">Calcifer is trapped / unable to proceed </t>
  </si>
  <si>
    <t>Body Height,Pose Duration,Body Direction,Body Lean</t>
  </si>
  <si>
    <t xml:space="preserve">Physically stuck. Send signal back to owner </t>
  </si>
  <si>
    <t>Body Tilt,Body Direction,Body Lean,Motion Smoothness,Motion Velocity,Body Turn</t>
  </si>
  <si>
    <t xml:space="preserve">Calcifer is trying to grab your attention when you don't respond promptly to a strawberry alert </t>
  </si>
  <si>
    <t>Body Direction,Body Height,Body Turn,Motion Velocity,Body Lean,Body Tilt</t>
  </si>
  <si>
    <t>injured - has some sort of mechanical fault</t>
  </si>
  <si>
    <t>Motion Smoothness,Body Turn,Body Lean</t>
  </si>
  <si>
    <t>Stuck " has a mission but cannot move due to environment</t>
  </si>
  <si>
    <t>Body Direction,Body Height,Motion Smoothness,Body Lean,Motion Velocity,Body Turn,Body Tilt</t>
  </si>
  <si>
    <t xml:space="preserve">Error - Calcifer does not know what to do </t>
  </si>
  <si>
    <t xml:space="preserve">Alarm - trying to get your attention </t>
  </si>
  <si>
    <t>Body Height,Body Direction,Motion Velocity,Body Turn,Body Lean,Body Tilt</t>
  </si>
  <si>
    <t>Danger - about to fall off a cliff or gets entangled in a bush</t>
  </si>
  <si>
    <t>Motion Velocity,Motion Smoothness,Body Turn,Body Direction,Body Height,Body Lean,Body Tilt</t>
  </si>
  <si>
    <t>Cool down - Calcifier’s motor needs to cool down from the heat exposition</t>
  </si>
  <si>
    <t>Body Height,Body Lean,Motion Smoothness</t>
  </si>
  <si>
    <t>Error occured - needs user input</t>
  </si>
  <si>
    <t>Body Lean,Body Direction,Pose Duration,Body Height,Body Tilt</t>
  </si>
  <si>
    <t>Stuck - Calcifer has encountered an obsticle that it can not pass and needs help</t>
  </si>
  <si>
    <t xml:space="preserve">Problem - Calcifer has run into a problem </t>
  </si>
  <si>
    <t>Body Direction,Motion Smoothness,Body Height,Pose Duration</t>
  </si>
  <si>
    <t>Distress - Calcifer is in a situation that requires external help</t>
  </si>
  <si>
    <t>Body Direction,Pose Duration,Body Turn,Motion Velocity,Motion Smoothness,Body Height</t>
  </si>
  <si>
    <t>Error - trying to express that something is lacking in terms of its own internal sensors or protocols</t>
  </si>
  <si>
    <t>Body Direction,Motion Smoothness,Pose Duration,Body Turn,Body Height</t>
  </si>
  <si>
    <t>Unable to pass a terrain hazard</t>
  </si>
  <si>
    <t>Motion Smoothness,Body Tilt,Body Direction,Body Height</t>
  </si>
  <si>
    <t xml:space="preserve">Error/intervention required </t>
  </si>
  <si>
    <t>Body Turn,Body Height,Body Lean,Body Tilt,Pose Duration,Motion Velocity,Body Direction,Motion Smoothness</t>
  </si>
  <si>
    <t>Stuck - Calcifer is unable to move around</t>
  </si>
  <si>
    <t>Body Turn,Motion Smoothness,Pose Duration,Motion Velocity</t>
  </si>
  <si>
    <t>Mapping error (lost)</t>
  </si>
  <si>
    <t>Body Tilt,Body Lean,Body Turn,Motion Smoothness,Body Direction,Motion Velocity</t>
  </si>
  <si>
    <t>Lost - Calcifer is out of sight and can't find its way back to you</t>
  </si>
  <si>
    <t>Body Height,Motion Smoothness,Pose Duration</t>
  </si>
  <si>
    <t xml:space="preserve">Disappointed - Calcifer identified an undesired object. </t>
  </si>
  <si>
    <t>Reject Object</t>
  </si>
  <si>
    <t>Disappointed - Calcifer thought it had found a strawberry but had not</t>
  </si>
  <si>
    <t>Body Height,Body Lean,Body Turn,Pose Duration,Motion Velocity</t>
  </si>
  <si>
    <t>fruit is damaged</t>
  </si>
  <si>
    <t>Body Turn,Body Direction,Body Height,Body Lean,Body Tilt</t>
  </si>
  <si>
    <t>Reject - Calcifer has found something that is unacceptable</t>
  </si>
  <si>
    <t xml:space="preserve">Angled - calcifer has turned head to either left or right to indicate not good fruit </t>
  </si>
  <si>
    <t>Body Turn,Body Direction,Body Lean,Body Tilt</t>
  </si>
  <si>
    <t>Yellow Stawberries - found unripe strawberries</t>
  </si>
  <si>
    <t>Body Tilt,Body Direction,Body Height,Pose Duration</t>
  </si>
  <si>
    <t>Locating - Calcifer is scanning the area for ripe strawberries of a particular color</t>
  </si>
  <si>
    <t>Searching</t>
  </si>
  <si>
    <t>Body Turn,Body Height,Body Lean,Body Direction,Motion Smoothness</t>
  </si>
  <si>
    <t>Observing - calcifier looks for strawberries</t>
  </si>
  <si>
    <t>Body Direction,Body Height,Body Lean,Pose Duration,Body Turn,Body Tilt,Motion Velocity,Motion Smoothness</t>
  </si>
  <si>
    <t>Searching - Calcifer is looking around looking for a target (Human or Strawberry)</t>
  </si>
  <si>
    <t>Searching - Looking for Strawberries</t>
  </si>
  <si>
    <t>Body Direction,Motion Velocity,Pose Duration,Body Turn</t>
  </si>
  <si>
    <t>Active - calciifer is actively moving through the task</t>
  </si>
  <si>
    <t>Motion Velocity,Body Height,Pose Duration,Body Tilt</t>
  </si>
  <si>
    <t>Working on finding product</t>
  </si>
  <si>
    <t>Motion Smoothness,Body Turn,Body Tilt,Motion Velocity,Body Lean,Body Direction</t>
  </si>
  <si>
    <t>Calcifer is searching high and low for strawberries</t>
  </si>
  <si>
    <t>Body Lean,Body Height,Body Direction,Pose Duration,Motion Velocity</t>
  </si>
  <si>
    <t>Body Direction,Body Turn,Body Height,Pose Duration,Body Tilt,Motion Velocity,Motion Smoothness,Body Lean</t>
  </si>
  <si>
    <t>Seeking - Calcifer is looking for fruit</t>
  </si>
  <si>
    <t>Searching - calcifer is searching for a strawberry</t>
  </si>
  <si>
    <t>Searching for fruit - searching for strawberries</t>
  </si>
  <si>
    <t>Hunting - actively searching for a strawberry</t>
  </si>
  <si>
    <t>Motion Velocity,Body Height,Body Lean,Motion Smoothness,Body Direction</t>
  </si>
  <si>
    <t>Scanning - calcifier is scanning the environment for strawberries</t>
  </si>
  <si>
    <t>Motion Velocity,Motion Smoothness,Body Turn,Body Height,Pose Duration,Body Direction</t>
  </si>
  <si>
    <t>Searching - Calcifer is searching for strawberries</t>
  </si>
  <si>
    <t>Body Height,Body Tilt,Body Lean,Body Direction,Body Turn,Motion Velocity</t>
  </si>
  <si>
    <t>Searching - looking for strawberries</t>
  </si>
  <si>
    <t>Body Direction,Body Height,Body Turn,Motion Velocity,Pose Duration</t>
  </si>
  <si>
    <t>Searching - Calcifer is moving around the strawberry patch</t>
  </si>
  <si>
    <t>Motion Velocity,Body Height</t>
  </si>
  <si>
    <t xml:space="preserve">Searching for ripe strawberries </t>
  </si>
  <si>
    <t>Motion Velocity,Body Lean,Body Turn</t>
  </si>
  <si>
    <t>looking for fruit</t>
  </si>
  <si>
    <t>Body Tilt,Body Direction,Body Turn,Body Height,Motion Smoothness,Motion Velocity,Pose Duration,Body Lean</t>
  </si>
  <si>
    <t>Pose Duration,Body Lean,Body Tilt,Body Turn,Body Direction</t>
  </si>
  <si>
    <t>Searching - Calcifer is looking for strawberries</t>
  </si>
  <si>
    <t>Inquisitive- Searching for the desire object</t>
  </si>
  <si>
    <t>Body Turn,Body Height,Body Direction</t>
  </si>
  <si>
    <t xml:space="preserve">Searching - Calcifer is looking for ripe strawberries </t>
  </si>
  <si>
    <t>Body Direction,Motion Smoothness,Motion Velocity,Body Height</t>
  </si>
  <si>
    <t>Motion Smoothness,Body Lean,Motion Velocity,Pose Duration,Body Turn</t>
  </si>
  <si>
    <t>Search - Calcifer is looking for strawberries</t>
  </si>
  <si>
    <t>Progressing - Calcifer is searching for strawberries</t>
  </si>
  <si>
    <t>Body Lean,Motion Velocity,Motion Smoothness</t>
  </si>
  <si>
    <t>Hunting - Calcifer is looking for a berry</t>
  </si>
  <si>
    <t>Body Height,Body Turn,Body Direction,Motion Velocity,Pose Duration,Motion Smoothness</t>
  </si>
  <si>
    <t>Progressing - Calcifer is looking for fruit</t>
  </si>
  <si>
    <t>Body Direction,Body Height,Motion Velocity</t>
  </si>
  <si>
    <t>Progressing- searching</t>
  </si>
  <si>
    <t>Body Direction,Body Turn,Motion Velocity,Body Lean,Motion Smoothness</t>
  </si>
  <si>
    <t>Body Direction,Body Height,Body Turn,Pose Duration</t>
  </si>
  <si>
    <t>Searching - Calcifer is trying to localise the strawberries</t>
  </si>
  <si>
    <t>Searching- Calcifer is actively working on a task. (Looking for berries)</t>
  </si>
  <si>
    <t>Body Direction,Body Turn,Body Lean,Motion Velocity,Motion Smoothness</t>
  </si>
  <si>
    <t>Searching - Calcifer is actively searching for ripe strawberries</t>
  </si>
  <si>
    <t>Body Turn,Body Tilt,Body Direction</t>
  </si>
  <si>
    <t>Progressing - Calcifer is looking for strawberries</t>
  </si>
  <si>
    <t>Body Direction,Body Lean,Body Turn,Body Height,Pose Duration</t>
  </si>
  <si>
    <t>searching for strawberries - looking around for ripe fruit</t>
  </si>
  <si>
    <t>Roaming - " is walking around looking for things to scan</t>
  </si>
  <si>
    <t>Motion Smoothness,Body Tilt,Motion Velocity,Body Turn,Body Direction,Body Height,Body Lean</t>
  </si>
  <si>
    <t xml:space="preserve">Progressing - Calcifer is searching for strawberries </t>
  </si>
  <si>
    <t xml:space="preserve">Searching - looking for fresh strawberries </t>
  </si>
  <si>
    <t>Body Direction,Motion Smoothness,Body Turn,Body Lean,Motion Velocity</t>
  </si>
  <si>
    <t xml:space="preserve">Looking for strawberries - Calcifer is looking for ripe strawberries </t>
  </si>
  <si>
    <t>Motion Velocity,Body Direction,Body Turn,Body Tilt</t>
  </si>
  <si>
    <t>Searching - Calcifer wanders off to find strawberriws</t>
  </si>
  <si>
    <t>Body Direction,Motion Velocity,Motion Smoothness,Pose Duration</t>
  </si>
  <si>
    <t>Scanning - Calcifer scans the environment for objects</t>
  </si>
  <si>
    <t>Body Lean,Body Height</t>
  </si>
  <si>
    <t>progressing - searching for strawberries</t>
  </si>
  <si>
    <t>Body Tilt,Body Lean,Body Turn,Body Direction,Pose Duration,Body Height,Motion Smoothness</t>
  </si>
  <si>
    <t>Searching for fruit</t>
  </si>
  <si>
    <t>Body Direction,Body Height,Body Lean,Body Turn,Motion Smoothness</t>
  </si>
  <si>
    <t>Motion Velocity,Body Direction,Pose Duration,Motion Smoothness</t>
  </si>
  <si>
    <t>Searching from afar</t>
  </si>
  <si>
    <t>Body Height,Body Lean,Pose Duration,Motion Velocity,Motion Smoothness</t>
  </si>
  <si>
    <t>Moving - searching for strawberry</t>
  </si>
  <si>
    <t>Motion Smoothness,Pose Duration,Body Height,Body Direction</t>
  </si>
  <si>
    <t>Body Height,Body Turn,Pose Duration,Body Direction</t>
  </si>
  <si>
    <t xml:space="preserve">Searching - calcifer is actively searching </t>
  </si>
  <si>
    <t>Body Direction,Body Height,Motion Velocity,Motion Smoothness</t>
  </si>
  <si>
    <t>Searching - Calcifer is moving through the strawberry field, scanning the area for ripe strawberries</t>
  </si>
  <si>
    <t>Motion Velocity,Body Turn,Body Direction,Body Tilt,Motion Smoothness,Body Height</t>
  </si>
  <si>
    <t>Searching - Calcifer is looking for a strawberry</t>
  </si>
  <si>
    <t>Pose Duration,Motion Velocity,Body Direction,Body Lean</t>
  </si>
  <si>
    <t xml:space="preserve">Looking - Calcifer is looking for fruit </t>
  </si>
  <si>
    <t>Body Tilt,Body Height,Body Direction,Body Lean</t>
  </si>
  <si>
    <t xml:space="preserve">Strawberry Searching </t>
  </si>
  <si>
    <t>Body Height,Body Direction,Body Lean,Body Tilt,Body Turn,Motion Smoothness,Motion Velocity,Pose Duration</t>
  </si>
  <si>
    <t>Searching- calcifer is on the move</t>
  </si>
  <si>
    <t>Motion Smoothness,Body Lean,Body Tilt</t>
  </si>
  <si>
    <t xml:space="preserve">Progressing - Calcifer starts to search for Strawberries </t>
  </si>
  <si>
    <t>Body Turn,Pose Duration,Motion Smoothness</t>
  </si>
  <si>
    <t>Searching close up</t>
  </si>
  <si>
    <t>Body Height,Motion Smoothness,Motion Velocity,Pose Duration</t>
  </si>
  <si>
    <t>Exploring - Calcifer is mapping the strawberry field</t>
  </si>
  <si>
    <t>Body Turn,Motion Velocity,Body Height</t>
  </si>
  <si>
    <t>walking - walking around searching for strawberries</t>
  </si>
  <si>
    <t>Body Direction,Body Height,Body Tilt,Body Turn,Pose Duration,Body Lean,Motion Smoothness,Motion Velocity</t>
  </si>
  <si>
    <t>Active mapping</t>
  </si>
  <si>
    <t>Body Lean,Body Turn,Body Height,Body Tilt,Body Direction</t>
  </si>
  <si>
    <t xml:space="preserve">Verification/Validation - Calcifer wants to know he succeeded </t>
  </si>
  <si>
    <t>Verification</t>
  </si>
  <si>
    <t>Body Height,Body Tilt,Body Direction,Motion Smoothness</t>
  </si>
  <si>
    <t>Verifying strawberry is picked-up</t>
  </si>
  <si>
    <t>Waiting - Calcifer is waiting for the signal to start its task</t>
  </si>
  <si>
    <t xml:space="preserve">Stationary - Calcifer is waiting for command </t>
  </si>
  <si>
    <t>Pose Duration,Body Height,Body Direction</t>
  </si>
  <si>
    <t xml:space="preserve">Waiting - awaiting command </t>
  </si>
  <si>
    <t>Idle - not doing anything yet</t>
  </si>
  <si>
    <t>Body Direction,Body Height,Motion Velocity,Body Tilt,Body Turn,Pose Duration</t>
  </si>
  <si>
    <t>Waiting - not actively doing anything, waiting for some signal/condition to start</t>
  </si>
  <si>
    <t>Motion Velocity,Pose Duration,Body Direction,Body Lean</t>
  </si>
  <si>
    <t xml:space="preserve">Awaiting instruction </t>
  </si>
  <si>
    <t>Body Tilt,Body Direction,Body Height,Pose Duration,Motion Velocity,Motion Smoothness</t>
  </si>
  <si>
    <t xml:space="preserve">Waiting - Calcifer is waiting for a response </t>
  </si>
  <si>
    <t>Body Direction,Pose Duration,Body Turn,Body Height</t>
  </si>
  <si>
    <t>Stationary - " has no commands and is standing still</t>
  </si>
  <si>
    <t>Pose Duration,Body Height</t>
  </si>
  <si>
    <t>Waiting - Calcifer is waiting for you to pick up the strawberry</t>
  </si>
  <si>
    <t>Standing By - Calcifer is awaiting commands</t>
  </si>
  <si>
    <t>Checking in: calcifier wants to know whether to keep going with the task or if enough strawberries have been picked</t>
  </si>
  <si>
    <t>Body Direction,Body Turn,Body Tilt,Pose Duration,Body Lean,Motion Velocity,Motion Smoothness,Body Height</t>
  </si>
  <si>
    <t>Waiting - Calcifer is stationary and maybe waiting for you to pick the strawberries in the area</t>
  </si>
  <si>
    <t>Pose Duration,Body Height,Body Direction,Motion Smoothness</t>
  </si>
  <si>
    <t>Ready - Calcifer is ready to proceed</t>
  </si>
  <si>
    <t>Body Direction,Body Lean,Body Height,Motion Velocity</t>
  </si>
  <si>
    <t xml:space="preserve">Waiting for you to catch up/pick a strawberry </t>
  </si>
  <si>
    <t>Body Height,Body Lean,Pose Duration,Body Direction</t>
  </si>
  <si>
    <t>Waiting - waiting for next instruction</t>
  </si>
  <si>
    <t>Body Direction,Pose Duration,Body Tilt,Motion Smoothness,Body Lean</t>
  </si>
  <si>
    <t>GPT 3.5-turbo</t>
  </si>
  <si>
    <t>GPT 4</t>
  </si>
  <si>
    <t>Datapoints</t>
  </si>
  <si>
    <t>DESCRIPTION</t>
  </si>
  <si>
    <t>the robot is in standby mode waiting for a command from the user</t>
  </si>
  <si>
    <t>the robot is analyzing a target object in front of it on the ground</t>
  </si>
  <si>
    <t>the robot has found a target object in front of it on the ground</t>
  </si>
  <si>
    <t>the robot is experiencing an error and needs help from the user</t>
  </si>
  <si>
    <t>the robot is confused and unsure what to do</t>
  </si>
  <si>
    <t>A</t>
  </si>
  <si>
    <t>B</t>
  </si>
  <si>
    <t>C</t>
  </si>
  <si>
    <t>c</t>
  </si>
  <si>
    <t>Motion Velocity</t>
  </si>
  <si>
    <t>Motion Smoothness</t>
  </si>
  <si>
    <t>GPT-4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</si>
  <si>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</si>
  <si>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</si>
  <si>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</si>
  <si>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</si>
  <si>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</si>
  <si>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</si>
  <si>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</si>
  <si>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</si>
  <si>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RAND 00</t>
  </si>
  <si>
    <t>RAND 01</t>
  </si>
  <si>
    <t>RAND 02</t>
  </si>
  <si>
    <t>RAND 03</t>
  </si>
  <si>
    <t>RAND 04</t>
  </si>
  <si>
    <t>RAND 05</t>
  </si>
  <si>
    <t>RAND 06</t>
  </si>
  <si>
    <t>RAND 07</t>
  </si>
  <si>
    <t>RAND 08</t>
  </si>
  <si>
    <t>RAND 09</t>
  </si>
  <si>
    <t>RAND 10</t>
  </si>
  <si>
    <t>RAND 11</t>
  </si>
  <si>
    <t>RAND 12</t>
  </si>
  <si>
    <t>RAND 13</t>
  </si>
  <si>
    <t>RAND 14</t>
  </si>
  <si>
    <t>RAND 15</t>
  </si>
  <si>
    <t xml:space="preserve"> 50% Threshold</t>
  </si>
  <si>
    <t>RAND 16</t>
  </si>
  <si>
    <t>RAND 17</t>
  </si>
  <si>
    <t>RAND 18</t>
  </si>
  <si>
    <t>RAND 19</t>
  </si>
  <si>
    <t>RAND 20</t>
  </si>
  <si>
    <t>RAND 21</t>
  </si>
  <si>
    <t>RAND 22</t>
  </si>
  <si>
    <t>RAND 23</t>
  </si>
  <si>
    <t>state</t>
  </si>
  <si>
    <t>iteration</t>
  </si>
  <si>
    <t>waiting for input</t>
  </si>
  <si>
    <t>gpt</t>
  </si>
  <si>
    <t>3.5-turbo</t>
  </si>
  <si>
    <t>STATE</t>
  </si>
  <si>
    <t>analyzing object</t>
  </si>
  <si>
    <t>found object</t>
  </si>
  <si>
    <t>needs help</t>
  </si>
  <si>
    <t>confused</t>
  </si>
  <si>
    <t>ananlyzing object</t>
  </si>
  <si>
    <t>]</t>
  </si>
  <si>
    <t>Test case to confirm if increased hyper parameter values influence stochasticity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</si>
</sst>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Aptos Narrow"/>
      <scheme val="minor"/>
    </font>
    <font>
      <sz val="11"/>
      <color indexed="8"/>
      <name val="Aptos Narrow"/>
      <family val="2"/>
      <scheme val="minor"/>
    </font>
    <font>
      <sz val="10"/>
      <color indexed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indexed="8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rgb="FFFFFFFF"/>
      <name val="Aptos Narrow"/>
      <family val="2"/>
      <scheme val="minor"/>
    </font>
    <font>
      <b/>
      <sz val="2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6"/>
      <color indexed="8"/>
      <name val="Aptos Narrow"/>
      <family val="2"/>
      <scheme val="minor"/>
    </font>
    <font>
      <b/>
      <sz val="22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30"/>
      <color rgb="FF000000"/>
      <name val="Calibri"/>
      <family val="2"/>
    </font>
    <font>
      <b/>
      <sz val="30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0FF7A"/>
        <bgColor rgb="FFC0C0C0"/>
      </patternFill>
    </fill>
    <fill>
      <patternFill patternType="solid">
        <fgColor rgb="FF00B0F0"/>
        <bgColor rgb="FF000000"/>
      </patternFill>
    </fill>
    <fill>
      <patternFill patternType="solid">
        <fgColor rgb="FFFF238A"/>
        <bgColor rgb="FF000000"/>
      </patternFill>
    </fill>
    <fill>
      <patternFill patternType="solid">
        <fgColor rgb="FFFCE4D6"/>
        <bgColor rgb="FFFFF2CC"/>
      </patternFill>
    </fill>
    <fill>
      <patternFill patternType="solid">
        <fgColor rgb="FFFCE4D6"/>
        <bgColor rgb="FFFFE699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0FF7A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0FF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3238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rgb="FFFFF2CC"/>
      </patternFill>
    </fill>
    <fill>
      <patternFill patternType="solid">
        <fgColor theme="3" tint="0.749992370372631"/>
        <bgColor rgb="FFFFE699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B0FF7A"/>
        <bgColor indexed="22"/>
      </patternFill>
    </fill>
    <fill>
      <patternFill patternType="solid">
        <fgColor rgb="FFCCFFC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7"/>
        <bgColor theme="7" tint="0.79998168889431442"/>
      </patternFill>
    </fill>
    <fill>
      <patternFill patternType="solid">
        <fgColor theme="5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CCFFC7"/>
        <bgColor theme="7" tint="0.59999389629810485"/>
      </patternFill>
    </fill>
    <fill>
      <patternFill patternType="solid">
        <fgColor theme="5" tint="0.79998168889431442"/>
        <bgColor theme="7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FF238A"/>
        <bgColor indexed="64"/>
      </patternFill>
    </fill>
    <fill>
      <patternFill patternType="solid">
        <fgColor rgb="FFBC389F"/>
        <bgColor rgb="FF000000"/>
      </patternFill>
    </fill>
    <fill>
      <patternFill patternType="solid">
        <fgColor rgb="FFBC389F"/>
        <bgColor indexed="64"/>
      </patternFill>
    </fill>
    <fill>
      <patternFill patternType="solid">
        <fgColor rgb="FFB3FDF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BF95EB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0FD7A"/>
        <bgColor indexed="64"/>
      </patternFill>
    </fill>
    <fill>
      <patternFill patternType="solid">
        <fgColor rgb="FF00B1F1"/>
        <bgColor indexed="64"/>
      </patternFill>
    </fill>
    <fill>
      <patternFill patternType="solid">
        <fgColor rgb="FFFFFA06"/>
        <bgColor indexed="64"/>
      </patternFill>
    </fill>
    <fill>
      <patternFill patternType="solid">
        <fgColor rgb="FFEAFFD3"/>
        <bgColor indexed="64"/>
      </patternFill>
    </fill>
    <fill>
      <patternFill patternType="solid">
        <fgColor rgb="FFFF228A"/>
        <bgColor indexed="64"/>
      </patternFill>
    </fill>
    <fill>
      <patternFill patternType="solid">
        <fgColor rgb="FFD0FDB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AE08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 tint="-0.14999847407452621"/>
        <bgColor rgb="FFFFE699"/>
      </patternFill>
    </fill>
    <fill>
      <patternFill patternType="solid">
        <fgColor theme="0" tint="-0.14999847407452621"/>
        <bgColor rgb="FF000000"/>
      </patternFill>
    </fill>
  </fills>
  <borders count="7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/>
    <xf numFmtId="0" fontId="10" fillId="0" borderId="0"/>
    <xf numFmtId="9" fontId="10" fillId="0" borderId="0"/>
  </cellStyleXfs>
  <cellXfs count="484">
    <xf numFmtId="0" fontId="0" fillId="0" borderId="0" xfId="0"/>
    <xf numFmtId="0" fontId="2" fillId="0" borderId="1" xfId="0" applyFont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9" fontId="2" fillId="0" borderId="4" xfId="1" applyFont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9" fontId="2" fillId="0" borderId="0" xfId="1" applyFont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13" xfId="0" applyFont="1" applyBorder="1"/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2" fillId="0" borderId="18" xfId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13" borderId="10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49" fontId="4" fillId="13" borderId="1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49" fontId="4" fillId="13" borderId="17" xfId="0" applyNumberFormat="1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19" borderId="0" xfId="0" applyFill="1"/>
    <xf numFmtId="0" fontId="6" fillId="14" borderId="16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4" borderId="21" xfId="0" applyFont="1" applyFill="1" applyBorder="1" applyAlignment="1">
      <alignment horizontal="center"/>
    </xf>
    <xf numFmtId="9" fontId="2" fillId="20" borderId="4" xfId="1" applyFont="1" applyFill="1" applyBorder="1" applyAlignment="1">
      <alignment horizontal="center"/>
    </xf>
    <xf numFmtId="0" fontId="0" fillId="19" borderId="15" xfId="0" applyFill="1" applyBorder="1"/>
    <xf numFmtId="0" fontId="0" fillId="19" borderId="20" xfId="0" applyFill="1" applyBorder="1"/>
    <xf numFmtId="0" fontId="2" fillId="21" borderId="17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18" xfId="0" applyFont="1" applyFill="1" applyBorder="1" applyAlignment="1">
      <alignment horizontal="center"/>
    </xf>
    <xf numFmtId="0" fontId="2" fillId="20" borderId="4" xfId="1" applyNumberFormat="1" applyFont="1" applyFill="1" applyBorder="1" applyAlignment="1">
      <alignment horizontal="center"/>
    </xf>
    <xf numFmtId="9" fontId="8" fillId="0" borderId="17" xfId="1" applyFont="1" applyBorder="1" applyAlignment="1">
      <alignment horizontal="center"/>
    </xf>
    <xf numFmtId="9" fontId="8" fillId="0" borderId="0" xfId="1" applyFont="1" applyAlignment="1">
      <alignment horizontal="center"/>
    </xf>
    <xf numFmtId="9" fontId="8" fillId="0" borderId="18" xfId="1" applyFont="1" applyBorder="1" applyAlignment="1">
      <alignment horizontal="center"/>
    </xf>
    <xf numFmtId="0" fontId="5" fillId="0" borderId="26" xfId="0" applyFont="1" applyBorder="1" applyAlignment="1">
      <alignment horizontal="right" vertical="center"/>
    </xf>
    <xf numFmtId="49" fontId="2" fillId="22" borderId="0" xfId="0" applyNumberFormat="1" applyFon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49" fontId="2" fillId="24" borderId="0" xfId="0" applyNumberFormat="1" applyFont="1" applyFill="1" applyAlignment="1">
      <alignment horizontal="center"/>
    </xf>
    <xf numFmtId="0" fontId="9" fillId="25" borderId="26" xfId="0" applyFont="1" applyFill="1" applyBorder="1" applyAlignment="1">
      <alignment horizontal="center"/>
    </xf>
    <xf numFmtId="0" fontId="9" fillId="25" borderId="29" xfId="0" applyFont="1" applyFill="1" applyBorder="1" applyAlignment="1">
      <alignment horizontal="center"/>
    </xf>
    <xf numFmtId="0" fontId="9" fillId="26" borderId="26" xfId="0" applyFont="1" applyFill="1" applyBorder="1" applyAlignment="1">
      <alignment horizontal="center"/>
    </xf>
    <xf numFmtId="0" fontId="9" fillId="26" borderId="27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/>
    </xf>
    <xf numFmtId="0" fontId="2" fillId="27" borderId="7" xfId="0" applyFont="1" applyFill="1" applyBorder="1" applyAlignment="1">
      <alignment horizontal="center"/>
    </xf>
    <xf numFmtId="0" fontId="2" fillId="27" borderId="12" xfId="0" applyFont="1" applyFill="1" applyBorder="1" applyAlignment="1">
      <alignment horizontal="center"/>
    </xf>
    <xf numFmtId="0" fontId="11" fillId="0" borderId="30" xfId="2" applyFont="1" applyBorder="1"/>
    <xf numFmtId="0" fontId="12" fillId="28" borderId="30" xfId="2" applyFont="1" applyFill="1" applyBorder="1" applyAlignment="1">
      <alignment horizontal="center"/>
    </xf>
    <xf numFmtId="0" fontId="12" fillId="16" borderId="30" xfId="2" applyFont="1" applyFill="1" applyBorder="1" applyAlignment="1">
      <alignment horizontal="center"/>
    </xf>
    <xf numFmtId="0" fontId="12" fillId="29" borderId="30" xfId="2" applyFont="1" applyFill="1" applyBorder="1" applyAlignment="1">
      <alignment horizontal="center"/>
    </xf>
    <xf numFmtId="0" fontId="10" fillId="0" borderId="30" xfId="2" applyBorder="1"/>
    <xf numFmtId="0" fontId="13" fillId="28" borderId="30" xfId="2" applyFont="1" applyFill="1" applyBorder="1" applyAlignment="1">
      <alignment horizontal="center"/>
    </xf>
    <xf numFmtId="0" fontId="13" fillId="28" borderId="30" xfId="2" applyFont="1" applyFill="1" applyBorder="1" applyAlignment="1">
      <alignment horizontal="center" wrapText="1"/>
    </xf>
    <xf numFmtId="0" fontId="13" fillId="16" borderId="30" xfId="2" applyFont="1" applyFill="1" applyBorder="1" applyAlignment="1">
      <alignment horizontal="center" wrapText="1"/>
    </xf>
    <xf numFmtId="0" fontId="13" fillId="29" borderId="30" xfId="2" applyFont="1" applyFill="1" applyBorder="1" applyAlignment="1">
      <alignment horizontal="center" wrapText="1"/>
    </xf>
    <xf numFmtId="0" fontId="14" fillId="0" borderId="31" xfId="2" applyFont="1" applyBorder="1" applyAlignment="1">
      <alignment horizontal="center"/>
    </xf>
    <xf numFmtId="0" fontId="13" fillId="20" borderId="14" xfId="2" applyFont="1" applyFill="1" applyBorder="1" applyAlignment="1">
      <alignment horizontal="center"/>
    </xf>
    <xf numFmtId="0" fontId="13" fillId="20" borderId="16" xfId="2" applyFont="1" applyFill="1" applyBorder="1" applyAlignment="1">
      <alignment horizontal="center"/>
    </xf>
    <xf numFmtId="49" fontId="15" fillId="30" borderId="30" xfId="2" applyNumberFormat="1" applyFont="1" applyFill="1" applyBorder="1"/>
    <xf numFmtId="0" fontId="15" fillId="31" borderId="30" xfId="2" applyFont="1" applyFill="1" applyBorder="1" applyAlignment="1">
      <alignment horizontal="center"/>
    </xf>
    <xf numFmtId="49" fontId="16" fillId="32" borderId="30" xfId="2" applyNumberFormat="1" applyFont="1" applyFill="1" applyBorder="1" applyAlignment="1">
      <alignment horizontal="center"/>
    </xf>
    <xf numFmtId="0" fontId="16" fillId="32" borderId="30" xfId="2" applyFont="1" applyFill="1" applyBorder="1" applyAlignment="1">
      <alignment horizontal="center"/>
    </xf>
    <xf numFmtId="49" fontId="16" fillId="33" borderId="30" xfId="2" applyNumberFormat="1" applyFont="1" applyFill="1" applyBorder="1" applyAlignment="1">
      <alignment horizontal="center"/>
    </xf>
    <xf numFmtId="0" fontId="14" fillId="34" borderId="32" xfId="2" applyFont="1" applyFill="1" applyBorder="1" applyAlignment="1">
      <alignment horizontal="center"/>
    </xf>
    <xf numFmtId="9" fontId="14" fillId="0" borderId="33" xfId="3" applyFont="1" applyBorder="1" applyAlignment="1">
      <alignment horizontal="center"/>
    </xf>
    <xf numFmtId="0" fontId="13" fillId="20" borderId="17" xfId="2" applyFont="1" applyFill="1" applyBorder="1" applyAlignment="1">
      <alignment horizontal="center"/>
    </xf>
    <xf numFmtId="0" fontId="13" fillId="20" borderId="18" xfId="2" applyFont="1" applyFill="1" applyBorder="1" applyAlignment="1">
      <alignment horizontal="center"/>
    </xf>
    <xf numFmtId="0" fontId="15" fillId="35" borderId="30" xfId="2" applyFont="1" applyFill="1" applyBorder="1" applyAlignment="1">
      <alignment horizontal="center"/>
    </xf>
    <xf numFmtId="49" fontId="15" fillId="36" borderId="30" xfId="2" applyNumberFormat="1" applyFont="1" applyFill="1" applyBorder="1" applyAlignment="1">
      <alignment horizontal="center"/>
    </xf>
    <xf numFmtId="0" fontId="14" fillId="0" borderId="34" xfId="2" applyFont="1" applyBorder="1" applyAlignment="1">
      <alignment horizontal="center"/>
    </xf>
    <xf numFmtId="0" fontId="13" fillId="20" borderId="19" xfId="2" applyFont="1" applyFill="1" applyBorder="1" applyAlignment="1">
      <alignment horizontal="center"/>
    </xf>
    <xf numFmtId="0" fontId="13" fillId="20" borderId="21" xfId="2" applyFont="1" applyFill="1" applyBorder="1" applyAlignment="1">
      <alignment horizontal="center"/>
    </xf>
    <xf numFmtId="0" fontId="10" fillId="0" borderId="31" xfId="2" applyBorder="1"/>
    <xf numFmtId="49" fontId="15" fillId="37" borderId="30" xfId="2" applyNumberFormat="1" applyFont="1" applyFill="1" applyBorder="1"/>
    <xf numFmtId="49" fontId="15" fillId="38" borderId="30" xfId="2" applyNumberFormat="1" applyFont="1" applyFill="1" applyBorder="1" applyAlignment="1">
      <alignment horizontal="center"/>
    </xf>
    <xf numFmtId="0" fontId="15" fillId="38" borderId="30" xfId="2" applyFont="1" applyFill="1" applyBorder="1" applyAlignment="1">
      <alignment horizontal="center"/>
    </xf>
    <xf numFmtId="49" fontId="15" fillId="39" borderId="30" xfId="2" applyNumberFormat="1" applyFont="1" applyFill="1" applyBorder="1" applyAlignment="1">
      <alignment horizontal="center"/>
    </xf>
    <xf numFmtId="0" fontId="14" fillId="0" borderId="0" xfId="2" applyFont="1" applyAlignment="1">
      <alignment horizontal="center"/>
    </xf>
    <xf numFmtId="0" fontId="10" fillId="0" borderId="0" xfId="2"/>
    <xf numFmtId="0" fontId="10" fillId="0" borderId="35" xfId="2" applyBorder="1"/>
    <xf numFmtId="49" fontId="15" fillId="35" borderId="30" xfId="2" applyNumberFormat="1" applyFont="1" applyFill="1" applyBorder="1" applyAlignment="1">
      <alignment horizontal="center"/>
    </xf>
    <xf numFmtId="0" fontId="14" fillId="34" borderId="33" xfId="2" applyFont="1" applyFill="1" applyBorder="1" applyAlignment="1">
      <alignment horizontal="center"/>
    </xf>
    <xf numFmtId="0" fontId="14" fillId="40" borderId="36" xfId="2" applyFont="1" applyFill="1" applyBorder="1" applyAlignment="1">
      <alignment horizontal="center"/>
    </xf>
    <xf numFmtId="0" fontId="14" fillId="0" borderId="32" xfId="2" applyFont="1" applyBorder="1" applyAlignment="1">
      <alignment horizontal="center"/>
    </xf>
    <xf numFmtId="0" fontId="14" fillId="0" borderId="37" xfId="2" applyFont="1" applyBorder="1" applyAlignment="1">
      <alignment horizontal="center"/>
    </xf>
    <xf numFmtId="0" fontId="14" fillId="0" borderId="38" xfId="2" applyFont="1" applyBorder="1" applyAlignment="1">
      <alignment horizontal="center"/>
    </xf>
    <xf numFmtId="49" fontId="17" fillId="2" borderId="39" xfId="2" applyNumberFormat="1" applyFont="1" applyFill="1" applyBorder="1" applyAlignment="1">
      <alignment horizontal="center"/>
    </xf>
    <xf numFmtId="49" fontId="17" fillId="2" borderId="40" xfId="2" applyNumberFormat="1" applyFont="1" applyFill="1" applyBorder="1" applyAlignment="1">
      <alignment horizontal="center"/>
    </xf>
    <xf numFmtId="0" fontId="14" fillId="0" borderId="36" xfId="2" applyFont="1" applyBorder="1" applyAlignment="1">
      <alignment horizontal="center"/>
    </xf>
    <xf numFmtId="0" fontId="14" fillId="0" borderId="41" xfId="2" applyFont="1" applyBorder="1" applyAlignment="1">
      <alignment horizontal="center"/>
    </xf>
    <xf numFmtId="0" fontId="14" fillId="34" borderId="42" xfId="2" applyFont="1" applyFill="1" applyBorder="1" applyAlignment="1">
      <alignment horizontal="center"/>
    </xf>
    <xf numFmtId="0" fontId="14" fillId="15" borderId="43" xfId="2" applyFont="1" applyFill="1" applyBorder="1" applyAlignment="1">
      <alignment horizontal="center"/>
    </xf>
    <xf numFmtId="9" fontId="14" fillId="0" borderId="0" xfId="3" applyFont="1" applyAlignment="1">
      <alignment horizontal="center"/>
    </xf>
    <xf numFmtId="9" fontId="14" fillId="0" borderId="44" xfId="3" applyFont="1" applyBorder="1" applyAlignment="1">
      <alignment horizontal="center"/>
    </xf>
    <xf numFmtId="0" fontId="13" fillId="0" borderId="0" xfId="2" applyFont="1" applyAlignment="1">
      <alignment horizontal="center"/>
    </xf>
    <xf numFmtId="0" fontId="13" fillId="21" borderId="0" xfId="2" applyFont="1" applyFill="1" applyAlignment="1">
      <alignment horizontal="center"/>
    </xf>
    <xf numFmtId="0" fontId="13" fillId="0" borderId="44" xfId="2" applyFont="1" applyBorder="1" applyAlignment="1">
      <alignment horizontal="center"/>
    </xf>
    <xf numFmtId="0" fontId="14" fillId="15" borderId="40" xfId="2" applyFont="1" applyFill="1" applyBorder="1" applyAlignment="1">
      <alignment horizontal="center"/>
    </xf>
    <xf numFmtId="0" fontId="14" fillId="0" borderId="44" xfId="2" applyFont="1" applyBorder="1" applyAlignment="1">
      <alignment horizontal="center"/>
    </xf>
    <xf numFmtId="0" fontId="14" fillId="0" borderId="42" xfId="2" applyFont="1" applyBorder="1" applyAlignment="1">
      <alignment horizontal="center"/>
    </xf>
    <xf numFmtId="0" fontId="14" fillId="15" borderId="45" xfId="2" applyFont="1" applyFill="1" applyBorder="1" applyAlignment="1">
      <alignment horizontal="center"/>
    </xf>
    <xf numFmtId="0" fontId="14" fillId="0" borderId="43" xfId="2" applyFont="1" applyBorder="1" applyAlignment="1">
      <alignment horizontal="center"/>
    </xf>
    <xf numFmtId="0" fontId="17" fillId="3" borderId="42" xfId="2" applyFont="1" applyFill="1" applyBorder="1" applyAlignment="1">
      <alignment horizontal="center"/>
    </xf>
    <xf numFmtId="0" fontId="17" fillId="3" borderId="43" xfId="2" applyFont="1" applyFill="1" applyBorder="1" applyAlignment="1">
      <alignment horizontal="center"/>
    </xf>
    <xf numFmtId="0" fontId="14" fillId="16" borderId="43" xfId="2" applyFont="1" applyFill="1" applyBorder="1" applyAlignment="1">
      <alignment horizontal="center"/>
    </xf>
    <xf numFmtId="0" fontId="14" fillId="16" borderId="45" xfId="2" applyFont="1" applyFill="1" applyBorder="1" applyAlignment="1">
      <alignment horizontal="center"/>
    </xf>
    <xf numFmtId="0" fontId="14" fillId="21" borderId="0" xfId="2" applyFont="1" applyFill="1" applyAlignment="1">
      <alignment horizontal="center"/>
    </xf>
    <xf numFmtId="0" fontId="14" fillId="16" borderId="40" xfId="2" applyFont="1" applyFill="1" applyBorder="1" applyAlignment="1">
      <alignment horizontal="center"/>
    </xf>
    <xf numFmtId="49" fontId="18" fillId="41" borderId="30" xfId="2" applyNumberFormat="1" applyFont="1" applyFill="1" applyBorder="1"/>
    <xf numFmtId="0" fontId="15" fillId="42" borderId="30" xfId="2" applyFont="1" applyFill="1" applyBorder="1" applyAlignment="1">
      <alignment horizontal="center"/>
    </xf>
    <xf numFmtId="49" fontId="17" fillId="4" borderId="42" xfId="2" applyNumberFormat="1" applyFont="1" applyFill="1" applyBorder="1" applyAlignment="1">
      <alignment horizontal="center"/>
    </xf>
    <xf numFmtId="49" fontId="17" fillId="4" borderId="40" xfId="2" applyNumberFormat="1" applyFont="1" applyFill="1" applyBorder="1" applyAlignment="1">
      <alignment horizontal="center"/>
    </xf>
    <xf numFmtId="0" fontId="14" fillId="17" borderId="43" xfId="2" applyFont="1" applyFill="1" applyBorder="1" applyAlignment="1">
      <alignment horizontal="center"/>
    </xf>
    <xf numFmtId="0" fontId="14" fillId="17" borderId="45" xfId="2" applyFont="1" applyFill="1" applyBorder="1" applyAlignment="1">
      <alignment horizontal="center"/>
    </xf>
    <xf numFmtId="0" fontId="14" fillId="17" borderId="40" xfId="2" applyFont="1" applyFill="1" applyBorder="1" applyAlignment="1">
      <alignment horizontal="center"/>
    </xf>
    <xf numFmtId="0" fontId="17" fillId="43" borderId="42" xfId="2" applyFont="1" applyFill="1" applyBorder="1" applyAlignment="1">
      <alignment horizontal="center"/>
    </xf>
    <xf numFmtId="0" fontId="17" fillId="43" borderId="40" xfId="2" applyFont="1" applyFill="1" applyBorder="1" applyAlignment="1">
      <alignment horizontal="center"/>
    </xf>
    <xf numFmtId="0" fontId="14" fillId="44" borderId="43" xfId="2" applyFont="1" applyFill="1" applyBorder="1" applyAlignment="1">
      <alignment horizontal="center"/>
    </xf>
    <xf numFmtId="9" fontId="14" fillId="21" borderId="0" xfId="3" applyFont="1" applyFill="1" applyAlignment="1">
      <alignment horizontal="center"/>
    </xf>
    <xf numFmtId="0" fontId="14" fillId="44" borderId="45" xfId="2" applyFont="1" applyFill="1" applyBorder="1" applyAlignment="1">
      <alignment horizontal="center"/>
    </xf>
    <xf numFmtId="0" fontId="14" fillId="21" borderId="44" xfId="2" applyFont="1" applyFill="1" applyBorder="1" applyAlignment="1">
      <alignment horizontal="center"/>
    </xf>
    <xf numFmtId="0" fontId="14" fillId="44" borderId="40" xfId="2" applyFont="1" applyFill="1" applyBorder="1" applyAlignment="1">
      <alignment horizontal="center"/>
    </xf>
    <xf numFmtId="0" fontId="17" fillId="5" borderId="42" xfId="2" applyFont="1" applyFill="1" applyBorder="1" applyAlignment="1">
      <alignment horizontal="center"/>
    </xf>
    <xf numFmtId="0" fontId="17" fillId="5" borderId="40" xfId="2" applyFont="1" applyFill="1" applyBorder="1" applyAlignment="1">
      <alignment horizontal="center"/>
    </xf>
    <xf numFmtId="0" fontId="14" fillId="42" borderId="43" xfId="2" applyFont="1" applyFill="1" applyBorder="1" applyAlignment="1">
      <alignment horizontal="center"/>
    </xf>
    <xf numFmtId="0" fontId="14" fillId="42" borderId="45" xfId="2" applyFont="1" applyFill="1" applyBorder="1" applyAlignment="1">
      <alignment horizontal="center"/>
    </xf>
    <xf numFmtId="0" fontId="10" fillId="0" borderId="46" xfId="2" applyBorder="1"/>
    <xf numFmtId="0" fontId="18" fillId="5" borderId="30" xfId="2" applyFont="1" applyFill="1" applyBorder="1" applyAlignment="1">
      <alignment horizontal="center"/>
    </xf>
    <xf numFmtId="0" fontId="14" fillId="42" borderId="40" xfId="2" applyFont="1" applyFill="1" applyBorder="1" applyAlignment="1">
      <alignment horizontal="center"/>
    </xf>
    <xf numFmtId="0" fontId="15" fillId="45" borderId="30" xfId="2" applyFont="1" applyFill="1" applyBorder="1" applyAlignment="1">
      <alignment horizontal="center"/>
    </xf>
    <xf numFmtId="0" fontId="14" fillId="0" borderId="47" xfId="2" applyFont="1" applyBorder="1" applyAlignment="1">
      <alignment horizontal="center"/>
    </xf>
    <xf numFmtId="0" fontId="14" fillId="0" borderId="48" xfId="2" applyFont="1" applyBorder="1" applyAlignment="1">
      <alignment horizontal="center"/>
    </xf>
    <xf numFmtId="0" fontId="14" fillId="0" borderId="49" xfId="2" applyFont="1" applyBorder="1" applyAlignment="1">
      <alignment horizontal="center"/>
    </xf>
    <xf numFmtId="49" fontId="13" fillId="36" borderId="30" xfId="2" applyNumberFormat="1" applyFont="1" applyFill="1" applyBorder="1" applyAlignment="1">
      <alignment horizontal="center"/>
    </xf>
    <xf numFmtId="49" fontId="13" fillId="39" borderId="30" xfId="2" applyNumberFormat="1" applyFont="1" applyFill="1" applyBorder="1" applyAlignment="1">
      <alignment horizontal="center"/>
    </xf>
    <xf numFmtId="49" fontId="13" fillId="33" borderId="30" xfId="2" applyNumberFormat="1" applyFont="1" applyFill="1" applyBorder="1" applyAlignment="1">
      <alignment horizontal="center"/>
    </xf>
    <xf numFmtId="0" fontId="10" fillId="0" borderId="50" xfId="2" applyBorder="1"/>
    <xf numFmtId="49" fontId="18" fillId="46" borderId="30" xfId="2" applyNumberFormat="1" applyFont="1" applyFill="1" applyBorder="1" applyAlignment="1">
      <alignment horizontal="center"/>
    </xf>
    <xf numFmtId="49" fontId="18" fillId="47" borderId="30" xfId="2" applyNumberFormat="1" applyFont="1" applyFill="1" applyBorder="1"/>
    <xf numFmtId="49" fontId="15" fillId="17" borderId="30" xfId="2" applyNumberFormat="1" applyFont="1" applyFill="1" applyBorder="1" applyAlignment="1">
      <alignment horizontal="center"/>
    </xf>
    <xf numFmtId="49" fontId="18" fillId="4" borderId="30" xfId="2" applyNumberFormat="1" applyFont="1" applyFill="1" applyBorder="1" applyAlignment="1">
      <alignment horizontal="center"/>
    </xf>
    <xf numFmtId="49" fontId="15" fillId="48" borderId="30" xfId="2" applyNumberFormat="1" applyFont="1" applyFill="1" applyBorder="1" applyAlignment="1">
      <alignment horizontal="center"/>
    </xf>
    <xf numFmtId="49" fontId="15" fillId="40" borderId="30" xfId="2" applyNumberFormat="1" applyFont="1" applyFill="1" applyBorder="1" applyAlignment="1">
      <alignment horizontal="center"/>
    </xf>
    <xf numFmtId="49" fontId="18" fillId="10" borderId="30" xfId="2" applyNumberFormat="1" applyFont="1" applyFill="1" applyBorder="1" applyAlignment="1">
      <alignment horizontal="center"/>
    </xf>
    <xf numFmtId="49" fontId="19" fillId="49" borderId="30" xfId="2" applyNumberFormat="1" applyFont="1" applyFill="1" applyBorder="1" applyAlignment="1">
      <alignment horizontal="center"/>
    </xf>
    <xf numFmtId="49" fontId="20" fillId="50" borderId="30" xfId="2" applyNumberFormat="1" applyFont="1" applyFill="1" applyBorder="1" applyAlignment="1">
      <alignment horizontal="center"/>
    </xf>
    <xf numFmtId="0" fontId="15" fillId="44" borderId="30" xfId="2" applyFont="1" applyFill="1" applyBorder="1" applyAlignment="1">
      <alignment horizontal="center"/>
    </xf>
    <xf numFmtId="0" fontId="18" fillId="43" borderId="30" xfId="2" applyFont="1" applyFill="1" applyBorder="1" applyAlignment="1">
      <alignment horizontal="center"/>
    </xf>
    <xf numFmtId="49" fontId="19" fillId="51" borderId="30" xfId="2" applyNumberFormat="1" applyFont="1" applyFill="1" applyBorder="1" applyAlignment="1">
      <alignment horizontal="center"/>
    </xf>
    <xf numFmtId="49" fontId="15" fillId="20" borderId="30" xfId="2" applyNumberFormat="1" applyFont="1" applyFill="1" applyBorder="1" applyAlignment="1">
      <alignment horizontal="center"/>
    </xf>
    <xf numFmtId="49" fontId="15" fillId="52" borderId="30" xfId="2" applyNumberFormat="1" applyFont="1" applyFill="1" applyBorder="1" applyAlignment="1">
      <alignment horizontal="center"/>
    </xf>
    <xf numFmtId="49" fontId="15" fillId="15" borderId="30" xfId="2" applyNumberFormat="1" applyFont="1" applyFill="1" applyBorder="1" applyAlignment="1">
      <alignment horizontal="center"/>
    </xf>
    <xf numFmtId="49" fontId="18" fillId="53" borderId="30" xfId="2" applyNumberFormat="1" applyFont="1" applyFill="1" applyBorder="1" applyAlignment="1">
      <alignment horizontal="center"/>
    </xf>
    <xf numFmtId="49" fontId="18" fillId="54" borderId="30" xfId="2" applyNumberFormat="1" applyFont="1" applyFill="1" applyBorder="1" applyAlignment="1">
      <alignment horizontal="center"/>
    </xf>
    <xf numFmtId="0" fontId="10" fillId="0" borderId="30" xfId="2" applyBorder="1" applyAlignment="1">
      <alignment horizontal="center"/>
    </xf>
    <xf numFmtId="9" fontId="14" fillId="0" borderId="17" xfId="3" applyFont="1" applyBorder="1" applyAlignment="1">
      <alignment horizontal="center"/>
    </xf>
    <xf numFmtId="9" fontId="14" fillId="0" borderId="18" xfId="3" applyFont="1" applyBorder="1" applyAlignment="1">
      <alignment horizontal="center"/>
    </xf>
    <xf numFmtId="0" fontId="13" fillId="0" borderId="17" xfId="2" applyFont="1" applyBorder="1" applyAlignment="1">
      <alignment horizontal="center"/>
    </xf>
    <xf numFmtId="0" fontId="13" fillId="0" borderId="18" xfId="2" applyFont="1" applyBorder="1" applyAlignment="1">
      <alignment horizontal="center"/>
    </xf>
    <xf numFmtId="0" fontId="14" fillId="21" borderId="17" xfId="2" applyFont="1" applyFill="1" applyBorder="1" applyAlignment="1">
      <alignment horizontal="center"/>
    </xf>
    <xf numFmtId="0" fontId="14" fillId="0" borderId="18" xfId="2" applyFont="1" applyBorder="1" applyAlignment="1">
      <alignment horizontal="center"/>
    </xf>
    <xf numFmtId="0" fontId="14" fillId="0" borderId="17" xfId="2" applyFont="1" applyBorder="1" applyAlignment="1">
      <alignment horizontal="center"/>
    </xf>
    <xf numFmtId="0" fontId="14" fillId="21" borderId="18" xfId="2" applyFont="1" applyFill="1" applyBorder="1" applyAlignment="1">
      <alignment horizontal="center"/>
    </xf>
    <xf numFmtId="9" fontId="14" fillId="21" borderId="17" xfId="3" applyFont="1" applyFill="1" applyBorder="1" applyAlignment="1">
      <alignment horizontal="center"/>
    </xf>
    <xf numFmtId="0" fontId="14" fillId="21" borderId="19" xfId="2" applyFont="1" applyFill="1" applyBorder="1" applyAlignment="1">
      <alignment horizontal="center"/>
    </xf>
    <xf numFmtId="0" fontId="14" fillId="21" borderId="20" xfId="2" applyFont="1" applyFill="1" applyBorder="1" applyAlignment="1">
      <alignment horizontal="center"/>
    </xf>
    <xf numFmtId="0" fontId="14" fillId="0" borderId="20" xfId="2" applyFont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9" fontId="8" fillId="0" borderId="14" xfId="1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9" fontId="8" fillId="0" borderId="16" xfId="1" applyFont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0" fontId="9" fillId="0" borderId="16" xfId="0" applyFont="1" applyBorder="1"/>
    <xf numFmtId="0" fontId="9" fillId="0" borderId="18" xfId="0" applyFont="1" applyBorder="1"/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9" fillId="0" borderId="21" xfId="0" applyFont="1" applyBorder="1"/>
    <xf numFmtId="49" fontId="2" fillId="2" borderId="19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9" xfId="0" applyNumberFormat="1" applyFont="1" applyFill="1" applyBorder="1" applyAlignment="1">
      <alignment horizontal="center"/>
    </xf>
    <xf numFmtId="0" fontId="2" fillId="27" borderId="14" xfId="0" applyFont="1" applyFill="1" applyBorder="1" applyAlignment="1">
      <alignment horizontal="center"/>
    </xf>
    <xf numFmtId="0" fontId="2" fillId="27" borderId="1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9" fontId="1" fillId="0" borderId="17" xfId="1" applyBorder="1"/>
    <xf numFmtId="9" fontId="1" fillId="0" borderId="0" xfId="1"/>
    <xf numFmtId="9" fontId="1" fillId="0" borderId="19" xfId="1" applyBorder="1"/>
    <xf numFmtId="9" fontId="1" fillId="0" borderId="20" xfId="1" applyBorder="1"/>
    <xf numFmtId="0" fontId="0" fillId="0" borderId="20" xfId="0" applyBorder="1"/>
    <xf numFmtId="9" fontId="1" fillId="0" borderId="51" xfId="1" applyBorder="1"/>
    <xf numFmtId="9" fontId="1" fillId="0" borderId="52" xfId="1" applyBorder="1"/>
    <xf numFmtId="9" fontId="1" fillId="0" borderId="53" xfId="1" applyBorder="1"/>
    <xf numFmtId="9" fontId="1" fillId="0" borderId="14" xfId="1" applyBorder="1"/>
    <xf numFmtId="9" fontId="14" fillId="0" borderId="14" xfId="3" applyFont="1" applyBorder="1" applyAlignment="1">
      <alignment horizontal="center"/>
    </xf>
    <xf numFmtId="9" fontId="14" fillId="0" borderId="15" xfId="3" applyFont="1" applyBorder="1" applyAlignment="1">
      <alignment horizontal="center"/>
    </xf>
    <xf numFmtId="9" fontId="14" fillId="0" borderId="16" xfId="3" applyFont="1" applyBorder="1" applyAlignment="1">
      <alignment horizontal="center"/>
    </xf>
    <xf numFmtId="9" fontId="1" fillId="0" borderId="15" xfId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1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58" borderId="51" xfId="0" applyFont="1" applyFill="1" applyBorder="1" applyAlignment="1">
      <alignment horizontal="center" vertical="center"/>
    </xf>
    <xf numFmtId="0" fontId="23" fillId="58" borderId="52" xfId="0" applyFont="1" applyFill="1" applyBorder="1" applyAlignment="1">
      <alignment horizontal="center" vertical="center"/>
    </xf>
    <xf numFmtId="0" fontId="23" fillId="58" borderId="53" xfId="0" applyFont="1" applyFill="1" applyBorder="1" applyAlignment="1">
      <alignment horizontal="center" vertical="center"/>
    </xf>
    <xf numFmtId="9" fontId="24" fillId="0" borderId="15" xfId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9" fontId="24" fillId="0" borderId="14" xfId="1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9" fontId="26" fillId="0" borderId="14" xfId="3" applyFont="1" applyBorder="1" applyAlignment="1">
      <alignment horizontal="center" vertical="center"/>
    </xf>
    <xf numFmtId="9" fontId="26" fillId="0" borderId="15" xfId="3" applyFont="1" applyBorder="1" applyAlignment="1">
      <alignment horizontal="center" vertical="center"/>
    </xf>
    <xf numFmtId="9" fontId="26" fillId="0" borderId="16" xfId="3" applyFont="1" applyBorder="1" applyAlignment="1">
      <alignment horizontal="center" vertical="center"/>
    </xf>
    <xf numFmtId="0" fontId="22" fillId="0" borderId="19" xfId="2" applyFont="1" applyBorder="1" applyAlignment="1">
      <alignment horizontal="center" vertical="center"/>
    </xf>
    <xf numFmtId="0" fontId="22" fillId="0" borderId="20" xfId="2" applyFont="1" applyBorder="1" applyAlignment="1">
      <alignment horizontal="center" vertical="center"/>
    </xf>
    <xf numFmtId="0" fontId="22" fillId="0" borderId="21" xfId="2" applyFont="1" applyBorder="1" applyAlignment="1">
      <alignment horizontal="center" vertical="center"/>
    </xf>
    <xf numFmtId="0" fontId="26" fillId="0" borderId="20" xfId="2" applyFont="1" applyBorder="1" applyAlignment="1">
      <alignment horizontal="center" vertical="center"/>
    </xf>
    <xf numFmtId="0" fontId="26" fillId="0" borderId="21" xfId="2" applyFont="1" applyBorder="1" applyAlignment="1">
      <alignment horizontal="center" vertical="center"/>
    </xf>
    <xf numFmtId="0" fontId="26" fillId="0" borderId="19" xfId="2" applyFont="1" applyBorder="1" applyAlignment="1">
      <alignment horizontal="center" vertical="center"/>
    </xf>
    <xf numFmtId="0" fontId="25" fillId="15" borderId="17" xfId="0" applyFont="1" applyFill="1" applyBorder="1" applyAlignment="1">
      <alignment horizontal="center" vertical="center"/>
    </xf>
    <xf numFmtId="9" fontId="24" fillId="0" borderId="16" xfId="1" applyFont="1" applyBorder="1" applyAlignment="1">
      <alignment horizontal="center" vertical="center"/>
    </xf>
    <xf numFmtId="0" fontId="25" fillId="15" borderId="0" xfId="0" applyFont="1" applyFill="1" applyAlignment="1">
      <alignment horizontal="center" vertical="center"/>
    </xf>
    <xf numFmtId="0" fontId="25" fillId="15" borderId="18" xfId="0" applyFont="1" applyFill="1" applyBorder="1" applyAlignment="1">
      <alignment horizontal="center" vertical="center"/>
    </xf>
    <xf numFmtId="0" fontId="25" fillId="55" borderId="20" xfId="0" applyFont="1" applyFill="1" applyBorder="1" applyAlignment="1">
      <alignment horizontal="center" vertical="center"/>
    </xf>
    <xf numFmtId="0" fontId="25" fillId="55" borderId="21" xfId="0" applyFont="1" applyFill="1" applyBorder="1" applyAlignment="1">
      <alignment horizontal="center" vertical="center"/>
    </xf>
    <xf numFmtId="0" fontId="25" fillId="56" borderId="20" xfId="0" applyFont="1" applyFill="1" applyBorder="1" applyAlignment="1">
      <alignment horizontal="center" vertical="center"/>
    </xf>
    <xf numFmtId="0" fontId="25" fillId="56" borderId="21" xfId="0" applyFont="1" applyFill="1" applyBorder="1" applyAlignment="1">
      <alignment horizontal="center" vertical="center"/>
    </xf>
    <xf numFmtId="0" fontId="25" fillId="57" borderId="19" xfId="0" applyFont="1" applyFill="1" applyBorder="1" applyAlignment="1">
      <alignment horizontal="center" vertical="center"/>
    </xf>
    <xf numFmtId="0" fontId="25" fillId="57" borderId="20" xfId="0" applyFont="1" applyFill="1" applyBorder="1" applyAlignment="1">
      <alignment horizontal="center" vertical="center"/>
    </xf>
    <xf numFmtId="0" fontId="25" fillId="57" borderId="21" xfId="0" applyFont="1" applyFill="1" applyBorder="1" applyAlignment="1">
      <alignment horizontal="center" vertical="center"/>
    </xf>
    <xf numFmtId="0" fontId="25" fillId="59" borderId="19" xfId="0" applyFont="1" applyFill="1" applyBorder="1" applyAlignment="1">
      <alignment horizontal="center" vertical="center"/>
    </xf>
    <xf numFmtId="0" fontId="25" fillId="59" borderId="20" xfId="0" applyFont="1" applyFill="1" applyBorder="1" applyAlignment="1">
      <alignment horizontal="center" vertical="center"/>
    </xf>
    <xf numFmtId="0" fontId="25" fillId="59" borderId="21" xfId="0" applyFont="1" applyFill="1" applyBorder="1" applyAlignment="1">
      <alignment horizontal="center" vertical="center"/>
    </xf>
    <xf numFmtId="0" fontId="22" fillId="15" borderId="20" xfId="2" applyFont="1" applyFill="1" applyBorder="1" applyAlignment="1">
      <alignment horizontal="center" vertical="center"/>
    </xf>
    <xf numFmtId="0" fontId="26" fillId="55" borderId="19" xfId="2" applyFont="1" applyFill="1" applyBorder="1" applyAlignment="1">
      <alignment horizontal="center" vertical="center"/>
    </xf>
    <xf numFmtId="0" fontId="26" fillId="55" borderId="20" xfId="2" applyFont="1" applyFill="1" applyBorder="1" applyAlignment="1">
      <alignment horizontal="center" vertical="center"/>
    </xf>
    <xf numFmtId="0" fontId="26" fillId="56" borderId="20" xfId="2" applyFont="1" applyFill="1" applyBorder="1" applyAlignment="1">
      <alignment horizontal="center" vertical="center"/>
    </xf>
    <xf numFmtId="0" fontId="26" fillId="57" borderId="20" xfId="2" applyFont="1" applyFill="1" applyBorder="1" applyAlignment="1">
      <alignment horizontal="center" vertical="center"/>
    </xf>
    <xf numFmtId="0" fontId="26" fillId="57" borderId="21" xfId="2" applyFont="1" applyFill="1" applyBorder="1" applyAlignment="1">
      <alignment horizontal="center" vertical="center"/>
    </xf>
    <xf numFmtId="9" fontId="26" fillId="21" borderId="14" xfId="3" applyFont="1" applyFill="1" applyBorder="1" applyAlignment="1">
      <alignment horizontal="center" vertical="center"/>
    </xf>
    <xf numFmtId="9" fontId="26" fillId="21" borderId="15" xfId="3" applyFont="1" applyFill="1" applyBorder="1" applyAlignment="1">
      <alignment horizontal="center" vertical="center"/>
    </xf>
    <xf numFmtId="0" fontId="26" fillId="59" borderId="19" xfId="2" applyFont="1" applyFill="1" applyBorder="1" applyAlignment="1">
      <alignment horizontal="center" vertical="center"/>
    </xf>
    <xf numFmtId="0" fontId="26" fillId="59" borderId="20" xfId="2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49" fontId="23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1" fillId="0" borderId="0" xfId="0" applyFont="1" applyAlignment="1">
      <alignment vertical="center" textRotation="90"/>
    </xf>
    <xf numFmtId="0" fontId="21" fillId="0" borderId="0" xfId="0" applyFont="1" applyAlignment="1">
      <alignment vertical="center"/>
    </xf>
    <xf numFmtId="0" fontId="0" fillId="34" borderId="14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49" fontId="23" fillId="2" borderId="14" xfId="0" applyNumberFormat="1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49" fontId="23" fillId="4" borderId="14" xfId="0" applyNumberFormat="1" applyFont="1" applyFill="1" applyBorder="1" applyAlignment="1">
      <alignment horizontal="center" vertical="center" wrapText="1"/>
    </xf>
    <xf numFmtId="0" fontId="23" fillId="27" borderId="14" xfId="0" applyFont="1" applyFill="1" applyBorder="1" applyAlignment="1">
      <alignment horizontal="center" vertical="center" wrapText="1"/>
    </xf>
    <xf numFmtId="0" fontId="23" fillId="5" borderId="51" xfId="0" applyFont="1" applyFill="1" applyBorder="1" applyAlignment="1">
      <alignment horizontal="center" vertical="center" wrapText="1"/>
    </xf>
    <xf numFmtId="0" fontId="0" fillId="34" borderId="20" xfId="0" applyFill="1" applyBorder="1" applyAlignment="1">
      <alignment horizontal="center" vertical="center"/>
    </xf>
    <xf numFmtId="49" fontId="23" fillId="2" borderId="25" xfId="0" applyNumberFormat="1" applyFont="1" applyFill="1" applyBorder="1" applyAlignment="1">
      <alignment horizontal="center" vertical="center" wrapText="1"/>
    </xf>
    <xf numFmtId="0" fontId="23" fillId="3" borderId="25" xfId="0" applyFont="1" applyFill="1" applyBorder="1" applyAlignment="1">
      <alignment horizontal="center" vertical="center" wrapText="1"/>
    </xf>
    <xf numFmtId="49" fontId="23" fillId="4" borderId="25" xfId="0" applyNumberFormat="1" applyFont="1" applyFill="1" applyBorder="1" applyAlignment="1">
      <alignment horizontal="center" vertical="center" wrapText="1"/>
    </xf>
    <xf numFmtId="0" fontId="23" fillId="27" borderId="25" xfId="0" applyFont="1" applyFill="1" applyBorder="1" applyAlignment="1">
      <alignment horizontal="center" vertical="center" wrapText="1"/>
    </xf>
    <xf numFmtId="0" fontId="23" fillId="5" borderId="25" xfId="0" applyFont="1" applyFill="1" applyBorder="1" applyAlignment="1">
      <alignment horizontal="center" vertical="center" wrapText="1"/>
    </xf>
    <xf numFmtId="0" fontId="24" fillId="62" borderId="17" xfId="1" applyNumberFormat="1" applyFont="1" applyFill="1" applyBorder="1" applyAlignment="1">
      <alignment horizontal="center" vertical="center"/>
    </xf>
    <xf numFmtId="0" fontId="26" fillId="62" borderId="17" xfId="3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4" fillId="62" borderId="26" xfId="1" applyNumberFormat="1" applyFont="1" applyFill="1" applyBorder="1" applyAlignment="1">
      <alignment horizontal="center" vertical="center"/>
    </xf>
    <xf numFmtId="0" fontId="26" fillId="62" borderId="26" xfId="3" applyNumberFormat="1" applyFont="1" applyFill="1" applyBorder="1" applyAlignment="1">
      <alignment horizontal="center" vertical="center"/>
    </xf>
    <xf numFmtId="9" fontId="24" fillId="0" borderId="29" xfId="1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56" borderId="27" xfId="0" applyFont="1" applyFill="1" applyBorder="1" applyAlignment="1">
      <alignment horizontal="center" vertical="center"/>
    </xf>
    <xf numFmtId="0" fontId="25" fillId="57" borderId="27" xfId="0" applyFont="1" applyFill="1" applyBorder="1" applyAlignment="1">
      <alignment horizontal="center" vertical="center"/>
    </xf>
    <xf numFmtId="0" fontId="25" fillId="55" borderId="27" xfId="0" applyFont="1" applyFill="1" applyBorder="1" applyAlignment="1">
      <alignment horizontal="center" vertical="center"/>
    </xf>
    <xf numFmtId="0" fontId="25" fillId="59" borderId="27" xfId="0" applyFont="1" applyFill="1" applyBorder="1" applyAlignment="1">
      <alignment horizontal="center" vertical="center"/>
    </xf>
    <xf numFmtId="0" fontId="25" fillId="15" borderId="26" xfId="0" applyFont="1" applyFill="1" applyBorder="1" applyAlignment="1">
      <alignment horizontal="center" vertical="center"/>
    </xf>
    <xf numFmtId="9" fontId="26" fillId="0" borderId="29" xfId="3" applyFont="1" applyBorder="1" applyAlignment="1">
      <alignment horizontal="center" vertical="center"/>
    </xf>
    <xf numFmtId="0" fontId="22" fillId="0" borderId="27" xfId="2" applyFont="1" applyBorder="1" applyAlignment="1">
      <alignment horizontal="center" vertical="center"/>
    </xf>
    <xf numFmtId="0" fontId="26" fillId="0" borderId="27" xfId="2" applyFont="1" applyBorder="1" applyAlignment="1">
      <alignment horizontal="center" vertical="center"/>
    </xf>
    <xf numFmtId="0" fontId="26" fillId="57" borderId="27" xfId="2" applyFont="1" applyFill="1" applyBorder="1" applyAlignment="1">
      <alignment horizontal="center" vertical="center"/>
    </xf>
    <xf numFmtId="0" fontId="22" fillId="15" borderId="27" xfId="2" applyFont="1" applyFill="1" applyBorder="1" applyAlignment="1">
      <alignment horizontal="center" vertical="center"/>
    </xf>
    <xf numFmtId="0" fontId="26" fillId="55" borderId="27" xfId="2" applyFont="1" applyFill="1" applyBorder="1" applyAlignment="1">
      <alignment horizontal="center" vertical="center"/>
    </xf>
    <xf numFmtId="0" fontId="26" fillId="56" borderId="27" xfId="2" applyFont="1" applyFill="1" applyBorder="1" applyAlignment="1">
      <alignment horizontal="center" vertical="center"/>
    </xf>
    <xf numFmtId="9" fontId="26" fillId="21" borderId="29" xfId="3" applyFont="1" applyFill="1" applyBorder="1" applyAlignment="1">
      <alignment horizontal="center" vertical="center"/>
    </xf>
    <xf numFmtId="0" fontId="26" fillId="59" borderId="27" xfId="2" applyFont="1" applyFill="1" applyBorder="1" applyAlignment="1">
      <alignment horizontal="center" vertical="center"/>
    </xf>
    <xf numFmtId="0" fontId="15" fillId="65" borderId="25" xfId="0" applyFont="1" applyFill="1" applyBorder="1" applyAlignment="1">
      <alignment horizontal="center" vertical="center"/>
    </xf>
    <xf numFmtId="49" fontId="13" fillId="65" borderId="57" xfId="2" applyNumberFormat="1" applyFont="1" applyFill="1" applyBorder="1" applyAlignment="1">
      <alignment horizontal="center"/>
    </xf>
    <xf numFmtId="49" fontId="13" fillId="65" borderId="58" xfId="2" applyNumberFormat="1" applyFont="1" applyFill="1" applyBorder="1" applyAlignment="1">
      <alignment horizontal="center"/>
    </xf>
    <xf numFmtId="49" fontId="13" fillId="33" borderId="59" xfId="2" applyNumberFormat="1" applyFont="1" applyFill="1" applyBorder="1" applyAlignment="1">
      <alignment horizontal="center"/>
    </xf>
    <xf numFmtId="49" fontId="13" fillId="33" borderId="60" xfId="2" applyNumberFormat="1" applyFont="1" applyFill="1" applyBorder="1" applyAlignment="1">
      <alignment horizontal="center"/>
    </xf>
    <xf numFmtId="49" fontId="13" fillId="64" borderId="60" xfId="2" applyNumberFormat="1" applyFont="1" applyFill="1" applyBorder="1" applyAlignment="1">
      <alignment horizontal="center"/>
    </xf>
    <xf numFmtId="49" fontId="13" fillId="64" borderId="61" xfId="2" applyNumberFormat="1" applyFont="1" applyFill="1" applyBorder="1" applyAlignment="1">
      <alignment horizontal="center"/>
    </xf>
    <xf numFmtId="49" fontId="13" fillId="65" borderId="62" xfId="2" applyNumberFormat="1" applyFont="1" applyFill="1" applyBorder="1" applyAlignment="1">
      <alignment horizontal="center"/>
    </xf>
    <xf numFmtId="49" fontId="13" fillId="33" borderId="63" xfId="2" applyNumberFormat="1" applyFont="1" applyFill="1" applyBorder="1" applyAlignment="1">
      <alignment horizontal="center"/>
    </xf>
    <xf numFmtId="49" fontId="13" fillId="33" borderId="64" xfId="2" applyNumberFormat="1" applyFont="1" applyFill="1" applyBorder="1" applyAlignment="1">
      <alignment horizontal="center"/>
    </xf>
    <xf numFmtId="0" fontId="14" fillId="33" borderId="64" xfId="2" applyFont="1" applyFill="1" applyBorder="1" applyAlignment="1">
      <alignment horizontal="center"/>
    </xf>
    <xf numFmtId="0" fontId="14" fillId="33" borderId="65" xfId="2" applyFont="1" applyFill="1" applyBorder="1" applyAlignment="1">
      <alignment horizontal="center"/>
    </xf>
    <xf numFmtId="0" fontId="14" fillId="63" borderId="29" xfId="2" applyFont="1" applyFill="1" applyBorder="1" applyAlignment="1">
      <alignment horizontal="center"/>
    </xf>
    <xf numFmtId="0" fontId="14" fillId="63" borderId="26" xfId="2" applyFont="1" applyFill="1" applyBorder="1" applyAlignment="1">
      <alignment horizontal="center"/>
    </xf>
    <xf numFmtId="0" fontId="14" fillId="63" borderId="27" xfId="2" applyFont="1" applyFill="1" applyBorder="1" applyAlignment="1">
      <alignment horizontal="center"/>
    </xf>
    <xf numFmtId="0" fontId="24" fillId="15" borderId="26" xfId="1" applyNumberFormat="1" applyFont="1" applyFill="1" applyBorder="1" applyAlignment="1">
      <alignment horizontal="center" vertical="center"/>
    </xf>
    <xf numFmtId="0" fontId="24" fillId="55" borderId="26" xfId="1" applyNumberFormat="1" applyFont="1" applyFill="1" applyBorder="1" applyAlignment="1">
      <alignment horizontal="center" vertical="center"/>
    </xf>
    <xf numFmtId="0" fontId="24" fillId="56" borderId="26" xfId="1" applyNumberFormat="1" applyFont="1" applyFill="1" applyBorder="1" applyAlignment="1">
      <alignment horizontal="center" vertical="center"/>
    </xf>
    <xf numFmtId="0" fontId="24" fillId="57" borderId="26" xfId="1" applyNumberFormat="1" applyFont="1" applyFill="1" applyBorder="1" applyAlignment="1">
      <alignment horizontal="center" vertical="center"/>
    </xf>
    <xf numFmtId="0" fontId="24" fillId="59" borderId="26" xfId="1" applyNumberFormat="1" applyFont="1" applyFill="1" applyBorder="1" applyAlignment="1">
      <alignment horizontal="center" vertical="center"/>
    </xf>
    <xf numFmtId="0" fontId="26" fillId="59" borderId="26" xfId="3" applyNumberFormat="1" applyFont="1" applyFill="1" applyBorder="1" applyAlignment="1">
      <alignment horizontal="center" vertical="center"/>
    </xf>
    <xf numFmtId="0" fontId="26" fillId="57" borderId="26" xfId="3" applyNumberFormat="1" applyFont="1" applyFill="1" applyBorder="1" applyAlignment="1">
      <alignment horizontal="center" vertical="center"/>
    </xf>
    <xf numFmtId="0" fontId="26" fillId="56" borderId="26" xfId="3" applyNumberFormat="1" applyFont="1" applyFill="1" applyBorder="1" applyAlignment="1">
      <alignment horizontal="center" vertical="center"/>
    </xf>
    <xf numFmtId="0" fontId="26" fillId="55" borderId="26" xfId="3" applyNumberFormat="1" applyFont="1" applyFill="1" applyBorder="1" applyAlignment="1">
      <alignment horizontal="center" vertical="center"/>
    </xf>
    <xf numFmtId="0" fontId="26" fillId="15" borderId="26" xfId="3" applyNumberFormat="1" applyFont="1" applyFill="1" applyBorder="1" applyAlignment="1">
      <alignment horizontal="center" vertical="center"/>
    </xf>
    <xf numFmtId="0" fontId="29" fillId="0" borderId="54" xfId="0" applyFont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/>
    </xf>
    <xf numFmtId="0" fontId="30" fillId="0" borderId="5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4" borderId="67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2" fontId="0" fillId="66" borderId="66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6" borderId="14" xfId="0" applyFill="1" applyBorder="1" applyAlignment="1">
      <alignment horizontal="center"/>
    </xf>
    <xf numFmtId="0" fontId="0" fillId="26" borderId="15" xfId="0" applyFill="1" applyBorder="1" applyAlignment="1">
      <alignment horizontal="center"/>
    </xf>
    <xf numFmtId="0" fontId="0" fillId="26" borderId="0" xfId="0" applyFill="1"/>
    <xf numFmtId="0" fontId="0" fillId="26" borderId="17" xfId="0" applyFill="1" applyBorder="1" applyAlignment="1">
      <alignment horizontal="center"/>
    </xf>
    <xf numFmtId="0" fontId="0" fillId="26" borderId="0" xfId="0" applyFill="1" applyAlignment="1">
      <alignment horizontal="center"/>
    </xf>
    <xf numFmtId="0" fontId="5" fillId="29" borderId="68" xfId="0" applyFont="1" applyFill="1" applyBorder="1" applyAlignment="1">
      <alignment horizontal="center"/>
    </xf>
    <xf numFmtId="0" fontId="5" fillId="29" borderId="69" xfId="0" applyFont="1" applyFill="1" applyBorder="1" applyAlignment="1">
      <alignment horizontal="center"/>
    </xf>
    <xf numFmtId="0" fontId="5" fillId="29" borderId="70" xfId="0" applyFont="1" applyFill="1" applyBorder="1" applyAlignment="1">
      <alignment horizontal="center"/>
    </xf>
    <xf numFmtId="0" fontId="13" fillId="29" borderId="70" xfId="0" applyFont="1" applyFill="1" applyBorder="1" applyAlignment="1">
      <alignment horizontal="center"/>
    </xf>
    <xf numFmtId="0" fontId="32" fillId="59" borderId="19" xfId="0" applyFont="1" applyFill="1" applyBorder="1" applyAlignment="1">
      <alignment horizontal="center" vertical="center"/>
    </xf>
    <xf numFmtId="0" fontId="32" fillId="59" borderId="21" xfId="0" applyFont="1" applyFill="1" applyBorder="1" applyAlignment="1">
      <alignment horizontal="center" vertical="center"/>
    </xf>
    <xf numFmtId="0" fontId="32" fillId="59" borderId="51" xfId="0" applyFont="1" applyFill="1" applyBorder="1" applyAlignment="1">
      <alignment horizontal="center" vertical="center"/>
    </xf>
    <xf numFmtId="0" fontId="32" fillId="59" borderId="53" xfId="0" applyFont="1" applyFill="1" applyBorder="1" applyAlignment="1">
      <alignment horizontal="center" vertical="center"/>
    </xf>
    <xf numFmtId="0" fontId="32" fillId="15" borderId="19" xfId="0" applyFont="1" applyFill="1" applyBorder="1" applyAlignment="1">
      <alignment horizontal="center" vertical="center"/>
    </xf>
    <xf numFmtId="0" fontId="32" fillId="15" borderId="21" xfId="0" applyFont="1" applyFill="1" applyBorder="1" applyAlignment="1">
      <alignment horizontal="center" vertical="center"/>
    </xf>
    <xf numFmtId="0" fontId="32" fillId="15" borderId="51" xfId="0" applyFont="1" applyFill="1" applyBorder="1" applyAlignment="1">
      <alignment horizontal="center" vertical="center"/>
    </xf>
    <xf numFmtId="0" fontId="32" fillId="15" borderId="53" xfId="0" applyFont="1" applyFill="1" applyBorder="1" applyAlignment="1">
      <alignment horizontal="center" vertical="center"/>
    </xf>
    <xf numFmtId="0" fontId="32" fillId="67" borderId="19" xfId="0" applyFont="1" applyFill="1" applyBorder="1" applyAlignment="1">
      <alignment horizontal="center" vertical="center"/>
    </xf>
    <xf numFmtId="0" fontId="32" fillId="67" borderId="21" xfId="0" applyFont="1" applyFill="1" applyBorder="1" applyAlignment="1">
      <alignment horizontal="center" vertical="center"/>
    </xf>
    <xf numFmtId="0" fontId="32" fillId="67" borderId="51" xfId="0" applyFont="1" applyFill="1" applyBorder="1" applyAlignment="1">
      <alignment horizontal="center" vertical="center"/>
    </xf>
    <xf numFmtId="0" fontId="32" fillId="67" borderId="53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68" borderId="0" xfId="0" applyFont="1" applyFill="1" applyAlignment="1">
      <alignment horizontal="center"/>
    </xf>
    <xf numFmtId="0" fontId="9" fillId="15" borderId="0" xfId="0" applyFont="1" applyFill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0" xfId="0" applyNumberFormat="1" applyBorder="1" applyAlignment="1">
      <alignment horizontal="center"/>
    </xf>
    <xf numFmtId="0" fontId="9" fillId="15" borderId="0" xfId="0" quotePrefix="1" applyFont="1" applyFill="1" applyAlignment="1">
      <alignment horizontal="center"/>
    </xf>
    <xf numFmtId="0" fontId="9" fillId="15" borderId="0" xfId="0" applyFont="1" applyFill="1" applyAlignment="1">
      <alignment horizontal="left"/>
    </xf>
    <xf numFmtId="0" fontId="13" fillId="29" borderId="71" xfId="0" applyFont="1" applyFill="1" applyBorder="1" applyAlignment="1">
      <alignment horizontal="center"/>
    </xf>
    <xf numFmtId="164" fontId="0" fillId="69" borderId="66" xfId="0" applyNumberFormat="1" applyFill="1" applyBorder="1" applyAlignment="1">
      <alignment horizontal="center" vertical="center"/>
    </xf>
    <xf numFmtId="0" fontId="29" fillId="70" borderId="54" xfId="0" applyFont="1" applyFill="1" applyBorder="1" applyAlignment="1">
      <alignment horizontal="center" vertical="center" wrapText="1"/>
    </xf>
    <xf numFmtId="0" fontId="29" fillId="70" borderId="55" xfId="0" applyFont="1" applyFill="1" applyBorder="1" applyAlignment="1">
      <alignment horizontal="center" vertical="center" wrapText="1"/>
    </xf>
    <xf numFmtId="0" fontId="30" fillId="70" borderId="55" xfId="0" applyFont="1" applyFill="1" applyBorder="1" applyAlignment="1">
      <alignment horizontal="center" vertical="center"/>
    </xf>
    <xf numFmtId="0" fontId="30" fillId="70" borderId="56" xfId="0" applyFont="1" applyFill="1" applyBorder="1" applyAlignment="1">
      <alignment horizontal="center" vertical="center"/>
    </xf>
    <xf numFmtId="0" fontId="15" fillId="71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9" fontId="28" fillId="0" borderId="0" xfId="1" applyFont="1" applyAlignment="1">
      <alignment horizontal="center" vertical="center"/>
    </xf>
    <xf numFmtId="0" fontId="5" fillId="29" borderId="67" xfId="0" applyFont="1" applyFill="1" applyBorder="1" applyAlignment="1">
      <alignment horizontal="center"/>
    </xf>
    <xf numFmtId="164" fontId="0" fillId="26" borderId="72" xfId="0" applyNumberFormat="1" applyFill="1" applyBorder="1" applyAlignment="1">
      <alignment horizontal="center"/>
    </xf>
    <xf numFmtId="164" fontId="0" fillId="66" borderId="73" xfId="0" applyNumberFormat="1" applyFill="1" applyBorder="1" applyAlignment="1">
      <alignment horizontal="center"/>
    </xf>
    <xf numFmtId="164" fontId="0" fillId="26" borderId="73" xfId="0" applyNumberFormat="1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15" borderId="66" xfId="0" applyFill="1" applyBorder="1" applyAlignment="1">
      <alignment horizontal="center"/>
    </xf>
    <xf numFmtId="0" fontId="5" fillId="15" borderId="66" xfId="0" applyFont="1" applyFill="1" applyBorder="1" applyAlignment="1">
      <alignment horizontal="center" vertical="center"/>
    </xf>
    <xf numFmtId="0" fontId="5" fillId="15" borderId="0" xfId="0" quotePrefix="1" applyFont="1" applyFill="1" applyAlignment="1">
      <alignment horizontal="center"/>
    </xf>
    <xf numFmtId="0" fontId="5" fillId="15" borderId="0" xfId="0" applyFont="1" applyFill="1" applyAlignment="1">
      <alignment horizontal="left"/>
    </xf>
    <xf numFmtId="0" fontId="35" fillId="0" borderId="0" xfId="0" applyFont="1"/>
    <xf numFmtId="164" fontId="0" fillId="66" borderId="74" xfId="0" applyNumberFormat="1" applyFill="1" applyBorder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5" fillId="63" borderId="25" xfId="0" applyFont="1" applyFill="1" applyBorder="1" applyAlignment="1">
      <alignment horizontal="center" vertical="center"/>
    </xf>
    <xf numFmtId="0" fontId="5" fillId="63" borderId="25" xfId="0" applyFont="1" applyFill="1" applyBorder="1" applyAlignment="1">
      <alignment horizontal="center"/>
    </xf>
    <xf numFmtId="49" fontId="2" fillId="72" borderId="17" xfId="0" applyNumberFormat="1" applyFont="1" applyFill="1" applyBorder="1" applyAlignment="1">
      <alignment horizontal="center"/>
    </xf>
    <xf numFmtId="49" fontId="2" fillId="72" borderId="15" xfId="0" applyNumberFormat="1" applyFont="1" applyFill="1" applyBorder="1" applyAlignment="1">
      <alignment horizontal="center"/>
    </xf>
    <xf numFmtId="49" fontId="2" fillId="73" borderId="15" xfId="0" applyNumberFormat="1" applyFont="1" applyFill="1" applyBorder="1" applyAlignment="1">
      <alignment horizontal="center"/>
    </xf>
    <xf numFmtId="49" fontId="2" fillId="74" borderId="15" xfId="0" applyNumberFormat="1" applyFont="1" applyFill="1" applyBorder="1" applyAlignment="1">
      <alignment horizontal="center"/>
    </xf>
    <xf numFmtId="49" fontId="2" fillId="73" borderId="18" xfId="0" applyNumberFormat="1" applyFont="1" applyFill="1" applyBorder="1" applyAlignment="1">
      <alignment horizontal="center"/>
    </xf>
    <xf numFmtId="49" fontId="2" fillId="72" borderId="0" xfId="0" applyNumberFormat="1" applyFont="1" applyFill="1" applyAlignment="1">
      <alignment horizontal="center"/>
    </xf>
    <xf numFmtId="49" fontId="2" fillId="73" borderId="0" xfId="0" applyNumberFormat="1" applyFont="1" applyFill="1" applyAlignment="1">
      <alignment horizontal="center"/>
    </xf>
    <xf numFmtId="49" fontId="2" fillId="74" borderId="0" xfId="0" applyNumberFormat="1" applyFont="1" applyFill="1" applyAlignment="1">
      <alignment horizontal="center"/>
    </xf>
    <xf numFmtId="49" fontId="2" fillId="73" borderId="19" xfId="0" applyNumberFormat="1" applyFont="1" applyFill="1" applyBorder="1" applyAlignment="1">
      <alignment horizontal="center"/>
    </xf>
    <xf numFmtId="49" fontId="2" fillId="72" borderId="20" xfId="0" applyNumberFormat="1" applyFont="1" applyFill="1" applyBorder="1" applyAlignment="1">
      <alignment horizontal="center"/>
    </xf>
    <xf numFmtId="49" fontId="2" fillId="73" borderId="20" xfId="0" applyNumberFormat="1" applyFont="1" applyFill="1" applyBorder="1" applyAlignment="1">
      <alignment horizontal="center"/>
    </xf>
    <xf numFmtId="49" fontId="2" fillId="74" borderId="20" xfId="0" applyNumberFormat="1" applyFont="1" applyFill="1" applyBorder="1" applyAlignment="1">
      <alignment horizontal="center"/>
    </xf>
    <xf numFmtId="49" fontId="2" fillId="72" borderId="21" xfId="0" applyNumberFormat="1" applyFont="1" applyFill="1" applyBorder="1" applyAlignment="1">
      <alignment horizontal="center"/>
    </xf>
    <xf numFmtId="165" fontId="15" fillId="14" borderId="18" xfId="0" applyNumberFormat="1" applyFont="1" applyFill="1" applyBorder="1" applyAlignment="1">
      <alignment horizontal="center"/>
    </xf>
    <xf numFmtId="165" fontId="15" fillId="14" borderId="21" xfId="0" applyNumberFormat="1" applyFont="1" applyFill="1" applyBorder="1" applyAlignment="1">
      <alignment horizontal="center"/>
    </xf>
    <xf numFmtId="0" fontId="15" fillId="14" borderId="14" xfId="0" applyFont="1" applyFill="1" applyBorder="1" applyAlignment="1">
      <alignment horizontal="center"/>
    </xf>
    <xf numFmtId="0" fontId="15" fillId="14" borderId="16" xfId="0" applyFont="1" applyFill="1" applyBorder="1" applyAlignment="1">
      <alignment horizontal="center"/>
    </xf>
    <xf numFmtId="0" fontId="15" fillId="14" borderId="17" xfId="0" applyFont="1" applyFill="1" applyBorder="1" applyAlignment="1">
      <alignment horizontal="center"/>
    </xf>
    <xf numFmtId="0" fontId="15" fillId="14" borderId="19" xfId="0" applyFont="1" applyFill="1" applyBorder="1" applyAlignment="1">
      <alignment horizontal="center"/>
    </xf>
    <xf numFmtId="0" fontId="15" fillId="0" borderId="0" xfId="0" applyFont="1"/>
    <xf numFmtId="0" fontId="21" fillId="58" borderId="25" xfId="0" applyFont="1" applyFill="1" applyBorder="1" applyAlignment="1">
      <alignment horizontal="center" vertical="center" textRotation="90"/>
    </xf>
    <xf numFmtId="0" fontId="0" fillId="0" borderId="26" xfId="0" applyBorder="1"/>
    <xf numFmtId="0" fontId="0" fillId="0" borderId="27" xfId="0" applyBorder="1"/>
    <xf numFmtId="0" fontId="27" fillId="61" borderId="25" xfId="0" applyFont="1" applyFill="1" applyBorder="1" applyAlignment="1">
      <alignment horizontal="center" vertical="center"/>
    </xf>
    <xf numFmtId="0" fontId="0" fillId="0" borderId="52" xfId="0" applyBorder="1"/>
    <xf numFmtId="0" fontId="0" fillId="0" borderId="53" xfId="0" applyBorder="1"/>
    <xf numFmtId="0" fontId="21" fillId="60" borderId="27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23" fillId="5" borderId="25" xfId="0" applyFont="1" applyFill="1" applyBorder="1" applyAlignment="1">
      <alignment horizontal="center" vertical="center" wrapText="1"/>
    </xf>
    <xf numFmtId="0" fontId="23" fillId="27" borderId="25" xfId="0" applyFont="1" applyFill="1" applyBorder="1" applyAlignment="1">
      <alignment horizontal="center" vertical="center" wrapText="1"/>
    </xf>
    <xf numFmtId="0" fontId="23" fillId="3" borderId="25" xfId="0" applyFont="1" applyFill="1" applyBorder="1" applyAlignment="1">
      <alignment horizontal="center" vertical="center" wrapText="1"/>
    </xf>
    <xf numFmtId="0" fontId="28" fillId="67" borderId="25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9" xfId="0" applyBorder="1"/>
    <xf numFmtId="49" fontId="23" fillId="2" borderId="25" xfId="0" applyNumberFormat="1" applyFont="1" applyFill="1" applyBorder="1" applyAlignment="1">
      <alignment horizontal="center" vertical="center" wrapText="1"/>
    </xf>
    <xf numFmtId="0" fontId="32" fillId="15" borderId="25" xfId="0" applyFont="1" applyFill="1" applyBorder="1" applyAlignment="1">
      <alignment horizontal="center" vertical="center" wrapText="1"/>
    </xf>
    <xf numFmtId="0" fontId="33" fillId="7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15" borderId="15" xfId="0" applyFont="1" applyFill="1" applyBorder="1" applyAlignment="1">
      <alignment horizontal="center" vertical="center" wrapText="1"/>
    </xf>
    <xf numFmtId="0" fontId="0" fillId="0" borderId="15" xfId="0" applyBorder="1"/>
    <xf numFmtId="49" fontId="23" fillId="4" borderId="25" xfId="0" applyNumberFormat="1" applyFont="1" applyFill="1" applyBorder="1" applyAlignment="1">
      <alignment horizontal="center" vertical="center" wrapText="1"/>
    </xf>
    <xf numFmtId="0" fontId="32" fillId="59" borderId="25" xfId="0" applyFont="1" applyFill="1" applyBorder="1" applyAlignment="1">
      <alignment horizontal="center" vertical="center" wrapText="1"/>
    </xf>
    <xf numFmtId="49" fontId="23" fillId="2" borderId="29" xfId="0" applyNumberFormat="1" applyFont="1" applyFill="1" applyBorder="1" applyAlignment="1">
      <alignment horizontal="center" vertical="center" wrapText="1"/>
    </xf>
    <xf numFmtId="49" fontId="23" fillId="4" borderId="29" xfId="0" applyNumberFormat="1" applyFont="1" applyFill="1" applyBorder="1" applyAlignment="1">
      <alignment horizontal="center" vertical="center" wrapText="1"/>
    </xf>
    <xf numFmtId="0" fontId="23" fillId="27" borderId="29" xfId="0" applyFont="1" applyFill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5" fillId="15" borderId="22" xfId="0" applyFont="1" applyFill="1" applyBorder="1" applyAlignment="1">
      <alignment horizontal="center" vertical="center" wrapText="1"/>
    </xf>
    <xf numFmtId="0" fontId="0" fillId="0" borderId="28" xfId="0" applyBorder="1"/>
    <xf numFmtId="0" fontId="5" fillId="17" borderId="28" xfId="0" applyFont="1" applyFill="1" applyBorder="1" applyAlignment="1">
      <alignment horizontal="center" vertical="center" wrapText="1"/>
    </xf>
    <xf numFmtId="0" fontId="5" fillId="16" borderId="28" xfId="0" applyFont="1" applyFill="1" applyBorder="1" applyAlignment="1">
      <alignment horizontal="center" vertical="center" wrapText="1"/>
    </xf>
    <xf numFmtId="0" fontId="5" fillId="20" borderId="28" xfId="0" applyFont="1" applyFill="1" applyBorder="1" applyAlignment="1">
      <alignment horizontal="center" vertical="center" wrapText="1"/>
    </xf>
    <xf numFmtId="0" fontId="5" fillId="18" borderId="28" xfId="0" applyFont="1" applyFill="1" applyBorder="1" applyAlignment="1">
      <alignment horizontal="center" vertical="center" wrapText="1"/>
    </xf>
    <xf numFmtId="0" fontId="0" fillId="20" borderId="0" xfId="0" applyFill="1"/>
  </cellXfs>
  <cellStyles count="4">
    <cellStyle name="Normal" xfId="0" builtinId="0"/>
    <cellStyle name="Normal 2" xfId="2" xr:uid="{00000000-0005-0000-0000-000002000000}"/>
    <cellStyle name="Percent" xfId="1" builtinId="5"/>
    <cellStyle name="Percent 2" xfId="3" xr:uid="{00000000-0005-0000-0000-000003000000}"/>
  </cellStyles>
  <dxfs count="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ont>
        <b/>
        <strike val="0"/>
        <condense val="0"/>
        <extend val="0"/>
        <outline val="0"/>
        <shadow val="0"/>
        <vertAlign val="baseline"/>
        <sz val="14"/>
        <color rgb="FF000000"/>
        <name val="Calibri"/>
        <family val="2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/>
      <border outline="0">
        <left/>
        <right style="medium">
          <color indexed="64"/>
        </right>
        <top/>
        <bottom/>
      </border>
    </dxf>
    <dxf>
      <font>
        <b/>
        <sz val="14"/>
        <color rgb="FF000000"/>
        <name val="Calibri"/>
        <family val="2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  <strike val="0"/>
        <condense val="0"/>
        <extend val="0"/>
        <outline val="0"/>
        <shadow val="0"/>
        <vertAlign val="baseline"/>
        <sz val="14"/>
        <color rgb="FF000000"/>
        <name val="Calibri"/>
        <family val="2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4"/>
        <color rgb="FF000000"/>
        <name val="Calibri"/>
        <family val="2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4"/>
        <color rgb="FF000000"/>
        <name val="Calibri"/>
        <family val="2"/>
      </font>
      <numFmt numFmtId="30" formatCode="@"/>
      <fill>
        <patternFill patternType="solid">
          <fgColor rgb="FFFFF2CC"/>
          <bgColor theme="0" tint="-0.14999847407452621"/>
        </patternFill>
      </fill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4"/>
        <color rgb="FF000000"/>
        <name val="Calibri"/>
        <family val="2"/>
      </font>
      <numFmt numFmtId="30" formatCode="@"/>
      <fill>
        <patternFill patternType="solid">
          <fgColor rgb="FFFFF2CC"/>
          <bgColor theme="0" tint="-0.14999847407452621"/>
        </patternFill>
      </fill>
      <alignment horizontal="center" vertical="bottom"/>
      <border outline="0">
        <left style="medium">
          <color indexed="64"/>
        </left>
        <right/>
        <top/>
        <bottom/>
      </border>
    </dxf>
    <dxf>
      <fill>
        <patternFill patternType="solid">
          <bgColor theme="0" tint="-0.14999847407452621"/>
        </patternFill>
      </fill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/>
      <border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/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trike val="0"/>
        <condense val="0"/>
        <extend val="0"/>
        <outline val="0"/>
        <shadow val="0"/>
        <vertAlign val="baseline"/>
        <sz val="14"/>
        <color rgb="FF000000"/>
        <name val="Calibri"/>
        <family val="2"/>
      </font>
      <fill>
        <patternFill patternType="solid">
          <fgColor rgb="FFFFF2CC"/>
          <bgColor rgb="FFFFF2CC"/>
        </patternFill>
      </fill>
    </dxf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wrapText="1"/>
      <border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numFmt numFmtId="164" formatCode="0.000"/>
      <fill>
        <patternFill patternType="solid">
          <fgColor indexed="64"/>
          <bgColor theme="3" tint="0.89999084444715716"/>
        </patternFill>
      </fill>
      <alignment horizontal="center" vertical="bottom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/>
      <border outline="0">
        <right style="thin">
          <color indexed="64"/>
        </right>
      </border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3" tint="0.89999084444715716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1" formatCode="0"/>
      <alignment horizontal="center" vertical="bottom"/>
    </dxf>
    <dxf>
      <numFmt numFmtId="1" formatCode="0"/>
      <alignment horizontal="center" vertical="bottom"/>
    </dxf>
    <dxf>
      <numFmt numFmtId="1" formatCode="0"/>
      <alignment horizontal="center" vertical="bottom"/>
    </dxf>
    <dxf>
      <alignment horizontal="center" vertical="bottom"/>
    </dxf>
    <dxf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alignment horizontal="center" vertical="bottom"/>
    </dxf>
    <dxf>
      <border>
        <bottom style="medium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8"/>
        <color theme="1"/>
        <name val="Aptos Narrow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8"/>
        <color theme="1"/>
        <name val="Aptos Narrow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8"/>
        <color theme="1"/>
        <name val="Aptos Narrow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20"/>
        <color theme="1"/>
        <name val="Aptos Narrow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20"/>
        <color theme="1"/>
        <name val="Aptos Narrow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20"/>
        <color theme="1"/>
        <name val="Aptos Narrow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20"/>
        <color theme="1"/>
        <name val="Aptos Narrow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20"/>
        <color theme="1"/>
        <name val="Aptos Narrow"/>
        <family val="2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20"/>
        <color theme="1"/>
        <name val="Aptos Narrow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Distance w.r.t. Values Only </a:t>
            </a:r>
            <a:r>
              <a:rPr lang="en-US" sz="1400" b="1">
                <a:solidFill>
                  <a:schemeClr val="bg2">
                    <a:lumMod val="50000"/>
                  </a:schemeClr>
                </a:solidFill>
              </a:rPr>
              <a:t>(</a:t>
            </a:r>
            <a:r>
              <a:rPr lang="en-US" sz="1400" b="1" i="0" strike="noStrike" kern="1200" spc="0" baseline="0">
                <a:solidFill>
                  <a:schemeClr val="bg2">
                    <a:lumMod val="50000"/>
                  </a:schemeClr>
                </a:solidFill>
              </a:rPr>
              <a:t>diff in pose displayed to user </a:t>
            </a:r>
            <a:r>
              <a:rPr lang="en-US" sz="1400" b="1" baseline="0">
                <a:solidFill>
                  <a:schemeClr val="bg2">
                    <a:lumMod val="50000"/>
                  </a:schemeClr>
                </a:solidFill>
              </a:rPr>
              <a:t>)</a:t>
            </a:r>
            <a:br>
              <a:rPr lang="en-US" sz="2000" b="1"/>
            </a:br>
            <a:endParaRPr lang="en-US" sz="2000" b="1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  <a:prstDash val="solid"/>
            </a:ln>
          </c:spPr>
          <c:marker>
            <c:symbol val="none"/>
          </c:marke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D2-D84E-8D47-9CDB8535B8E5}"/>
            </c:ext>
          </c:extLst>
        </c:ser>
        <c:ser>
          <c:idx val="1"/>
          <c:order val="1"/>
          <c:spPr>
            <a:ln w="25400" cap="rnd">
              <a:noFill/>
              <a:prstDash val="solid"/>
              <a:round/>
            </a:ln>
          </c:spPr>
          <c:marker>
            <c:symbol val="circle"/>
            <c:size val="10"/>
            <c:spPr>
              <a:solidFill>
                <a:srgbClr val="00FA00"/>
              </a:solidFill>
              <a:ln w="9525">
                <a:solidFill>
                  <a:schemeClr val="tx1"/>
                </a:solidFill>
                <a:prstDash val="solid"/>
              </a:ln>
            </c:spPr>
          </c:marke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D2-D84E-8D47-9CDB8535B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Distance w.r.t. Parameters and Values</a:t>
            </a:r>
            <a:r>
              <a:rPr lang="en-US" sz="1400" b="1" i="0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pose displayed to user + diff in selected params)</a:t>
            </a:r>
            <a:br>
              <a:rPr lang="en-US" sz="20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</a:br>
            <a:endParaRPr lang="en-US" sz="2000" b="1" i="0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none"/>
          </c:marke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62-4D46-80D3-1479358EB78C}"/>
            </c:ext>
          </c:extLst>
        </c:ser>
        <c:ser>
          <c:idx val="1"/>
          <c:order val="1"/>
          <c:spPr>
            <a:ln w="25400" cap="rnd">
              <a:noFill/>
              <a:prstDash val="solid"/>
              <a:round/>
            </a:ln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tx1"/>
                </a:solidFill>
                <a:prstDash val="solid"/>
              </a:ln>
            </c:spPr>
          </c:marke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62-4D46-80D3-1479358EB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defRPr sz="20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Distance w.r.t. Parameters Only</a:t>
            </a:r>
            <a:r>
              <a:rPr lang="en-US" sz="1400" b="1" i="0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br>
              <a:rPr lang="en-US" sz="20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</a:br>
            <a:endParaRPr lang="en-US" sz="2000" b="1" i="0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10"/>
            <c:spPr>
              <a:solidFill>
                <a:srgbClr val="FF228A"/>
              </a:solidFill>
              <a:ln w="9525">
                <a:solidFill>
                  <a:schemeClr val="tx1"/>
                </a:solidFill>
                <a:prstDash val="solid"/>
              </a:ln>
            </c:spPr>
          </c:marker>
          <c:xVal>
            <c:numRef>
              <c:f>distance_regr_omitsame!$D$2:$D$41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8-F547-895E-40471461A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defRPr sz="20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Distance w.r.t. Parameters Only</a:t>
            </a:r>
            <a:r>
              <a:rPr lang="en-US" sz="1400" b="1" i="0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br>
              <a:rPr lang="en-US" sz="20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</a:br>
            <a:endParaRPr lang="en-US" sz="2000" b="1" i="0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  <a:prstDash val="solid"/>
            </a:ln>
          </c:spPr>
          <c:marker>
            <c:symbol val="circle"/>
            <c:size val="11"/>
            <c:spPr>
              <a:solidFill>
                <a:srgbClr val="FF228A"/>
              </a:solidFill>
              <a:ln>
                <a:solidFill>
                  <a:schemeClr val="tx1"/>
                </a:solidFill>
                <a:prstDash val="solid"/>
              </a:ln>
            </c:spPr>
          </c:marker>
          <c:xVal>
            <c:numRef>
              <c:f>distance_regr!$D$2:$D$51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</c:numCache>
            </c:numRef>
          </c:xVal>
          <c:yVal>
            <c:numRef>
              <c:f>distance_regr!$H$2:$H$51</c:f>
              <c:numCache>
                <c:formatCode>0.000</c:formatCode>
                <c:ptCount val="50"/>
                <c:pt idx="0">
                  <c:v>0.73333333333333328</c:v>
                </c:pt>
                <c:pt idx="1">
                  <c:v>0.33333333333333331</c:v>
                </c:pt>
                <c:pt idx="2">
                  <c:v>0.4</c:v>
                </c:pt>
                <c:pt idx="3">
                  <c:v>0.51666666666666672</c:v>
                </c:pt>
                <c:pt idx="4">
                  <c:v>0.31666666666666665</c:v>
                </c:pt>
                <c:pt idx="5">
                  <c:v>0.65</c:v>
                </c:pt>
                <c:pt idx="6">
                  <c:v>0.55000000000000004</c:v>
                </c:pt>
                <c:pt idx="7">
                  <c:v>0.48333333333333334</c:v>
                </c:pt>
                <c:pt idx="8">
                  <c:v>0.18333333333333332</c:v>
                </c:pt>
                <c:pt idx="9">
                  <c:v>0.26666666666666666</c:v>
                </c:pt>
                <c:pt idx="10">
                  <c:v>0.6</c:v>
                </c:pt>
                <c:pt idx="11">
                  <c:v>0.5</c:v>
                </c:pt>
                <c:pt idx="12">
                  <c:v>0.43333333333333335</c:v>
                </c:pt>
                <c:pt idx="13">
                  <c:v>6.6666666666666666E-2</c:v>
                </c:pt>
                <c:pt idx="14">
                  <c:v>8.3333333333333329E-2</c:v>
                </c:pt>
                <c:pt idx="15">
                  <c:v>0.05</c:v>
                </c:pt>
                <c:pt idx="16">
                  <c:v>1.6666666666666666E-2</c:v>
                </c:pt>
                <c:pt idx="17">
                  <c:v>0.56666666666666665</c:v>
                </c:pt>
                <c:pt idx="18">
                  <c:v>0.1</c:v>
                </c:pt>
                <c:pt idx="19">
                  <c:v>0.5</c:v>
                </c:pt>
                <c:pt idx="20">
                  <c:v>3.3333333333333333E-2</c:v>
                </c:pt>
                <c:pt idx="21">
                  <c:v>0.51666666666666672</c:v>
                </c:pt>
                <c:pt idx="22">
                  <c:v>6.6666666666666666E-2</c:v>
                </c:pt>
                <c:pt idx="23">
                  <c:v>0.11666666666666667</c:v>
                </c:pt>
                <c:pt idx="24">
                  <c:v>0</c:v>
                </c:pt>
                <c:pt idx="25">
                  <c:v>0.56666666666666665</c:v>
                </c:pt>
                <c:pt idx="26">
                  <c:v>1.6666666666666666E-2</c:v>
                </c:pt>
                <c:pt idx="27">
                  <c:v>8.3333333333333329E-2</c:v>
                </c:pt>
                <c:pt idx="28">
                  <c:v>0.05</c:v>
                </c:pt>
                <c:pt idx="29">
                  <c:v>0.05</c:v>
                </c:pt>
                <c:pt idx="30">
                  <c:v>1.6666666666666666E-2</c:v>
                </c:pt>
                <c:pt idx="31">
                  <c:v>6.6666666666666666E-2</c:v>
                </c:pt>
                <c:pt idx="32">
                  <c:v>1.6666666666666666E-2</c:v>
                </c:pt>
                <c:pt idx="33">
                  <c:v>0.15</c:v>
                </c:pt>
                <c:pt idx="34">
                  <c:v>1.6666666666666666E-2</c:v>
                </c:pt>
                <c:pt idx="35">
                  <c:v>0.15</c:v>
                </c:pt>
                <c:pt idx="36">
                  <c:v>1.6666666666666666E-2</c:v>
                </c:pt>
                <c:pt idx="37">
                  <c:v>0.05</c:v>
                </c:pt>
                <c:pt idx="38">
                  <c:v>0</c:v>
                </c:pt>
                <c:pt idx="39">
                  <c:v>8.3333333333333329E-2</c:v>
                </c:pt>
                <c:pt idx="40">
                  <c:v>3.3333333333333333E-2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3.3333333333333333E-2</c:v>
                </c:pt>
                <c:pt idx="45">
                  <c:v>0</c:v>
                </c:pt>
                <c:pt idx="46">
                  <c:v>8.3333333333333329E-2</c:v>
                </c:pt>
                <c:pt idx="47">
                  <c:v>3.3333333333333333E-2</c:v>
                </c:pt>
                <c:pt idx="48">
                  <c:v>0</c:v>
                </c:pt>
                <c:pt idx="49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2-A04E-BB21-B0E8BD84C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'Waiting for Input'</a:t>
            </a:r>
            <a:endParaRPr lang="en-US" sz="20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summary_gpt4!$N$60:$W$60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0.77500000000000002</c:v>
                </c:pt>
                <c:pt idx="6">
                  <c:v>1</c:v>
                </c:pt>
                <c:pt idx="7">
                  <c:v>0.77500000000000002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A-2745-9A40-DEE0667A583F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4AA-2745-9A40-DEE0667A583F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4AA-2745-9A40-DEE0667A583F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4AA-2745-9A40-DEE0667A583F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54AA-2745-9A40-DEE0667A583F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54AA-2745-9A40-DEE0667A583F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summary_gpt4!$N$70:$W$70</c:f>
              <c:numCache>
                <c:formatCode>0%</c:formatCode>
                <c:ptCount val="10"/>
                <c:pt idx="0">
                  <c:v>0</c:v>
                </c:pt>
                <c:pt idx="1">
                  <c:v>0.33333333333333331</c:v>
                </c:pt>
                <c:pt idx="2">
                  <c:v>0.46666666666666667</c:v>
                </c:pt>
                <c:pt idx="3">
                  <c:v>0.2</c:v>
                </c:pt>
                <c:pt idx="4">
                  <c:v>0.8666666666666667</c:v>
                </c:pt>
                <c:pt idx="5">
                  <c:v>0.8666666666666667</c:v>
                </c:pt>
                <c:pt idx="6">
                  <c:v>0.8666666666666667</c:v>
                </c:pt>
                <c:pt idx="7">
                  <c:v>0.4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4AA-2745-9A40-DEE0667A5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4AA-2745-9A40-DEE0667A5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</c:plotArea>
    <c:legend>
      <c:legendPos val="r"/>
      <c:layout>
        <c:manualLayout>
          <c:xMode val="edge"/>
          <c:yMode val="edge"/>
          <c:x val="0.84365710818204576"/>
          <c:y val="0.23144607866942499"/>
          <c:w val="0.14897056370639641"/>
          <c:h val="0.3863476204813751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'Analyzing Object'</a:t>
            </a:r>
            <a:endParaRPr lang="en-US" sz="20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summary_gpt4!$N$62:$W$62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5-9644-B1B2-A4A6FF601B0F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735-9644-B1B2-A4A6FF601B0F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735-9644-B1B2-A4A6FF601B0F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9735-9644-B1B2-A4A6FF601B0F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9735-9644-B1B2-A4A6FF601B0F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9735-9644-B1B2-A4A6FF601B0F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9735-9644-B1B2-A4A6FF601B0F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summary_gpt4!$N$72:$W$72</c:f>
              <c:numCache>
                <c:formatCode>0%</c:formatCode>
                <c:ptCount val="10"/>
                <c:pt idx="0">
                  <c:v>0</c:v>
                </c:pt>
                <c:pt idx="1">
                  <c:v>0.58823529411764708</c:v>
                </c:pt>
                <c:pt idx="2">
                  <c:v>0.58823529411764708</c:v>
                </c:pt>
                <c:pt idx="3">
                  <c:v>0.35294117647058831</c:v>
                </c:pt>
                <c:pt idx="4">
                  <c:v>0.41176470588235292</c:v>
                </c:pt>
                <c:pt idx="5">
                  <c:v>0.94117647058823528</c:v>
                </c:pt>
                <c:pt idx="6">
                  <c:v>0.6470588235294118</c:v>
                </c:pt>
                <c:pt idx="7">
                  <c:v>0.35294117647058831</c:v>
                </c:pt>
                <c:pt idx="8">
                  <c:v>0.29411764705882348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35-9644-B1B2-A4A6FF601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 cmpd="sng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735-9644-B1B2-A4A6FF601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</c:plotArea>
    <c:legend>
      <c:legendPos val="r"/>
      <c:layout>
        <c:manualLayout>
          <c:xMode val="edge"/>
          <c:yMode val="edge"/>
          <c:x val="0.84365710818204576"/>
          <c:y val="0.23144607866942499"/>
          <c:w val="0.14897056370639641"/>
          <c:h val="0.3863476204813751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'Found Object'</a:t>
            </a:r>
            <a:endParaRPr lang="en-US" sz="20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9FC-1842-B34A-A69B37EC712F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summary_gpt4!$N$64:$W$64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1.2500000000000001E-2</c:v>
                </c:pt>
                <c:pt idx="7">
                  <c:v>0.98750000000000004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FC-1842-B34A-A69B37EC712F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9FC-1842-B34A-A69B37EC712F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99FC-1842-B34A-A69B37EC712F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99FC-1842-B34A-A69B37EC712F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99FC-1842-B34A-A69B37EC712F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99FC-1842-B34A-A69B37EC712F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summary_gpt4!$N$74:$W$74</c:f>
              <c:numCache>
                <c:formatCode>0%</c:formatCode>
                <c:ptCount val="10"/>
                <c:pt idx="0">
                  <c:v>0</c:v>
                </c:pt>
                <c:pt idx="1">
                  <c:v>0.3380281690140845</c:v>
                </c:pt>
                <c:pt idx="2">
                  <c:v>0.60563380281690138</c:v>
                </c:pt>
                <c:pt idx="3">
                  <c:v>0.43661971830985907</c:v>
                </c:pt>
                <c:pt idx="4">
                  <c:v>0.676056338028169</c:v>
                </c:pt>
                <c:pt idx="5">
                  <c:v>0.90140845070422537</c:v>
                </c:pt>
                <c:pt idx="6">
                  <c:v>0.73239436619718312</c:v>
                </c:pt>
                <c:pt idx="7">
                  <c:v>0.46478873239436619</c:v>
                </c:pt>
                <c:pt idx="8">
                  <c:v>0.3380281690140845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FC-1842-B34A-A69B37EC7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9FC-1842-B34A-A69B37EC7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</c:plotArea>
    <c:legend>
      <c:legendPos val="r"/>
      <c:layout>
        <c:manualLayout>
          <c:xMode val="edge"/>
          <c:yMode val="edge"/>
          <c:x val="0.84365710818204576"/>
          <c:y val="0.23144607866942499"/>
          <c:w val="0.14897056370639641"/>
          <c:h val="0.3863476204813751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'Needs Help'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A35-B04E-9F10-EE8ED31B9D29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summary_gpt4!$N$66:$W$66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0.71250000000000002</c:v>
                </c:pt>
                <c:pt idx="6">
                  <c:v>1</c:v>
                </c:pt>
                <c:pt idx="7">
                  <c:v>1.2500000000000001E-2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5-B04E-9F10-EE8ED31B9D29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A35-B04E-9F10-EE8ED31B9D29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CA35-B04E-9F10-EE8ED31B9D29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CA35-B04E-9F10-EE8ED31B9D29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CA35-B04E-9F10-EE8ED31B9D29}"/>
              </c:ext>
            </c:extLst>
          </c:dPt>
          <c:dPt>
            <c:idx val="8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CA35-B04E-9F10-EE8ED31B9D29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summary_gpt4!$N$76:$W$76</c:f>
              <c:numCache>
                <c:formatCode>0%</c:formatCode>
                <c:ptCount val="10"/>
                <c:pt idx="0">
                  <c:v>0</c:v>
                </c:pt>
                <c:pt idx="1">
                  <c:v>0.38461538461538458</c:v>
                </c:pt>
                <c:pt idx="2">
                  <c:v>0.61538461538461542</c:v>
                </c:pt>
                <c:pt idx="3">
                  <c:v>0.46153846153846162</c:v>
                </c:pt>
                <c:pt idx="4">
                  <c:v>0.69230769230769229</c:v>
                </c:pt>
                <c:pt idx="5">
                  <c:v>0.76923076923076927</c:v>
                </c:pt>
                <c:pt idx="6">
                  <c:v>0.61538461538461542</c:v>
                </c:pt>
                <c:pt idx="7">
                  <c:v>0.46153846153846162</c:v>
                </c:pt>
                <c:pt idx="8">
                  <c:v>0.61538461538461542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A35-B04E-9F10-EE8ED31B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35-B04E-9F10-EE8ED31B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</c:plotArea>
    <c:legend>
      <c:legendPos val="r"/>
      <c:layout>
        <c:manualLayout>
          <c:xMode val="edge"/>
          <c:yMode val="edge"/>
          <c:x val="0.84365710818204576"/>
          <c:y val="0.23144607866942499"/>
          <c:w val="0.14897056370639641"/>
          <c:h val="0.3863476204813751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'Confused'</a:t>
            </a:r>
            <a:endParaRPr lang="en-US" sz="2000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9D9-5A45-BB99-3AFB0FDA10DC}"/>
              </c:ext>
            </c:extLst>
          </c:dPt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9D9-5A45-BB99-3AFB0FDA10D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summary_gpt4!$N$68:$W$68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0.15</c:v>
                </c:pt>
                <c:pt idx="3">
                  <c:v>1</c:v>
                </c:pt>
                <c:pt idx="4">
                  <c:v>0.9375</c:v>
                </c:pt>
                <c:pt idx="5">
                  <c:v>0.58750000000000002</c:v>
                </c:pt>
                <c:pt idx="6">
                  <c:v>7.4999999999999997E-2</c:v>
                </c:pt>
                <c:pt idx="7">
                  <c:v>0.96250000000000002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D9-5A45-BB99-3AFB0FDA10DC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9D9-5A45-BB99-3AFB0FDA10DC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9D9-5A45-BB99-3AFB0FDA10DC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9D9-5A45-BB99-3AFB0FDA10DC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D9D9-5A45-BB99-3AFB0FDA10DC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D9D9-5A45-BB99-3AFB0FDA10D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summary_gpt4!$N$78:$W$78</c:f>
              <c:numCache>
                <c:formatCode>0%</c:formatCode>
                <c:ptCount val="10"/>
                <c:pt idx="0">
                  <c:v>0</c:v>
                </c:pt>
                <c:pt idx="1">
                  <c:v>0.52631578947368418</c:v>
                </c:pt>
                <c:pt idx="2">
                  <c:v>0.52631578947368418</c:v>
                </c:pt>
                <c:pt idx="3">
                  <c:v>0.47368421052631582</c:v>
                </c:pt>
                <c:pt idx="4">
                  <c:v>0.52631578947368418</c:v>
                </c:pt>
                <c:pt idx="5">
                  <c:v>0.78947368421052633</c:v>
                </c:pt>
                <c:pt idx="6">
                  <c:v>0.73684210526315785</c:v>
                </c:pt>
                <c:pt idx="7">
                  <c:v>0.47368421052631582</c:v>
                </c:pt>
                <c:pt idx="8">
                  <c:v>0.47368421052631582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9D9-5A45-BB99-3AFB0FDA1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D9-5A45-BB99-3AFB0FDA1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</c:plotArea>
    <c:legend>
      <c:legendPos val="r"/>
      <c:layout>
        <c:manualLayout>
          <c:xMode val="edge"/>
          <c:yMode val="edge"/>
          <c:x val="0.84365710818204576"/>
          <c:y val="0.23144607866942499"/>
          <c:w val="0.14897056370639641"/>
          <c:h val="0.3863476204813751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43</xdr:row>
      <xdr:rowOff>88900</xdr:rowOff>
    </xdr:from>
    <xdr:to>
      <xdr:col>8</xdr:col>
      <xdr:colOff>666750</xdr:colOff>
      <xdr:row>61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127000</xdr:rowOff>
    </xdr:from>
    <xdr:to>
      <xdr:col>8</xdr:col>
      <xdr:colOff>660400</xdr:colOff>
      <xdr:row>121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64</xdr:row>
      <xdr:rowOff>63500</xdr:rowOff>
    </xdr:from>
    <xdr:to>
      <xdr:col>8</xdr:col>
      <xdr:colOff>660400</xdr:colOff>
      <xdr:row>82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74</xdr:row>
      <xdr:rowOff>12700</xdr:rowOff>
    </xdr:from>
    <xdr:to>
      <xdr:col>8</xdr:col>
      <xdr:colOff>317500</xdr:colOff>
      <xdr:row>92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1146969</xdr:colOff>
      <xdr:row>82</xdr:row>
      <xdr:rowOff>50535</xdr:rowOff>
    </xdr:from>
    <xdr:to>
      <xdr:col>20</xdr:col>
      <xdr:colOff>978959</xdr:colOff>
      <xdr:row>99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370416</xdr:colOff>
      <xdr:row>82</xdr:row>
      <xdr:rowOff>26458</xdr:rowOff>
    </xdr:from>
    <xdr:to>
      <xdr:col>32</xdr:col>
      <xdr:colOff>96573</xdr:colOff>
      <xdr:row>99</xdr:row>
      <xdr:rowOff>134672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1177396</xdr:colOff>
      <xdr:row>101</xdr:row>
      <xdr:rowOff>92603</xdr:rowOff>
    </xdr:from>
    <xdr:to>
      <xdr:col>20</xdr:col>
      <xdr:colOff>1009386</xdr:colOff>
      <xdr:row>120</xdr:row>
      <xdr:rowOff>28839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383646</xdr:colOff>
      <xdr:row>101</xdr:row>
      <xdr:rowOff>105832</xdr:rowOff>
    </xdr:from>
    <xdr:to>
      <xdr:col>32</xdr:col>
      <xdr:colOff>109803</xdr:colOff>
      <xdr:row>120</xdr:row>
      <xdr:rowOff>42068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330729</xdr:colOff>
      <xdr:row>121</xdr:row>
      <xdr:rowOff>119063</xdr:rowOff>
    </xdr:from>
    <xdr:to>
      <xdr:col>28</xdr:col>
      <xdr:colOff>96573</xdr:colOff>
      <xdr:row>140</xdr:row>
      <xdr:rowOff>55299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G6" totalsRowShown="0" headerRowDxfId="96" dataDxfId="95">
  <autoFilter ref="A1:G6" xr:uid="{00000000-0009-0000-0100-000001000000}"/>
  <tableColumns count="7">
    <tableColumn id="1" xr3:uid="{00000000-0010-0000-0000-000001000000}" name="datapoint" dataDxfId="94"/>
    <tableColumn id="2" xr3:uid="{00000000-0010-0000-0000-000002000000}" name="real_state" dataDxfId="93"/>
    <tableColumn id="3" xr3:uid="{00000000-0010-0000-0000-000003000000}" name="dist_value" dataDxfId="92"/>
    <tableColumn id="4" xr3:uid="{00000000-0010-0000-0000-000004000000}" name="dist_param" dataDxfId="91"/>
    <tableColumn id="5" xr3:uid="{00000000-0010-0000-0000-000005000000}" name="human_correct" dataDxfId="90" dataCellStyle="Percent"/>
    <tableColumn id="6" xr3:uid="{00000000-0010-0000-0000-000006000000}" name="llm_correct" dataDxfId="89" dataCellStyle="Percent"/>
    <tableColumn id="7" xr3:uid="{00000000-0010-0000-0000-000007000000}" name="delta_correct" dataDxfId="88" dataCellStyle="Percent">
      <calculatedColumnFormula>ABS(E2-F2)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I41" totalsRowShown="0" headerRowDxfId="87" dataDxfId="85" headerRowBorderDxfId="86" tableBorderDxfId="84">
  <autoFilter ref="A1:I41" xr:uid="{00000000-0009-0000-0100-000002000000}"/>
  <tableColumns count="9">
    <tableColumn id="1" xr3:uid="{00000000-0010-0000-0100-000001000000}" name="datapoint" dataDxfId="83"/>
    <tableColumn id="2" xr3:uid="{00000000-0010-0000-0100-000002000000}" name="condition" dataDxfId="82"/>
    <tableColumn id="3" xr3:uid="{00000000-0010-0000-0100-000003000000}" name="dist_value" dataDxfId="81"/>
    <tableColumn id="5" xr3:uid="{00000000-0010-0000-0100-000005000000}" name="dist_param" dataDxfId="80"/>
    <tableColumn id="4" xr3:uid="{00000000-0010-0000-0100-000004000000}" name="dist_param_value" dataDxfId="79"/>
    <tableColumn id="7" xr3:uid="{00000000-0010-0000-0100-000007000000}" name="real_state" dataDxfId="78"/>
    <tableColumn id="6" xr3:uid="{00000000-0010-0000-0100-000006000000}" name="selected_state" dataDxfId="77"/>
    <tableColumn id="9" xr3:uid="{00000000-0010-0000-0100-000009000000}" name="confusion_count" dataDxfId="76"/>
    <tableColumn id="10" xr3:uid="{00000000-0010-0000-0100-00000A000000}" name="confusion_percent" dataDxfId="75">
      <calculatedColumnFormula>H2/$C$45</calculatedColumnFormula>
    </tableColumn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H51" totalsRowShown="0" headerRowDxfId="74" dataDxfId="73" tableBorderDxfId="72">
  <autoFilter ref="A1:H51" xr:uid="{00000000-0009-0000-0100-000003000000}"/>
  <sortState xmlns:xlrd2="http://schemas.microsoft.com/office/spreadsheetml/2017/richdata2" ref="A2:H51">
    <sortCondition ref="C1:C51"/>
  </sortState>
  <tableColumns count="8">
    <tableColumn id="1" xr3:uid="{00000000-0010-0000-0200-000001000000}" name="datapoint" dataDxfId="71"/>
    <tableColumn id="2" xr3:uid="{00000000-0010-0000-0200-000002000000}" name="condition" dataDxfId="70"/>
    <tableColumn id="3" xr3:uid="{00000000-0010-0000-0200-000003000000}" name="dist_value" dataDxfId="69"/>
    <tableColumn id="5" xr3:uid="{00000000-0010-0000-0200-000005000000}" name="dist_param" dataDxfId="68"/>
    <tableColumn id="6" xr3:uid="{00000000-0010-0000-0200-000006000000}" name="selected_state" dataDxfId="67"/>
    <tableColumn id="7" xr3:uid="{00000000-0010-0000-0200-000007000000}" name="real_state" dataDxfId="66"/>
    <tableColumn id="9" xr3:uid="{00000000-0010-0000-0200-000009000000}" name="confusion_count" dataDxfId="65"/>
    <tableColumn id="10" xr3:uid="{00000000-0010-0000-0200-00000A000000}" name="confusion_percent" dataDxfId="64">
      <calculatedColumnFormula>G2/$C$55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M2:AF542" totalsRowShown="0" headerRowDxfId="63" dataDxfId="62">
  <autoFilter ref="M2:AF542" xr:uid="{00000000-0009-0000-0100-000004000000}"/>
  <sortState xmlns:xlrd2="http://schemas.microsoft.com/office/spreadsheetml/2017/richdata2" ref="M3:AF542">
    <sortCondition ref="O2:O542"/>
  </sortState>
  <tableColumns count="20">
    <tableColumn id="1" xr3:uid="{00000000-0010-0000-0300-000001000000}" name="State" dataDxfId="61"/>
    <tableColumn id="2" xr3:uid="{00000000-0010-0000-0300-000002000000}" name="Open Ended" dataDxfId="60"/>
    <tableColumn id="3" xr3:uid="{00000000-0010-0000-0300-000003000000}" name="Summarized State " dataDxfId="59"/>
    <tableColumn id="4" xr3:uid="{00000000-0010-0000-0300-000004000000}" name="Selected Params" dataDxfId="58"/>
    <tableColumn id="12" xr3:uid="{00000000-0010-0000-0300-00000C000000}" name="P1 Tilt" dataDxfId="57"/>
    <tableColumn id="11" xr3:uid="{00000000-0010-0000-0300-00000B000000}" name="P2 Lean" dataDxfId="56"/>
    <tableColumn id="10" xr3:uid="{00000000-0010-0000-0300-00000A000000}" name="P3 Turn" dataDxfId="55"/>
    <tableColumn id="9" xr3:uid="{00000000-0010-0000-0300-000009000000}" name="P4 Body Height" dataDxfId="54"/>
    <tableColumn id="8" xr3:uid="{00000000-0010-0000-0300-000008000000}" name="P5 Direction" dataDxfId="53"/>
    <tableColumn id="7" xr3:uid="{00000000-0010-0000-0300-000007000000}" name="P6 Duration" dataDxfId="52"/>
    <tableColumn id="6" xr3:uid="{00000000-0010-0000-0300-000006000000}" name="P7 Velocity" dataDxfId="51"/>
    <tableColumn id="5" xr3:uid="{00000000-0010-0000-0300-000005000000}" name="P8 Smoothness" dataDxfId="50"/>
    <tableColumn id="13" xr3:uid="{00000000-0010-0000-0300-00000D000000}" name="P1 Tilt2" dataDxfId="49"/>
    <tableColumn id="14" xr3:uid="{00000000-0010-0000-0300-00000E000000}" name="P2 Lean3" dataDxfId="48"/>
    <tableColumn id="15" xr3:uid="{00000000-0010-0000-0300-00000F000000}" name="P3 Turn4" dataDxfId="47"/>
    <tableColumn id="16" xr3:uid="{00000000-0010-0000-0300-000010000000}" name="P4 Body Height5" dataDxfId="46"/>
    <tableColumn id="17" xr3:uid="{00000000-0010-0000-0300-000011000000}" name="P5 Direction6" dataDxfId="45"/>
    <tableColumn id="18" xr3:uid="{00000000-0010-0000-0300-000012000000}" name="P6 Duration7" dataDxfId="44"/>
    <tableColumn id="19" xr3:uid="{00000000-0010-0000-0300-000013000000}" name="P7 Velocity8" dataDxfId="43"/>
    <tableColumn id="20" xr3:uid="{00000000-0010-0000-0300-000014000000}" name="P8 Smoothness9" dataDxfId="42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D64:K88" totalsRowShown="0" dataDxfId="41">
  <autoFilter ref="D64:K88" xr:uid="{00000000-0009-0000-0100-000005000000}"/>
  <sortState xmlns:xlrd2="http://schemas.microsoft.com/office/spreadsheetml/2017/richdata2" ref="D65:K87">
    <sortCondition ref="H64:H87"/>
  </sortState>
  <tableColumns count="8">
    <tableColumn id="1" xr3:uid="{00000000-0010-0000-0400-000001000000}" name="Column1" dataDxfId="40"/>
    <tableColumn id="2" xr3:uid="{00000000-0010-0000-0400-000002000000}" name="Column2" dataDxfId="39"/>
    <tableColumn id="3" xr3:uid="{00000000-0010-0000-0400-000003000000}" name="Column3" dataDxfId="38"/>
    <tableColumn id="4" xr3:uid="{00000000-0010-0000-0400-000004000000}" name="Column4" dataDxfId="37"/>
    <tableColumn id="5" xr3:uid="{00000000-0010-0000-0400-000005000000}" name="Column5" dataDxfId="36"/>
    <tableColumn id="6" xr3:uid="{00000000-0010-0000-0400-000006000000}" name="Column6" dataDxfId="35"/>
    <tableColumn id="7" xr3:uid="{00000000-0010-0000-0400-000007000000}" name="Column7" dataDxfId="34"/>
    <tableColumn id="8" xr3:uid="{00000000-0010-0000-0400-000008000000}" name="Column8" dataDxfId="3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A10" zoomScaleNormal="100" workbookViewId="0">
      <selection activeCell="C37" sqref="C37"/>
    </sheetView>
  </sheetViews>
  <sheetFormatPr baseColWidth="10" defaultRowHeight="16" x14ac:dyDescent="0.2"/>
  <cols>
    <col min="1" max="1" width="19.83203125" bestFit="1" customWidth="1"/>
    <col min="2" max="2" width="26.33203125" style="369" customWidth="1"/>
    <col min="3" max="3" width="20.33203125" bestFit="1" customWidth="1"/>
    <col min="4" max="4" width="22.1640625" bestFit="1" customWidth="1"/>
    <col min="5" max="5" width="27.83203125" bestFit="1" customWidth="1"/>
    <col min="6" max="6" width="22.33203125" bestFit="1" customWidth="1"/>
    <col min="7" max="7" width="25" bestFit="1" customWidth="1"/>
    <col min="8" max="11" width="19" customWidth="1"/>
    <col min="12" max="25" width="13.83203125" customWidth="1"/>
  </cols>
  <sheetData>
    <row r="1" spans="1:11" ht="27" customHeight="1" x14ac:dyDescent="0.2">
      <c r="A1" s="414" t="s">
        <v>0</v>
      </c>
      <c r="B1" s="414" t="s">
        <v>1</v>
      </c>
      <c r="C1" s="414" t="s">
        <v>2</v>
      </c>
      <c r="D1" s="414" t="s">
        <v>3</v>
      </c>
      <c r="E1" s="414" t="s">
        <v>4</v>
      </c>
      <c r="F1" s="414" t="s">
        <v>5</v>
      </c>
      <c r="G1" s="414" t="s">
        <v>6</v>
      </c>
      <c r="J1" s="413" t="s">
        <v>7</v>
      </c>
      <c r="K1" s="413">
        <v>60</v>
      </c>
    </row>
    <row r="2" spans="1:11" ht="27" customHeight="1" x14ac:dyDescent="0.2">
      <c r="A2" s="414">
        <v>0</v>
      </c>
      <c r="B2" s="414" t="s">
        <v>8</v>
      </c>
      <c r="C2" s="414">
        <v>2</v>
      </c>
      <c r="D2" s="414">
        <v>3</v>
      </c>
      <c r="E2" s="415">
        <f>39/K1</f>
        <v>0.65</v>
      </c>
      <c r="F2" s="415">
        <f>44/K1</f>
        <v>0.73333333333333328</v>
      </c>
      <c r="G2" s="415">
        <f>ABS(E2-F2)</f>
        <v>8.3333333333333259E-2</v>
      </c>
    </row>
    <row r="3" spans="1:11" ht="27" customHeight="1" x14ac:dyDescent="0.2">
      <c r="A3" s="414">
        <v>1</v>
      </c>
      <c r="B3" s="414" t="s">
        <v>9</v>
      </c>
      <c r="C3" s="414">
        <v>3</v>
      </c>
      <c r="D3" s="414">
        <v>5</v>
      </c>
      <c r="E3" s="415">
        <f>33/K1</f>
        <v>0.55000000000000004</v>
      </c>
      <c r="F3" s="415">
        <f>20/K1</f>
        <v>0.33333333333333331</v>
      </c>
      <c r="G3" s="415">
        <f>ABS(E3-F3)</f>
        <v>0.21666666666666673</v>
      </c>
    </row>
    <row r="4" spans="1:11" ht="27" customHeight="1" x14ac:dyDescent="0.2">
      <c r="A4" s="414">
        <v>2</v>
      </c>
      <c r="B4" s="414" t="s">
        <v>10</v>
      </c>
      <c r="C4" s="414">
        <v>3</v>
      </c>
      <c r="D4" s="414">
        <v>4</v>
      </c>
      <c r="E4" s="415">
        <f>29/K1</f>
        <v>0.48333333333333334</v>
      </c>
      <c r="F4" s="415">
        <f>24/K1</f>
        <v>0.4</v>
      </c>
      <c r="G4" s="415">
        <f>ABS(E4-F4)</f>
        <v>8.3333333333333315E-2</v>
      </c>
    </row>
    <row r="5" spans="1:11" ht="27" customHeight="1" x14ac:dyDescent="0.2">
      <c r="A5" s="414">
        <v>3</v>
      </c>
      <c r="B5" s="414" t="s">
        <v>11</v>
      </c>
      <c r="C5" s="414">
        <v>3</v>
      </c>
      <c r="D5" s="414">
        <v>1</v>
      </c>
      <c r="E5" s="415">
        <f>11/K1</f>
        <v>0.18333333333333332</v>
      </c>
      <c r="F5" s="415">
        <f>31/K1</f>
        <v>0.51666666666666672</v>
      </c>
      <c r="G5" s="415">
        <f>ABS(E5-F5)</f>
        <v>0.33333333333333337</v>
      </c>
    </row>
    <row r="6" spans="1:11" ht="27" customHeight="1" x14ac:dyDescent="0.2">
      <c r="A6" s="414">
        <v>4</v>
      </c>
      <c r="B6" s="414" t="s">
        <v>12</v>
      </c>
      <c r="C6" s="414">
        <v>5</v>
      </c>
      <c r="D6" s="414">
        <v>5</v>
      </c>
      <c r="E6" s="415">
        <f>16/K1</f>
        <v>0.26666666666666666</v>
      </c>
      <c r="F6" s="415">
        <f>19/K1</f>
        <v>0.31666666666666665</v>
      </c>
      <c r="G6" s="415">
        <f>ABS(E6-F6)</f>
        <v>4.9999999999999989E-2</v>
      </c>
    </row>
    <row r="7" spans="1:11" ht="17" customHeight="1" thickBot="1" x14ac:dyDescent="0.25"/>
    <row r="8" spans="1:11" ht="30" customHeight="1" thickBot="1" x14ac:dyDescent="0.25">
      <c r="A8" s="453" t="s">
        <v>13</v>
      </c>
      <c r="B8" s="454"/>
      <c r="C8" s="454"/>
      <c r="D8" s="454"/>
      <c r="E8" s="454"/>
      <c r="F8" s="454"/>
      <c r="G8" s="455"/>
    </row>
    <row r="9" spans="1:11" ht="35" customHeight="1" thickBot="1" x14ac:dyDescent="0.25">
      <c r="A9" s="301"/>
      <c r="B9" s="302"/>
      <c r="C9" s="456" t="s">
        <v>14</v>
      </c>
      <c r="D9" s="457"/>
      <c r="E9" s="457"/>
      <c r="F9" s="457"/>
      <c r="G9" s="458"/>
    </row>
    <row r="10" spans="1:11" ht="45" customHeight="1" thickBot="1" x14ac:dyDescent="0.25">
      <c r="A10" s="303"/>
      <c r="B10" s="309"/>
      <c r="C10" s="310" t="s">
        <v>8</v>
      </c>
      <c r="D10" s="311" t="s">
        <v>9</v>
      </c>
      <c r="E10" s="312" t="s">
        <v>10</v>
      </c>
      <c r="F10" s="313" t="s">
        <v>11</v>
      </c>
      <c r="G10" s="314" t="s">
        <v>12</v>
      </c>
    </row>
    <row r="11" spans="1:11" ht="40" customHeight="1" thickBot="1" x14ac:dyDescent="0.25">
      <c r="A11" s="450" t="s">
        <v>15</v>
      </c>
      <c r="B11" s="304" t="s">
        <v>8</v>
      </c>
      <c r="C11" s="365">
        <v>2</v>
      </c>
      <c r="D11" s="410"/>
      <c r="E11" s="411"/>
      <c r="F11" s="411"/>
      <c r="G11" s="412"/>
    </row>
    <row r="12" spans="1:11" ht="40" customHeight="1" thickBot="1" x14ac:dyDescent="0.25">
      <c r="A12" s="451"/>
      <c r="B12" s="305" t="s">
        <v>9</v>
      </c>
      <c r="C12" s="409"/>
      <c r="D12" s="366">
        <v>3</v>
      </c>
      <c r="E12" s="411"/>
      <c r="F12" s="411"/>
      <c r="G12" s="412"/>
    </row>
    <row r="13" spans="1:11" ht="40" customHeight="1" thickBot="1" x14ac:dyDescent="0.25">
      <c r="A13" s="451"/>
      <c r="B13" s="306" t="s">
        <v>10</v>
      </c>
      <c r="C13" s="409"/>
      <c r="D13" s="410"/>
      <c r="E13" s="367">
        <v>3</v>
      </c>
      <c r="F13" s="411"/>
      <c r="G13" s="412"/>
    </row>
    <row r="14" spans="1:11" ht="40" customHeight="1" thickBot="1" x14ac:dyDescent="0.25">
      <c r="A14" s="451"/>
      <c r="B14" s="307" t="s">
        <v>11</v>
      </c>
      <c r="C14" s="409"/>
      <c r="D14" s="410"/>
      <c r="E14" s="411"/>
      <c r="F14" s="367">
        <v>3</v>
      </c>
      <c r="G14" s="412"/>
    </row>
    <row r="15" spans="1:11" ht="40" customHeight="1" thickBot="1" x14ac:dyDescent="0.25">
      <c r="A15" s="452"/>
      <c r="B15" s="308" t="s">
        <v>12</v>
      </c>
      <c r="C15" s="409"/>
      <c r="D15" s="410"/>
      <c r="E15" s="411"/>
      <c r="F15" s="411"/>
      <c r="G15" s="368">
        <v>5</v>
      </c>
    </row>
    <row r="17" spans="1:7" ht="17" customHeight="1" thickBot="1" x14ac:dyDescent="0.25"/>
    <row r="18" spans="1:7" ht="30" customHeight="1" thickBot="1" x14ac:dyDescent="0.25">
      <c r="A18" s="453" t="s">
        <v>16</v>
      </c>
      <c r="B18" s="454"/>
      <c r="C18" s="454"/>
      <c r="D18" s="454"/>
      <c r="E18" s="454"/>
      <c r="F18" s="454"/>
      <c r="G18" s="455"/>
    </row>
    <row r="19" spans="1:7" ht="35" customHeight="1" thickBot="1" x14ac:dyDescent="0.25">
      <c r="A19" s="301"/>
      <c r="B19" s="302"/>
      <c r="C19" s="456" t="s">
        <v>14</v>
      </c>
      <c r="D19" s="457"/>
      <c r="E19" s="457"/>
      <c r="F19" s="457"/>
      <c r="G19" s="458"/>
    </row>
    <row r="20" spans="1:7" ht="45" customHeight="1" thickBot="1" x14ac:dyDescent="0.25">
      <c r="A20" s="303"/>
      <c r="B20" s="309"/>
      <c r="C20" s="310" t="s">
        <v>8</v>
      </c>
      <c r="D20" s="311" t="s">
        <v>9</v>
      </c>
      <c r="E20" s="312" t="s">
        <v>10</v>
      </c>
      <c r="F20" s="313" t="s">
        <v>11</v>
      </c>
      <c r="G20" s="314" t="s">
        <v>12</v>
      </c>
    </row>
    <row r="21" spans="1:7" ht="40" customHeight="1" thickBot="1" x14ac:dyDescent="0.25">
      <c r="A21" s="450" t="s">
        <v>15</v>
      </c>
      <c r="B21" s="304" t="s">
        <v>8</v>
      </c>
      <c r="C21" s="365">
        <v>3</v>
      </c>
      <c r="D21" s="410"/>
      <c r="E21" s="411"/>
      <c r="F21" s="411"/>
      <c r="G21" s="412"/>
    </row>
    <row r="22" spans="1:7" ht="40" customHeight="1" thickBot="1" x14ac:dyDescent="0.25">
      <c r="A22" s="451"/>
      <c r="B22" s="305" t="s">
        <v>9</v>
      </c>
      <c r="C22" s="409"/>
      <c r="D22" s="366">
        <v>5</v>
      </c>
      <c r="E22" s="411"/>
      <c r="F22" s="411"/>
      <c r="G22" s="412"/>
    </row>
    <row r="23" spans="1:7" ht="40" customHeight="1" thickBot="1" x14ac:dyDescent="0.25">
      <c r="A23" s="451"/>
      <c r="B23" s="306" t="s">
        <v>10</v>
      </c>
      <c r="C23" s="409"/>
      <c r="D23" s="410"/>
      <c r="E23" s="367">
        <v>4</v>
      </c>
      <c r="F23" s="411"/>
      <c r="G23" s="412"/>
    </row>
    <row r="24" spans="1:7" ht="40" customHeight="1" thickBot="1" x14ac:dyDescent="0.25">
      <c r="A24" s="451"/>
      <c r="B24" s="307" t="s">
        <v>11</v>
      </c>
      <c r="C24" s="409"/>
      <c r="D24" s="410"/>
      <c r="E24" s="411"/>
      <c r="F24" s="367">
        <v>1</v>
      </c>
      <c r="G24" s="412"/>
    </row>
    <row r="25" spans="1:7" ht="40" customHeight="1" thickBot="1" x14ac:dyDescent="0.25">
      <c r="A25" s="452"/>
      <c r="B25" s="308" t="s">
        <v>12</v>
      </c>
      <c r="C25" s="409"/>
      <c r="D25" s="410"/>
      <c r="E25" s="411"/>
      <c r="F25" s="411"/>
      <c r="G25" s="368">
        <v>5</v>
      </c>
    </row>
  </sheetData>
  <mergeCells count="6">
    <mergeCell ref="A21:A25"/>
    <mergeCell ref="A18:G18"/>
    <mergeCell ref="A8:G8"/>
    <mergeCell ref="C19:G19"/>
    <mergeCell ref="A11:A15"/>
    <mergeCell ref="C9:G9"/>
  </mergeCells>
  <conditionalFormatting sqref="C11:G15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C21:G25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opLeftCell="C1" workbookViewId="0">
      <selection activeCell="J2" sqref="J2"/>
    </sheetView>
  </sheetViews>
  <sheetFormatPr baseColWidth="10" defaultRowHeight="16" x14ac:dyDescent="0.2"/>
  <cols>
    <col min="1" max="5" width="21.83203125" style="369" customWidth="1"/>
    <col min="7" max="8" width="21.83203125" style="369" customWidth="1"/>
    <col min="9" max="9" width="13.83203125" customWidth="1"/>
    <col min="10" max="10" width="24.6640625" style="369" customWidth="1"/>
    <col min="11" max="11" width="25.33203125" style="248" customWidth="1"/>
    <col min="12" max="12" width="10.83203125" customWidth="1"/>
    <col min="13" max="13" width="97.6640625" customWidth="1"/>
  </cols>
  <sheetData>
    <row r="1" spans="1:12" ht="20" customHeight="1" thickBot="1" x14ac:dyDescent="0.3">
      <c r="A1" s="384" t="s">
        <v>0</v>
      </c>
      <c r="B1" s="385" t="s">
        <v>17</v>
      </c>
      <c r="C1" s="386" t="s">
        <v>2</v>
      </c>
      <c r="D1" s="386" t="s">
        <v>3</v>
      </c>
      <c r="E1" s="386" t="s">
        <v>18</v>
      </c>
      <c r="F1" s="386" t="s">
        <v>1</v>
      </c>
      <c r="G1" s="386" t="s">
        <v>19</v>
      </c>
      <c r="H1" s="385" t="s">
        <v>20</v>
      </c>
      <c r="I1" s="407" t="s">
        <v>21</v>
      </c>
      <c r="J1" s="401" t="s">
        <v>22</v>
      </c>
      <c r="K1" s="405" t="s">
        <v>23</v>
      </c>
      <c r="L1" s="406" t="s">
        <v>24</v>
      </c>
    </row>
    <row r="2" spans="1:12" x14ac:dyDescent="0.2">
      <c r="A2" s="373">
        <v>0</v>
      </c>
      <c r="B2" s="374" t="s">
        <v>15</v>
      </c>
      <c r="C2" s="402">
        <v>3</v>
      </c>
      <c r="D2" s="402">
        <v>3</v>
      </c>
      <c r="E2" s="402">
        <v>6</v>
      </c>
      <c r="F2" s="374" t="s">
        <v>9</v>
      </c>
      <c r="G2" s="374" t="s">
        <v>8</v>
      </c>
      <c r="H2" s="374">
        <v>5</v>
      </c>
      <c r="I2" s="372">
        <f t="shared" ref="I2:I41" si="0">H2/$C$45</f>
        <v>8.3333333333333329E-2</v>
      </c>
      <c r="J2" s="408">
        <f>ROUND((Table3[[#This Row],[confusion_percent]]*(C$48-1)+0.5) / C$48, 3)</f>
        <v>9.4E-2</v>
      </c>
    </row>
    <row r="3" spans="1:12" x14ac:dyDescent="0.2">
      <c r="A3" s="375">
        <v>1</v>
      </c>
      <c r="B3" s="369" t="s">
        <v>15</v>
      </c>
      <c r="C3" s="403">
        <v>4</v>
      </c>
      <c r="D3" s="403">
        <v>4</v>
      </c>
      <c r="E3" s="403">
        <v>8</v>
      </c>
      <c r="F3" s="369" t="s">
        <v>10</v>
      </c>
      <c r="G3" s="369" t="s">
        <v>8</v>
      </c>
      <c r="H3" s="369">
        <v>1</v>
      </c>
      <c r="I3" s="372">
        <f t="shared" si="0"/>
        <v>1.6666666666666666E-2</v>
      </c>
      <c r="J3" s="408">
        <f>ROUND((Table3[[#This Row],[confusion_percent]]*(C$48-1)+0.5) / C$48, 3)</f>
        <v>2.9000000000000001E-2</v>
      </c>
    </row>
    <row r="4" spans="1:12" x14ac:dyDescent="0.2">
      <c r="A4" s="375">
        <v>2</v>
      </c>
      <c r="B4" s="369" t="s">
        <v>15</v>
      </c>
      <c r="C4" s="403">
        <v>4</v>
      </c>
      <c r="D4" s="403">
        <v>2</v>
      </c>
      <c r="E4" s="403">
        <v>6</v>
      </c>
      <c r="F4" s="369" t="s">
        <v>11</v>
      </c>
      <c r="G4" s="369" t="s">
        <v>8</v>
      </c>
      <c r="H4" s="369">
        <v>9</v>
      </c>
      <c r="I4" s="372">
        <f t="shared" si="0"/>
        <v>0.15</v>
      </c>
      <c r="J4" s="408">
        <f>ROUND((Table3[[#This Row],[confusion_percent]]*(C$48-1)+0.5) / C$48, 3)</f>
        <v>0.159</v>
      </c>
    </row>
    <row r="5" spans="1:12" x14ac:dyDescent="0.2">
      <c r="A5" s="375">
        <v>3</v>
      </c>
      <c r="B5" s="369" t="s">
        <v>15</v>
      </c>
      <c r="C5" s="403">
        <v>3</v>
      </c>
      <c r="D5" s="403">
        <v>2</v>
      </c>
      <c r="E5" s="403">
        <v>5</v>
      </c>
      <c r="F5" s="369" t="s">
        <v>12</v>
      </c>
      <c r="G5" s="369" t="s">
        <v>8</v>
      </c>
      <c r="H5" s="369">
        <v>3</v>
      </c>
      <c r="I5" s="372">
        <f t="shared" si="0"/>
        <v>0.05</v>
      </c>
      <c r="J5" s="408">
        <f>ROUND((Table3[[#This Row],[confusion_percent]]*(C$48-1)+0.5) / C$48, 3)</f>
        <v>6.0999999999999999E-2</v>
      </c>
    </row>
    <row r="6" spans="1:12" x14ac:dyDescent="0.2">
      <c r="A6" s="375">
        <v>4</v>
      </c>
      <c r="B6" s="369" t="s">
        <v>15</v>
      </c>
      <c r="C6" s="403">
        <v>3</v>
      </c>
      <c r="D6" s="403">
        <v>3</v>
      </c>
      <c r="E6" s="403">
        <v>6</v>
      </c>
      <c r="F6" s="369" t="s">
        <v>8</v>
      </c>
      <c r="G6" s="369" t="s">
        <v>9</v>
      </c>
      <c r="H6" s="369">
        <v>1</v>
      </c>
      <c r="I6" s="372">
        <f t="shared" si="0"/>
        <v>1.6666666666666666E-2</v>
      </c>
      <c r="J6" s="408">
        <f>ROUND((Table3[[#This Row],[confusion_percent]]*(C$48-1)+0.5) / C$48, 3)</f>
        <v>2.9000000000000001E-2</v>
      </c>
    </row>
    <row r="7" spans="1:12" x14ac:dyDescent="0.2">
      <c r="A7" s="375">
        <v>5</v>
      </c>
      <c r="B7" s="369" t="s">
        <v>15</v>
      </c>
      <c r="C7" s="403">
        <v>3</v>
      </c>
      <c r="D7" s="403">
        <v>3</v>
      </c>
      <c r="E7" s="403">
        <v>6</v>
      </c>
      <c r="F7" s="369" t="s">
        <v>10</v>
      </c>
      <c r="G7" s="369" t="s">
        <v>9</v>
      </c>
      <c r="H7" s="369">
        <v>34</v>
      </c>
      <c r="I7" s="372">
        <f t="shared" si="0"/>
        <v>0.56666666666666665</v>
      </c>
      <c r="J7" s="408">
        <f>ROUND((Table3[[#This Row],[confusion_percent]]*(C$48-1)+0.5) / C$48, 3)</f>
        <v>0.56499999999999995</v>
      </c>
    </row>
    <row r="8" spans="1:12" x14ac:dyDescent="0.2">
      <c r="A8" s="375">
        <v>6</v>
      </c>
      <c r="B8" s="369" t="s">
        <v>15</v>
      </c>
      <c r="C8" s="403">
        <v>3</v>
      </c>
      <c r="D8" s="403">
        <v>3</v>
      </c>
      <c r="E8" s="403">
        <v>6</v>
      </c>
      <c r="F8" s="369" t="s">
        <v>11</v>
      </c>
      <c r="G8" s="369" t="s">
        <v>9</v>
      </c>
      <c r="H8" s="369">
        <v>6</v>
      </c>
      <c r="I8" s="372">
        <f t="shared" si="0"/>
        <v>0.1</v>
      </c>
      <c r="J8" s="408">
        <f>ROUND((Table3[[#This Row],[confusion_percent]]*(C$48-1)+0.5) / C$48, 3)</f>
        <v>0.11</v>
      </c>
    </row>
    <row r="9" spans="1:12" x14ac:dyDescent="0.2">
      <c r="A9" s="375">
        <v>7</v>
      </c>
      <c r="B9" s="369" t="s">
        <v>15</v>
      </c>
      <c r="C9" s="403">
        <v>6</v>
      </c>
      <c r="D9" s="403">
        <v>3</v>
      </c>
      <c r="E9" s="403">
        <v>9</v>
      </c>
      <c r="F9" s="369" t="s">
        <v>12</v>
      </c>
      <c r="G9" s="369" t="s">
        <v>9</v>
      </c>
      <c r="H9" s="369">
        <v>5</v>
      </c>
      <c r="I9" s="372">
        <f t="shared" si="0"/>
        <v>8.3333333333333329E-2</v>
      </c>
      <c r="J9" s="408">
        <f>ROUND((Table3[[#This Row],[confusion_percent]]*(C$48-1)+0.5) / C$48, 3)</f>
        <v>9.4E-2</v>
      </c>
    </row>
    <row r="10" spans="1:12" x14ac:dyDescent="0.2">
      <c r="A10" s="375">
        <v>8</v>
      </c>
      <c r="B10" s="369" t="s">
        <v>15</v>
      </c>
      <c r="C10" s="403">
        <v>4</v>
      </c>
      <c r="D10" s="403">
        <v>4</v>
      </c>
      <c r="E10" s="403">
        <v>8</v>
      </c>
      <c r="F10" s="369" t="s">
        <v>8</v>
      </c>
      <c r="G10" s="369" t="s">
        <v>10</v>
      </c>
      <c r="H10" s="369">
        <v>1</v>
      </c>
      <c r="I10" s="372">
        <f t="shared" si="0"/>
        <v>1.6666666666666666E-2</v>
      </c>
      <c r="J10" s="408">
        <f>ROUND((Table3[[#This Row],[confusion_percent]]*(C$48-1)+0.5) / C$48, 3)</f>
        <v>2.9000000000000001E-2</v>
      </c>
    </row>
    <row r="11" spans="1:12" x14ac:dyDescent="0.2">
      <c r="A11" s="375">
        <v>9</v>
      </c>
      <c r="B11" s="369" t="s">
        <v>15</v>
      </c>
      <c r="C11" s="403">
        <v>3</v>
      </c>
      <c r="D11" s="403">
        <v>3</v>
      </c>
      <c r="E11" s="403">
        <v>6</v>
      </c>
      <c r="F11" s="369" t="s">
        <v>9</v>
      </c>
      <c r="G11" s="369" t="s">
        <v>10</v>
      </c>
      <c r="H11" s="369">
        <v>30</v>
      </c>
      <c r="I11" s="372">
        <f t="shared" si="0"/>
        <v>0.5</v>
      </c>
      <c r="J11" s="408">
        <f>ROUND((Table3[[#This Row],[confusion_percent]]*(C$48-1)+0.5) / C$48, 3)</f>
        <v>0.5</v>
      </c>
    </row>
    <row r="12" spans="1:12" x14ac:dyDescent="0.2">
      <c r="A12" s="375">
        <v>10</v>
      </c>
      <c r="B12" s="369" t="s">
        <v>15</v>
      </c>
      <c r="C12" s="403">
        <v>6</v>
      </c>
      <c r="D12" s="403">
        <v>4</v>
      </c>
      <c r="E12" s="403">
        <v>10</v>
      </c>
      <c r="F12" s="369" t="s">
        <v>11</v>
      </c>
      <c r="G12" s="369" t="s">
        <v>10</v>
      </c>
      <c r="H12" s="369">
        <v>2</v>
      </c>
      <c r="I12" s="372">
        <f t="shared" si="0"/>
        <v>3.3333333333333333E-2</v>
      </c>
      <c r="J12" s="408">
        <f>ROUND((Table3[[#This Row],[confusion_percent]]*(C$48-1)+0.5) / C$48, 3)</f>
        <v>4.4999999999999998E-2</v>
      </c>
    </row>
    <row r="13" spans="1:12" x14ac:dyDescent="0.2">
      <c r="A13" s="375">
        <v>11</v>
      </c>
      <c r="B13" s="369" t="s">
        <v>15</v>
      </c>
      <c r="C13" s="403">
        <v>5</v>
      </c>
      <c r="D13" s="403">
        <v>2</v>
      </c>
      <c r="E13" s="403">
        <v>7</v>
      </c>
      <c r="F13" s="369" t="s">
        <v>12</v>
      </c>
      <c r="G13" s="369" t="s">
        <v>10</v>
      </c>
      <c r="H13" s="369">
        <v>0</v>
      </c>
      <c r="I13" s="372">
        <f t="shared" si="0"/>
        <v>0</v>
      </c>
      <c r="J13" s="408">
        <f>ROUND((Table3[[#This Row],[confusion_percent]]*(C$48-1)+0.5) / C$48, 3)</f>
        <v>1.2999999999999999E-2</v>
      </c>
    </row>
    <row r="14" spans="1:12" x14ac:dyDescent="0.2">
      <c r="A14" s="375">
        <v>12</v>
      </c>
      <c r="B14" s="369" t="s">
        <v>15</v>
      </c>
      <c r="C14" s="403">
        <v>4</v>
      </c>
      <c r="D14" s="403">
        <v>2</v>
      </c>
      <c r="E14" s="403">
        <v>6</v>
      </c>
      <c r="F14" s="369" t="s">
        <v>8</v>
      </c>
      <c r="G14" s="369" t="s">
        <v>11</v>
      </c>
      <c r="H14" s="369">
        <v>3</v>
      </c>
      <c r="I14" s="372">
        <f t="shared" si="0"/>
        <v>0.05</v>
      </c>
      <c r="J14" s="408">
        <f>ROUND((Table3[[#This Row],[confusion_percent]]*(C$48-1)+0.5) / C$48, 3)</f>
        <v>6.0999999999999999E-2</v>
      </c>
    </row>
    <row r="15" spans="1:12" x14ac:dyDescent="0.2">
      <c r="A15" s="375">
        <v>13</v>
      </c>
      <c r="B15" s="369" t="s">
        <v>15</v>
      </c>
      <c r="C15" s="403">
        <v>3</v>
      </c>
      <c r="D15" s="403">
        <v>3</v>
      </c>
      <c r="E15" s="403">
        <v>6</v>
      </c>
      <c r="F15" s="369" t="s">
        <v>9</v>
      </c>
      <c r="G15" s="369" t="s">
        <v>11</v>
      </c>
      <c r="H15" s="369">
        <v>2</v>
      </c>
      <c r="I15" s="372">
        <f t="shared" si="0"/>
        <v>3.3333333333333333E-2</v>
      </c>
      <c r="J15" s="408">
        <f>ROUND((Table3[[#This Row],[confusion_percent]]*(C$48-1)+0.5) / C$48, 3)</f>
        <v>4.4999999999999998E-2</v>
      </c>
    </row>
    <row r="16" spans="1:12" x14ac:dyDescent="0.2">
      <c r="A16" s="375">
        <v>14</v>
      </c>
      <c r="B16" s="369" t="s">
        <v>15</v>
      </c>
      <c r="C16" s="403">
        <v>6</v>
      </c>
      <c r="D16" s="403">
        <v>4</v>
      </c>
      <c r="E16" s="403">
        <v>10</v>
      </c>
      <c r="F16" s="369" t="s">
        <v>10</v>
      </c>
      <c r="G16" s="369" t="s">
        <v>11</v>
      </c>
      <c r="H16" s="369">
        <v>0</v>
      </c>
      <c r="I16" s="372">
        <f t="shared" si="0"/>
        <v>0</v>
      </c>
      <c r="J16" s="408">
        <f>ROUND((Table3[[#This Row],[confusion_percent]]*(C$48-1)+0.5) / C$48, 3)</f>
        <v>1.2999999999999999E-2</v>
      </c>
    </row>
    <row r="17" spans="1:10" x14ac:dyDescent="0.2">
      <c r="A17" s="375">
        <v>15</v>
      </c>
      <c r="B17" s="369" t="s">
        <v>15</v>
      </c>
      <c r="C17" s="403">
        <v>3</v>
      </c>
      <c r="D17" s="403">
        <v>4</v>
      </c>
      <c r="E17" s="403">
        <v>7</v>
      </c>
      <c r="F17" s="369" t="s">
        <v>12</v>
      </c>
      <c r="G17" s="369" t="s">
        <v>11</v>
      </c>
      <c r="H17" s="369">
        <v>31</v>
      </c>
      <c r="I17" s="372">
        <f t="shared" si="0"/>
        <v>0.51666666666666672</v>
      </c>
      <c r="J17" s="408">
        <f>ROUND((Table3[[#This Row],[confusion_percent]]*(C$48-1)+0.5) / C$48, 3)</f>
        <v>0.51600000000000001</v>
      </c>
    </row>
    <row r="18" spans="1:10" x14ac:dyDescent="0.2">
      <c r="A18" s="375">
        <v>16</v>
      </c>
      <c r="B18" s="369" t="s">
        <v>15</v>
      </c>
      <c r="C18" s="403">
        <v>3</v>
      </c>
      <c r="D18" s="403">
        <v>2</v>
      </c>
      <c r="E18" s="403">
        <v>5</v>
      </c>
      <c r="F18" s="369" t="s">
        <v>8</v>
      </c>
      <c r="G18" s="369" t="s">
        <v>12</v>
      </c>
      <c r="H18" s="369">
        <v>4</v>
      </c>
      <c r="I18" s="372">
        <f t="shared" si="0"/>
        <v>6.6666666666666666E-2</v>
      </c>
      <c r="J18" s="408">
        <f>ROUND((Table3[[#This Row],[confusion_percent]]*(C$48-1)+0.5) / C$48, 3)</f>
        <v>7.8E-2</v>
      </c>
    </row>
    <row r="19" spans="1:10" x14ac:dyDescent="0.2">
      <c r="A19" s="375">
        <v>17</v>
      </c>
      <c r="B19" s="369" t="s">
        <v>15</v>
      </c>
      <c r="C19" s="403">
        <v>6</v>
      </c>
      <c r="D19" s="403">
        <v>3</v>
      </c>
      <c r="E19" s="403">
        <v>9</v>
      </c>
      <c r="F19" s="369" t="s">
        <v>9</v>
      </c>
      <c r="G19" s="369" t="s">
        <v>12</v>
      </c>
      <c r="H19" s="369">
        <v>2</v>
      </c>
      <c r="I19" s="372">
        <f t="shared" si="0"/>
        <v>3.3333333333333333E-2</v>
      </c>
      <c r="J19" s="408">
        <f>ROUND((Table3[[#This Row],[confusion_percent]]*(C$48-1)+0.5) / C$48, 3)</f>
        <v>4.4999999999999998E-2</v>
      </c>
    </row>
    <row r="20" spans="1:10" x14ac:dyDescent="0.2">
      <c r="A20" s="375">
        <v>18</v>
      </c>
      <c r="B20" s="369" t="s">
        <v>15</v>
      </c>
      <c r="C20" s="403">
        <v>5</v>
      </c>
      <c r="D20" s="403">
        <v>2</v>
      </c>
      <c r="E20" s="403">
        <v>7</v>
      </c>
      <c r="F20" s="369" t="s">
        <v>10</v>
      </c>
      <c r="G20" s="369" t="s">
        <v>12</v>
      </c>
      <c r="H20" s="369">
        <v>0</v>
      </c>
      <c r="I20" s="372">
        <f t="shared" si="0"/>
        <v>0</v>
      </c>
      <c r="J20" s="408">
        <f>ROUND((Table3[[#This Row],[confusion_percent]]*(C$48-1)+0.5) / C$48, 3)</f>
        <v>1.2999999999999999E-2</v>
      </c>
    </row>
    <row r="21" spans="1:10" x14ac:dyDescent="0.2">
      <c r="A21" s="375">
        <v>19</v>
      </c>
      <c r="B21" s="369" t="s">
        <v>15</v>
      </c>
      <c r="C21" s="403">
        <v>3</v>
      </c>
      <c r="D21" s="403">
        <v>4</v>
      </c>
      <c r="E21" s="403">
        <v>7</v>
      </c>
      <c r="F21" s="369" t="s">
        <v>11</v>
      </c>
      <c r="G21" s="369" t="s">
        <v>12</v>
      </c>
      <c r="H21" s="369">
        <v>7</v>
      </c>
      <c r="I21" s="372">
        <f t="shared" si="0"/>
        <v>0.11666666666666667</v>
      </c>
      <c r="J21" s="408">
        <f>ROUND((Table3[[#This Row],[confusion_percent]]*(C$48-1)+0.5) / C$48, 3)</f>
        <v>0.126</v>
      </c>
    </row>
    <row r="22" spans="1:10" x14ac:dyDescent="0.2">
      <c r="A22" s="375">
        <v>20</v>
      </c>
      <c r="B22" s="369" t="s">
        <v>14</v>
      </c>
      <c r="C22" s="403">
        <v>4</v>
      </c>
      <c r="D22" s="403">
        <v>3</v>
      </c>
      <c r="E22" s="403">
        <v>7</v>
      </c>
      <c r="F22" s="369" t="s">
        <v>9</v>
      </c>
      <c r="G22" s="369" t="s">
        <v>8</v>
      </c>
      <c r="H22" s="369">
        <v>0</v>
      </c>
      <c r="I22" s="372">
        <f t="shared" si="0"/>
        <v>0</v>
      </c>
      <c r="J22" s="408">
        <f>ROUND((Table3[[#This Row],[confusion_percent]]*(C$48-1)+0.5) / C$48, 3)</f>
        <v>1.2999999999999999E-2</v>
      </c>
    </row>
    <row r="23" spans="1:10" x14ac:dyDescent="0.2">
      <c r="A23" s="375">
        <v>21</v>
      </c>
      <c r="B23" s="369" t="s">
        <v>14</v>
      </c>
      <c r="C23" s="403">
        <v>3</v>
      </c>
      <c r="D23" s="403">
        <v>1</v>
      </c>
      <c r="E23" s="403">
        <v>4</v>
      </c>
      <c r="F23" s="369" t="s">
        <v>10</v>
      </c>
      <c r="G23" s="369" t="s">
        <v>8</v>
      </c>
      <c r="H23" s="369">
        <v>0</v>
      </c>
      <c r="I23" s="372">
        <f t="shared" si="0"/>
        <v>0</v>
      </c>
      <c r="J23" s="408">
        <f>ROUND((Table3[[#This Row],[confusion_percent]]*(C$48-1)+0.5) / C$48, 3)</f>
        <v>1.2999999999999999E-2</v>
      </c>
    </row>
    <row r="24" spans="1:10" x14ac:dyDescent="0.2">
      <c r="A24" s="375">
        <v>22</v>
      </c>
      <c r="B24" s="369" t="s">
        <v>14</v>
      </c>
      <c r="C24" s="403">
        <v>3</v>
      </c>
      <c r="D24" s="403">
        <v>2</v>
      </c>
      <c r="E24" s="403">
        <v>5</v>
      </c>
      <c r="F24" s="369" t="s">
        <v>11</v>
      </c>
      <c r="G24" s="369" t="s">
        <v>8</v>
      </c>
      <c r="H24" s="369">
        <v>34</v>
      </c>
      <c r="I24" s="372">
        <f t="shared" si="0"/>
        <v>0.56666666666666665</v>
      </c>
      <c r="J24" s="408">
        <f>ROUND((Table3[[#This Row],[confusion_percent]]*(C$48-1)+0.5) / C$48, 3)</f>
        <v>0.56499999999999995</v>
      </c>
    </row>
    <row r="25" spans="1:10" x14ac:dyDescent="0.2">
      <c r="A25" s="375">
        <v>23</v>
      </c>
      <c r="B25" s="369" t="s">
        <v>14</v>
      </c>
      <c r="C25" s="403">
        <v>2</v>
      </c>
      <c r="D25" s="403">
        <v>2</v>
      </c>
      <c r="E25" s="403">
        <v>4</v>
      </c>
      <c r="F25" s="369" t="s">
        <v>12</v>
      </c>
      <c r="G25" s="369" t="s">
        <v>8</v>
      </c>
      <c r="H25" s="369">
        <v>36</v>
      </c>
      <c r="I25" s="372">
        <f t="shared" si="0"/>
        <v>0.6</v>
      </c>
      <c r="J25" s="408">
        <f>ROUND((Table3[[#This Row],[confusion_percent]]*(C$48-1)+0.5) / C$48, 3)</f>
        <v>0.59799999999999998</v>
      </c>
    </row>
    <row r="26" spans="1:10" x14ac:dyDescent="0.2">
      <c r="A26" s="375">
        <v>24</v>
      </c>
      <c r="B26" s="369" t="s">
        <v>14</v>
      </c>
      <c r="C26" s="403">
        <v>4</v>
      </c>
      <c r="D26" s="403">
        <v>3</v>
      </c>
      <c r="E26" s="403">
        <v>7</v>
      </c>
      <c r="F26" s="369" t="s">
        <v>8</v>
      </c>
      <c r="G26" s="369" t="s">
        <v>9</v>
      </c>
      <c r="H26" s="369">
        <v>5</v>
      </c>
      <c r="I26" s="372">
        <f t="shared" si="0"/>
        <v>8.3333333333333329E-2</v>
      </c>
      <c r="J26" s="408">
        <f>ROUND((Table3[[#This Row],[confusion_percent]]*(C$48-1)+0.5) / C$48, 3)</f>
        <v>9.4E-2</v>
      </c>
    </row>
    <row r="27" spans="1:10" x14ac:dyDescent="0.2">
      <c r="A27" s="375">
        <v>25</v>
      </c>
      <c r="B27" s="369" t="s">
        <v>14</v>
      </c>
      <c r="C27" s="403">
        <v>2</v>
      </c>
      <c r="D27" s="403">
        <v>2</v>
      </c>
      <c r="E27" s="403">
        <v>4</v>
      </c>
      <c r="F27" s="369" t="s">
        <v>10</v>
      </c>
      <c r="G27" s="369" t="s">
        <v>9</v>
      </c>
      <c r="H27" s="369">
        <v>30</v>
      </c>
      <c r="I27" s="372">
        <f t="shared" si="0"/>
        <v>0.5</v>
      </c>
      <c r="J27" s="408">
        <f>ROUND((Table3[[#This Row],[confusion_percent]]*(C$48-1)+0.5) / C$48, 3)</f>
        <v>0.5</v>
      </c>
    </row>
    <row r="28" spans="1:10" x14ac:dyDescent="0.2">
      <c r="A28" s="375">
        <v>26</v>
      </c>
      <c r="B28" s="369" t="s">
        <v>14</v>
      </c>
      <c r="C28" s="403">
        <v>5</v>
      </c>
      <c r="D28" s="403">
        <v>3</v>
      </c>
      <c r="E28" s="403">
        <v>8</v>
      </c>
      <c r="F28" s="369" t="s">
        <v>11</v>
      </c>
      <c r="G28" s="369" t="s">
        <v>9</v>
      </c>
      <c r="H28" s="369">
        <v>2</v>
      </c>
      <c r="I28" s="372">
        <f t="shared" si="0"/>
        <v>3.3333333333333333E-2</v>
      </c>
      <c r="J28" s="408">
        <f>ROUND((Table3[[#This Row],[confusion_percent]]*(C$48-1)+0.5) / C$48, 3)</f>
        <v>4.4999999999999998E-2</v>
      </c>
    </row>
    <row r="29" spans="1:10" x14ac:dyDescent="0.2">
      <c r="A29" s="375">
        <v>27</v>
      </c>
      <c r="B29" s="369" t="s">
        <v>14</v>
      </c>
      <c r="C29" s="403">
        <v>3</v>
      </c>
      <c r="D29" s="403">
        <v>1</v>
      </c>
      <c r="E29" s="403">
        <v>4</v>
      </c>
      <c r="F29" s="369" t="s">
        <v>12</v>
      </c>
      <c r="G29" s="369" t="s">
        <v>9</v>
      </c>
      <c r="H29" s="369">
        <v>1</v>
      </c>
      <c r="I29" s="372">
        <f t="shared" si="0"/>
        <v>1.6666666666666666E-2</v>
      </c>
      <c r="J29" s="408">
        <f>ROUND((Table3[[#This Row],[confusion_percent]]*(C$48-1)+0.5) / C$48, 3)</f>
        <v>2.9000000000000001E-2</v>
      </c>
    </row>
    <row r="30" spans="1:10" x14ac:dyDescent="0.2">
      <c r="A30" s="375">
        <v>28</v>
      </c>
      <c r="B30" s="369" t="s">
        <v>14</v>
      </c>
      <c r="C30" s="403">
        <v>3</v>
      </c>
      <c r="D30" s="403">
        <v>1</v>
      </c>
      <c r="E30" s="403">
        <v>4</v>
      </c>
      <c r="F30" s="369" t="s">
        <v>8</v>
      </c>
      <c r="G30" s="369" t="s">
        <v>10</v>
      </c>
      <c r="H30" s="369">
        <v>5</v>
      </c>
      <c r="I30" s="372">
        <f t="shared" si="0"/>
        <v>8.3333333333333329E-2</v>
      </c>
      <c r="J30" s="408">
        <f>ROUND((Table3[[#This Row],[confusion_percent]]*(C$48-1)+0.5) / C$48, 3)</f>
        <v>9.4E-2</v>
      </c>
    </row>
    <row r="31" spans="1:10" x14ac:dyDescent="0.2">
      <c r="A31" s="375">
        <v>29</v>
      </c>
      <c r="B31" s="369" t="s">
        <v>14</v>
      </c>
      <c r="C31" s="403">
        <v>2</v>
      </c>
      <c r="D31" s="403">
        <v>2</v>
      </c>
      <c r="E31" s="403">
        <v>4</v>
      </c>
      <c r="F31" s="369" t="s">
        <v>9</v>
      </c>
      <c r="G31" s="369" t="s">
        <v>10</v>
      </c>
      <c r="H31" s="369">
        <v>26</v>
      </c>
      <c r="I31" s="372">
        <f t="shared" si="0"/>
        <v>0.43333333333333335</v>
      </c>
      <c r="J31" s="408">
        <f>ROUND((Table3[[#This Row],[confusion_percent]]*(C$48-1)+0.5) / C$48, 3)</f>
        <v>0.435</v>
      </c>
    </row>
    <row r="32" spans="1:10" x14ac:dyDescent="0.2">
      <c r="A32" s="375">
        <v>30</v>
      </c>
      <c r="B32" s="369" t="s">
        <v>14</v>
      </c>
      <c r="C32" s="403">
        <v>3</v>
      </c>
      <c r="D32" s="403">
        <v>1</v>
      </c>
      <c r="E32" s="403">
        <v>4</v>
      </c>
      <c r="F32" s="369" t="s">
        <v>11</v>
      </c>
      <c r="G32" s="369" t="s">
        <v>10</v>
      </c>
      <c r="H32" s="369">
        <v>3</v>
      </c>
      <c r="I32" s="372">
        <f t="shared" si="0"/>
        <v>0.05</v>
      </c>
      <c r="J32" s="408">
        <f>ROUND((Table3[[#This Row],[confusion_percent]]*(C$48-1)+0.5) / C$48, 3)</f>
        <v>6.0999999999999999E-2</v>
      </c>
    </row>
    <row r="33" spans="1:10" x14ac:dyDescent="0.2">
      <c r="A33" s="375">
        <v>31</v>
      </c>
      <c r="B33" s="369" t="s">
        <v>14</v>
      </c>
      <c r="C33" s="403">
        <v>4</v>
      </c>
      <c r="D33" s="403">
        <v>1</v>
      </c>
      <c r="E33" s="403">
        <v>5</v>
      </c>
      <c r="F33" s="369" t="s">
        <v>12</v>
      </c>
      <c r="G33" s="369" t="s">
        <v>10</v>
      </c>
      <c r="H33" s="369">
        <v>2</v>
      </c>
      <c r="I33" s="372">
        <f t="shared" si="0"/>
        <v>3.3333333333333333E-2</v>
      </c>
      <c r="J33" s="408">
        <f>ROUND((Table3[[#This Row],[confusion_percent]]*(C$48-1)+0.5) / C$48, 3)</f>
        <v>4.4999999999999998E-2</v>
      </c>
    </row>
    <row r="34" spans="1:10" x14ac:dyDescent="0.2">
      <c r="A34" s="375">
        <v>32</v>
      </c>
      <c r="B34" s="369" t="s">
        <v>14</v>
      </c>
      <c r="C34" s="403">
        <v>3</v>
      </c>
      <c r="D34" s="403">
        <v>2</v>
      </c>
      <c r="E34" s="403">
        <v>5</v>
      </c>
      <c r="F34" s="369" t="s">
        <v>8</v>
      </c>
      <c r="G34" s="369" t="s">
        <v>11</v>
      </c>
      <c r="H34" s="369">
        <v>3</v>
      </c>
      <c r="I34" s="372">
        <f t="shared" si="0"/>
        <v>0.05</v>
      </c>
      <c r="J34" s="408">
        <f>ROUND((Table3[[#This Row],[confusion_percent]]*(C$48-1)+0.5) / C$48, 3)</f>
        <v>6.0999999999999999E-2</v>
      </c>
    </row>
    <row r="35" spans="1:10" x14ac:dyDescent="0.2">
      <c r="A35" s="375">
        <v>33</v>
      </c>
      <c r="B35" s="369" t="s">
        <v>14</v>
      </c>
      <c r="C35" s="403">
        <v>5</v>
      </c>
      <c r="D35" s="403">
        <v>3</v>
      </c>
      <c r="E35" s="403">
        <v>8</v>
      </c>
      <c r="F35" s="369" t="s">
        <v>9</v>
      </c>
      <c r="G35" s="369" t="s">
        <v>11</v>
      </c>
      <c r="H35" s="369">
        <v>0</v>
      </c>
      <c r="I35" s="372">
        <f t="shared" si="0"/>
        <v>0</v>
      </c>
      <c r="J35" s="408">
        <f>ROUND((Table3[[#This Row],[confusion_percent]]*(C$48-1)+0.5) / C$48, 3)</f>
        <v>1.2999999999999999E-2</v>
      </c>
    </row>
    <row r="36" spans="1:10" x14ac:dyDescent="0.2">
      <c r="A36" s="375">
        <v>34</v>
      </c>
      <c r="B36" s="369" t="s">
        <v>14</v>
      </c>
      <c r="C36" s="403">
        <v>3</v>
      </c>
      <c r="D36" s="403">
        <v>1</v>
      </c>
      <c r="E36" s="403">
        <v>4</v>
      </c>
      <c r="F36" s="369" t="s">
        <v>10</v>
      </c>
      <c r="G36" s="369" t="s">
        <v>11</v>
      </c>
      <c r="H36" s="369">
        <v>1</v>
      </c>
      <c r="I36" s="372">
        <f t="shared" si="0"/>
        <v>1.6666666666666666E-2</v>
      </c>
      <c r="J36" s="408">
        <f>ROUND((Table3[[#This Row],[confusion_percent]]*(C$48-1)+0.5) / C$48, 3)</f>
        <v>2.9000000000000001E-2</v>
      </c>
    </row>
    <row r="37" spans="1:10" x14ac:dyDescent="0.2">
      <c r="A37" s="375">
        <v>35</v>
      </c>
      <c r="B37" s="369" t="s">
        <v>14</v>
      </c>
      <c r="C37" s="403">
        <v>3</v>
      </c>
      <c r="D37" s="403">
        <v>2</v>
      </c>
      <c r="E37" s="403">
        <v>5</v>
      </c>
      <c r="F37" s="369" t="s">
        <v>12</v>
      </c>
      <c r="G37" s="369" t="s">
        <v>11</v>
      </c>
      <c r="H37" s="369">
        <v>4</v>
      </c>
      <c r="I37" s="372">
        <f t="shared" si="0"/>
        <v>6.6666666666666666E-2</v>
      </c>
      <c r="J37" s="408">
        <f>ROUND((Table3[[#This Row],[confusion_percent]]*(C$48-1)+0.5) / C$48, 3)</f>
        <v>7.8E-2</v>
      </c>
    </row>
    <row r="38" spans="1:10" x14ac:dyDescent="0.2">
      <c r="A38" s="375">
        <v>36</v>
      </c>
      <c r="B38" s="369" t="s">
        <v>14</v>
      </c>
      <c r="C38" s="403">
        <v>2</v>
      </c>
      <c r="D38" s="403">
        <v>2</v>
      </c>
      <c r="E38" s="403">
        <v>4</v>
      </c>
      <c r="F38" s="369" t="s">
        <v>8</v>
      </c>
      <c r="G38" s="369" t="s">
        <v>12</v>
      </c>
      <c r="H38" s="369">
        <v>4</v>
      </c>
      <c r="I38" s="372">
        <f t="shared" si="0"/>
        <v>6.6666666666666666E-2</v>
      </c>
      <c r="J38" s="408">
        <f>ROUND((Table3[[#This Row],[confusion_percent]]*(C$48-1)+0.5) / C$48, 3)</f>
        <v>7.8E-2</v>
      </c>
    </row>
    <row r="39" spans="1:10" x14ac:dyDescent="0.2">
      <c r="A39" s="375">
        <v>37</v>
      </c>
      <c r="B39" s="369" t="s">
        <v>14</v>
      </c>
      <c r="C39" s="403">
        <v>3</v>
      </c>
      <c r="D39" s="403">
        <v>1</v>
      </c>
      <c r="E39" s="403">
        <v>4</v>
      </c>
      <c r="F39" s="369" t="s">
        <v>9</v>
      </c>
      <c r="G39" s="369" t="s">
        <v>12</v>
      </c>
      <c r="H39" s="369">
        <v>1</v>
      </c>
      <c r="I39" s="372">
        <f t="shared" si="0"/>
        <v>1.6666666666666666E-2</v>
      </c>
      <c r="J39" s="408">
        <f>ROUND((Table3[[#This Row],[confusion_percent]]*(C$48-1)+0.5) / C$48, 3)</f>
        <v>2.9000000000000001E-2</v>
      </c>
    </row>
    <row r="40" spans="1:10" x14ac:dyDescent="0.2">
      <c r="A40" s="375">
        <v>38</v>
      </c>
      <c r="B40" s="369" t="s">
        <v>14</v>
      </c>
      <c r="C40" s="403">
        <v>4</v>
      </c>
      <c r="D40" s="403">
        <v>1</v>
      </c>
      <c r="E40" s="403">
        <v>5</v>
      </c>
      <c r="F40" s="369" t="s">
        <v>10</v>
      </c>
      <c r="G40" s="369" t="s">
        <v>12</v>
      </c>
      <c r="H40" s="369">
        <v>0</v>
      </c>
      <c r="I40" s="372">
        <f t="shared" si="0"/>
        <v>0</v>
      </c>
      <c r="J40" s="408">
        <f>ROUND((Table3[[#This Row],[confusion_percent]]*(C$48-1)+0.5) / C$48, 3)</f>
        <v>1.2999999999999999E-2</v>
      </c>
    </row>
    <row r="41" spans="1:10" ht="17" customHeight="1" thickBot="1" x14ac:dyDescent="0.25">
      <c r="A41" s="376">
        <v>39</v>
      </c>
      <c r="B41" s="377" t="s">
        <v>14</v>
      </c>
      <c r="C41" s="404">
        <v>3</v>
      </c>
      <c r="D41" s="404">
        <v>2</v>
      </c>
      <c r="E41" s="404">
        <v>5</v>
      </c>
      <c r="F41" s="377" t="s">
        <v>11</v>
      </c>
      <c r="G41" s="377" t="s">
        <v>12</v>
      </c>
      <c r="H41" s="377">
        <v>9</v>
      </c>
      <c r="I41" s="372">
        <f t="shared" si="0"/>
        <v>0.15</v>
      </c>
      <c r="J41" s="408">
        <f>ROUND((Table3[[#This Row],[confusion_percent]]*(C$48-1)+0.5) / C$48, 3)</f>
        <v>0.159</v>
      </c>
    </row>
    <row r="44" spans="1:10" ht="19" customHeight="1" x14ac:dyDescent="0.2">
      <c r="C44" s="370" t="s">
        <v>7</v>
      </c>
    </row>
    <row r="45" spans="1:10" ht="19" customHeight="1" x14ac:dyDescent="0.2">
      <c r="C45" s="399">
        <v>60</v>
      </c>
    </row>
    <row r="47" spans="1:10" ht="19" customHeight="1" x14ac:dyDescent="0.25">
      <c r="C47" s="400" t="s">
        <v>25</v>
      </c>
    </row>
    <row r="48" spans="1:10" ht="19" customHeight="1" x14ac:dyDescent="0.25">
      <c r="C48" s="400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" workbookViewId="0">
      <selection activeCell="I59" sqref="I59"/>
    </sheetView>
  </sheetViews>
  <sheetFormatPr baseColWidth="10" defaultRowHeight="16" x14ac:dyDescent="0.2"/>
  <cols>
    <col min="1" max="4" width="21.83203125" style="369" customWidth="1"/>
    <col min="5" max="5" width="18" customWidth="1"/>
    <col min="6" max="7" width="21.83203125" style="369" customWidth="1"/>
    <col min="8" max="8" width="19.1640625" style="369" customWidth="1"/>
    <col min="9" max="9" width="23.5" style="420" bestFit="1" customWidth="1"/>
    <col min="10" max="10" width="5.5" customWidth="1"/>
    <col min="11" max="11" width="117.33203125" customWidth="1"/>
  </cols>
  <sheetData>
    <row r="1" spans="1:11" s="425" customFormat="1" ht="20" customHeight="1" thickBot="1" x14ac:dyDescent="0.3">
      <c r="A1" s="383" t="s">
        <v>0</v>
      </c>
      <c r="B1" s="383" t="s">
        <v>17</v>
      </c>
      <c r="C1" s="383" t="s">
        <v>2</v>
      </c>
      <c r="D1" s="383" t="s">
        <v>3</v>
      </c>
      <c r="E1" s="383" t="s">
        <v>19</v>
      </c>
      <c r="F1" s="383" t="s">
        <v>1</v>
      </c>
      <c r="G1" s="383" t="s">
        <v>20</v>
      </c>
      <c r="H1" s="416" t="s">
        <v>21</v>
      </c>
      <c r="I1" s="422" t="s">
        <v>22</v>
      </c>
      <c r="J1" s="423" t="s">
        <v>23</v>
      </c>
      <c r="K1" s="424" t="s">
        <v>26</v>
      </c>
    </row>
    <row r="2" spans="1:11" s="380" customFormat="1" x14ac:dyDescent="0.2">
      <c r="A2" s="378">
        <v>0</v>
      </c>
      <c r="B2" s="379" t="s">
        <v>15</v>
      </c>
      <c r="C2" s="379">
        <v>0</v>
      </c>
      <c r="D2" s="379">
        <v>0</v>
      </c>
      <c r="E2" s="379" t="s">
        <v>8</v>
      </c>
      <c r="F2" s="379" t="s">
        <v>8</v>
      </c>
      <c r="G2" s="379">
        <v>44</v>
      </c>
      <c r="H2" s="417">
        <f t="shared" ref="H2:H33" si="0">G2/$C$55</f>
        <v>0.73333333333333328</v>
      </c>
      <c r="I2" s="421">
        <f>ROUND((Table5[[#This Row],[confusion_percent]]*(C$58-1)+0.5) / C$58, 3)</f>
        <v>0.72799999999999998</v>
      </c>
    </row>
    <row r="3" spans="1:11" x14ac:dyDescent="0.2">
      <c r="A3" s="381">
        <v>6</v>
      </c>
      <c r="B3" s="382" t="s">
        <v>15</v>
      </c>
      <c r="C3" s="382">
        <v>0</v>
      </c>
      <c r="D3" s="382">
        <v>0</v>
      </c>
      <c r="E3" s="382" t="s">
        <v>9</v>
      </c>
      <c r="F3" s="382" t="s">
        <v>9</v>
      </c>
      <c r="G3" s="382">
        <v>20</v>
      </c>
      <c r="H3" s="419">
        <f t="shared" si="0"/>
        <v>0.33333333333333331</v>
      </c>
      <c r="I3" s="421">
        <f>ROUND((Table5[[#This Row],[confusion_percent]]*(C$58-1)+0.5) / C$58, 3)</f>
        <v>0.33800000000000002</v>
      </c>
    </row>
    <row r="4" spans="1:11" x14ac:dyDescent="0.2">
      <c r="A4" s="381">
        <v>12</v>
      </c>
      <c r="B4" s="382" t="s">
        <v>15</v>
      </c>
      <c r="C4" s="382">
        <v>0</v>
      </c>
      <c r="D4" s="382">
        <v>0</v>
      </c>
      <c r="E4" s="382" t="s">
        <v>10</v>
      </c>
      <c r="F4" s="382" t="s">
        <v>10</v>
      </c>
      <c r="G4" s="382">
        <v>24</v>
      </c>
      <c r="H4" s="419">
        <f t="shared" si="0"/>
        <v>0.4</v>
      </c>
      <c r="I4" s="421">
        <f>ROUND((Table5[[#This Row],[confusion_percent]]*(C$58-1)+0.5) / C$58, 3)</f>
        <v>0.40300000000000002</v>
      </c>
    </row>
    <row r="5" spans="1:11" x14ac:dyDescent="0.2">
      <c r="A5" s="381">
        <v>18</v>
      </c>
      <c r="B5" s="382" t="s">
        <v>15</v>
      </c>
      <c r="C5" s="382">
        <v>0</v>
      </c>
      <c r="D5" s="382">
        <v>0</v>
      </c>
      <c r="E5" s="382" t="s">
        <v>11</v>
      </c>
      <c r="F5" s="382" t="s">
        <v>11</v>
      </c>
      <c r="G5" s="382">
        <v>31</v>
      </c>
      <c r="H5" s="419">
        <f t="shared" si="0"/>
        <v>0.51666666666666672</v>
      </c>
      <c r="I5" s="421">
        <f>ROUND((Table5[[#This Row],[confusion_percent]]*(C$58-1)+0.5) / C$58, 3)</f>
        <v>0.51600000000000001</v>
      </c>
    </row>
    <row r="6" spans="1:11" x14ac:dyDescent="0.2">
      <c r="A6" s="381">
        <v>24</v>
      </c>
      <c r="B6" s="382" t="s">
        <v>15</v>
      </c>
      <c r="C6" s="382">
        <v>0</v>
      </c>
      <c r="D6" s="382">
        <v>0</v>
      </c>
      <c r="E6" s="382" t="s">
        <v>12</v>
      </c>
      <c r="F6" s="382" t="s">
        <v>12</v>
      </c>
      <c r="G6" s="382">
        <v>19</v>
      </c>
      <c r="H6" s="419">
        <f t="shared" si="0"/>
        <v>0.31666666666666665</v>
      </c>
      <c r="I6" s="421">
        <f>ROUND((Table5[[#This Row],[confusion_percent]]*(C$58-1)+0.5) / C$58, 3)</f>
        <v>0.32100000000000001</v>
      </c>
    </row>
    <row r="7" spans="1:11" x14ac:dyDescent="0.2">
      <c r="A7" s="381">
        <v>25</v>
      </c>
      <c r="B7" s="382" t="s">
        <v>14</v>
      </c>
      <c r="C7" s="382">
        <v>0</v>
      </c>
      <c r="D7" s="382">
        <v>0</v>
      </c>
      <c r="E7" s="382" t="s">
        <v>8</v>
      </c>
      <c r="F7" s="382" t="s">
        <v>8</v>
      </c>
      <c r="G7" s="382">
        <v>39</v>
      </c>
      <c r="H7" s="419">
        <f t="shared" si="0"/>
        <v>0.65</v>
      </c>
      <c r="I7" s="421">
        <f>ROUND((Table5[[#This Row],[confusion_percent]]*(C$58-1)+0.5) / C$58, 3)</f>
        <v>0.64600000000000002</v>
      </c>
    </row>
    <row r="8" spans="1:11" s="380" customFormat="1" x14ac:dyDescent="0.2">
      <c r="A8" s="381">
        <v>31</v>
      </c>
      <c r="B8" s="382" t="s">
        <v>14</v>
      </c>
      <c r="C8" s="382">
        <v>0</v>
      </c>
      <c r="D8" s="382">
        <v>0</v>
      </c>
      <c r="E8" s="382" t="s">
        <v>9</v>
      </c>
      <c r="F8" s="382" t="s">
        <v>9</v>
      </c>
      <c r="G8" s="382">
        <v>33</v>
      </c>
      <c r="H8" s="419">
        <f t="shared" si="0"/>
        <v>0.55000000000000004</v>
      </c>
      <c r="I8" s="421">
        <f>ROUND((Table5[[#This Row],[confusion_percent]]*(C$58-1)+0.5) / C$58, 3)</f>
        <v>0.54900000000000004</v>
      </c>
    </row>
    <row r="9" spans="1:11" x14ac:dyDescent="0.2">
      <c r="A9" s="381">
        <v>37</v>
      </c>
      <c r="B9" s="382" t="s">
        <v>14</v>
      </c>
      <c r="C9" s="382">
        <v>0</v>
      </c>
      <c r="D9" s="382">
        <v>0</v>
      </c>
      <c r="E9" s="382" t="s">
        <v>10</v>
      </c>
      <c r="F9" s="382" t="s">
        <v>10</v>
      </c>
      <c r="G9" s="382">
        <v>29</v>
      </c>
      <c r="H9" s="419">
        <f t="shared" si="0"/>
        <v>0.48333333333333334</v>
      </c>
      <c r="I9" s="421">
        <f>ROUND((Table5[[#This Row],[confusion_percent]]*(C$58-1)+0.5) / C$58, 3)</f>
        <v>0.48399999999999999</v>
      </c>
    </row>
    <row r="10" spans="1:11" x14ac:dyDescent="0.2">
      <c r="A10" s="381">
        <v>43</v>
      </c>
      <c r="B10" s="382" t="s">
        <v>14</v>
      </c>
      <c r="C10" s="382">
        <v>0</v>
      </c>
      <c r="D10" s="382">
        <v>0</v>
      </c>
      <c r="E10" s="382" t="s">
        <v>11</v>
      </c>
      <c r="F10" s="382" t="s">
        <v>11</v>
      </c>
      <c r="G10" s="382">
        <v>11</v>
      </c>
      <c r="H10" s="419">
        <f t="shared" si="0"/>
        <v>0.18333333333333332</v>
      </c>
      <c r="I10" s="421">
        <f>ROUND((Table5[[#This Row],[confusion_percent]]*(C$58-1)+0.5) / C$58, 3)</f>
        <v>0.191</v>
      </c>
    </row>
    <row r="11" spans="1:11" x14ac:dyDescent="0.2">
      <c r="A11" s="381">
        <v>49</v>
      </c>
      <c r="B11" s="382" t="s">
        <v>14</v>
      </c>
      <c r="C11" s="382">
        <v>0</v>
      </c>
      <c r="D11" s="382">
        <v>0</v>
      </c>
      <c r="E11" s="382" t="s">
        <v>12</v>
      </c>
      <c r="F11" s="382" t="s">
        <v>12</v>
      </c>
      <c r="G11" s="382">
        <v>16</v>
      </c>
      <c r="H11" s="419">
        <f t="shared" si="0"/>
        <v>0.26666666666666666</v>
      </c>
      <c r="I11" s="421">
        <f>ROUND((Table5[[#This Row],[confusion_percent]]*(C$58-1)+0.5) / C$58, 3)</f>
        <v>0.27300000000000002</v>
      </c>
    </row>
    <row r="12" spans="1:11" x14ac:dyDescent="0.2">
      <c r="A12" s="375">
        <v>29</v>
      </c>
      <c r="B12" s="369" t="s">
        <v>14</v>
      </c>
      <c r="C12" s="369">
        <v>2</v>
      </c>
      <c r="D12" s="369">
        <v>2</v>
      </c>
      <c r="E12" s="369" t="s">
        <v>8</v>
      </c>
      <c r="F12" s="369" t="s">
        <v>12</v>
      </c>
      <c r="G12" s="369">
        <v>36</v>
      </c>
      <c r="H12" s="418">
        <f t="shared" si="0"/>
        <v>0.6</v>
      </c>
      <c r="I12" s="421">
        <f>ROUND((Table5[[#This Row],[confusion_percent]]*(C$58-1)+0.5) / C$58, 3)</f>
        <v>0.59799999999999998</v>
      </c>
    </row>
    <row r="13" spans="1:11" x14ac:dyDescent="0.2">
      <c r="A13" s="375">
        <v>32</v>
      </c>
      <c r="B13" s="369" t="s">
        <v>14</v>
      </c>
      <c r="C13" s="369">
        <v>2</v>
      </c>
      <c r="D13" s="369">
        <v>2</v>
      </c>
      <c r="E13" s="369" t="s">
        <v>9</v>
      </c>
      <c r="F13" s="369" t="s">
        <v>10</v>
      </c>
      <c r="G13" s="369">
        <v>30</v>
      </c>
      <c r="H13" s="418">
        <f t="shared" si="0"/>
        <v>0.5</v>
      </c>
      <c r="I13" s="421">
        <f>ROUND((Table5[[#This Row],[confusion_percent]]*(C$58-1)+0.5) / C$58, 3)</f>
        <v>0.5</v>
      </c>
    </row>
    <row r="14" spans="1:11" s="380" customFormat="1" x14ac:dyDescent="0.2">
      <c r="A14" s="375">
        <v>36</v>
      </c>
      <c r="B14" s="369" t="s">
        <v>14</v>
      </c>
      <c r="C14" s="369">
        <v>2</v>
      </c>
      <c r="D14" s="369">
        <v>2</v>
      </c>
      <c r="E14" s="369" t="s">
        <v>10</v>
      </c>
      <c r="F14" s="369" t="s">
        <v>9</v>
      </c>
      <c r="G14" s="369">
        <v>26</v>
      </c>
      <c r="H14" s="418">
        <f t="shared" si="0"/>
        <v>0.43333333333333335</v>
      </c>
      <c r="I14" s="421">
        <f>ROUND((Table5[[#This Row],[confusion_percent]]*(C$58-1)+0.5) / C$58, 3)</f>
        <v>0.435</v>
      </c>
    </row>
    <row r="15" spans="1:11" x14ac:dyDescent="0.2">
      <c r="A15" s="375">
        <v>45</v>
      </c>
      <c r="B15" s="369" t="s">
        <v>14</v>
      </c>
      <c r="C15" s="369">
        <v>2</v>
      </c>
      <c r="D15" s="369">
        <v>2</v>
      </c>
      <c r="E15" s="369" t="s">
        <v>12</v>
      </c>
      <c r="F15" s="369" t="s">
        <v>8</v>
      </c>
      <c r="G15" s="369">
        <v>4</v>
      </c>
      <c r="H15" s="418">
        <f t="shared" si="0"/>
        <v>6.6666666666666666E-2</v>
      </c>
      <c r="I15" s="421">
        <f>ROUND((Table5[[#This Row],[confusion_percent]]*(C$58-1)+0.5) / C$58, 3)</f>
        <v>7.8E-2</v>
      </c>
    </row>
    <row r="16" spans="1:11" x14ac:dyDescent="0.2">
      <c r="A16" s="375">
        <v>1</v>
      </c>
      <c r="B16" s="369" t="s">
        <v>15</v>
      </c>
      <c r="C16" s="369">
        <v>3</v>
      </c>
      <c r="D16" s="369">
        <v>3</v>
      </c>
      <c r="E16" s="369" t="s">
        <v>8</v>
      </c>
      <c r="F16" s="369" t="s">
        <v>9</v>
      </c>
      <c r="G16" s="369">
        <v>5</v>
      </c>
      <c r="H16" s="418">
        <f t="shared" si="0"/>
        <v>8.3333333333333329E-2</v>
      </c>
      <c r="I16" s="421">
        <f>ROUND((Table5[[#This Row],[confusion_percent]]*(C$58-1)+0.5) / C$58, 3)</f>
        <v>9.4E-2</v>
      </c>
    </row>
    <row r="17" spans="1:9" x14ac:dyDescent="0.2">
      <c r="A17" s="375">
        <v>4</v>
      </c>
      <c r="B17" s="369" t="s">
        <v>15</v>
      </c>
      <c r="C17" s="369">
        <v>3</v>
      </c>
      <c r="D17" s="369">
        <v>2</v>
      </c>
      <c r="E17" s="369" t="s">
        <v>8</v>
      </c>
      <c r="F17" s="369" t="s">
        <v>12</v>
      </c>
      <c r="G17" s="369">
        <v>3</v>
      </c>
      <c r="H17" s="418">
        <f t="shared" si="0"/>
        <v>0.05</v>
      </c>
      <c r="I17" s="421">
        <f>ROUND((Table5[[#This Row],[confusion_percent]]*(C$58-1)+0.5) / C$58, 3)</f>
        <v>6.0999999999999999E-2</v>
      </c>
    </row>
    <row r="18" spans="1:9" x14ac:dyDescent="0.2">
      <c r="A18" s="375">
        <v>5</v>
      </c>
      <c r="B18" s="369" t="s">
        <v>15</v>
      </c>
      <c r="C18" s="369">
        <v>3</v>
      </c>
      <c r="D18" s="369">
        <v>3</v>
      </c>
      <c r="E18" s="369" t="s">
        <v>9</v>
      </c>
      <c r="F18" s="369" t="s">
        <v>8</v>
      </c>
      <c r="G18" s="369">
        <v>1</v>
      </c>
      <c r="H18" s="418">
        <f t="shared" si="0"/>
        <v>1.6666666666666666E-2</v>
      </c>
      <c r="I18" s="421">
        <f>ROUND((Table5[[#This Row],[confusion_percent]]*(C$58-1)+0.5) / C$58, 3)</f>
        <v>2.9000000000000001E-2</v>
      </c>
    </row>
    <row r="19" spans="1:9" x14ac:dyDescent="0.2">
      <c r="A19" s="375">
        <v>7</v>
      </c>
      <c r="B19" s="369" t="s">
        <v>15</v>
      </c>
      <c r="C19" s="369">
        <v>3</v>
      </c>
      <c r="D19" s="369">
        <v>3</v>
      </c>
      <c r="E19" s="369" t="s">
        <v>9</v>
      </c>
      <c r="F19" s="369" t="s">
        <v>10</v>
      </c>
      <c r="G19" s="369">
        <v>34</v>
      </c>
      <c r="H19" s="418">
        <f t="shared" si="0"/>
        <v>0.56666666666666665</v>
      </c>
      <c r="I19" s="421">
        <f>ROUND((Table5[[#This Row],[confusion_percent]]*(C$58-1)+0.5) / C$58, 3)</f>
        <v>0.56499999999999995</v>
      </c>
    </row>
    <row r="20" spans="1:9" s="380" customFormat="1" x14ac:dyDescent="0.2">
      <c r="A20" s="375">
        <v>8</v>
      </c>
      <c r="B20" s="369" t="s">
        <v>15</v>
      </c>
      <c r="C20" s="369">
        <v>3</v>
      </c>
      <c r="D20" s="369">
        <v>3</v>
      </c>
      <c r="E20" s="369" t="s">
        <v>9</v>
      </c>
      <c r="F20" s="369" t="s">
        <v>11</v>
      </c>
      <c r="G20" s="369">
        <v>6</v>
      </c>
      <c r="H20" s="418">
        <f t="shared" si="0"/>
        <v>0.1</v>
      </c>
      <c r="I20" s="421">
        <f>ROUND((Table5[[#This Row],[confusion_percent]]*(C$58-1)+0.5) / C$58, 3)</f>
        <v>0.11</v>
      </c>
    </row>
    <row r="21" spans="1:9" x14ac:dyDescent="0.2">
      <c r="A21" s="375">
        <v>11</v>
      </c>
      <c r="B21" s="369" t="s">
        <v>15</v>
      </c>
      <c r="C21" s="369">
        <v>3</v>
      </c>
      <c r="D21" s="369">
        <v>3</v>
      </c>
      <c r="E21" s="369" t="s">
        <v>10</v>
      </c>
      <c r="F21" s="369" t="s">
        <v>9</v>
      </c>
      <c r="G21" s="369">
        <v>30</v>
      </c>
      <c r="H21" s="418">
        <f t="shared" si="0"/>
        <v>0.5</v>
      </c>
      <c r="I21" s="421">
        <f>ROUND((Table5[[#This Row],[confusion_percent]]*(C$58-1)+0.5) / C$58, 3)</f>
        <v>0.5</v>
      </c>
    </row>
    <row r="22" spans="1:9" x14ac:dyDescent="0.2">
      <c r="A22" s="375">
        <v>16</v>
      </c>
      <c r="B22" s="369" t="s">
        <v>15</v>
      </c>
      <c r="C22" s="369">
        <v>3</v>
      </c>
      <c r="D22" s="369">
        <v>3</v>
      </c>
      <c r="E22" s="369" t="s">
        <v>11</v>
      </c>
      <c r="F22" s="369" t="s">
        <v>9</v>
      </c>
      <c r="G22" s="369">
        <v>2</v>
      </c>
      <c r="H22" s="418">
        <f t="shared" si="0"/>
        <v>3.3333333333333333E-2</v>
      </c>
      <c r="I22" s="421">
        <f>ROUND((Table5[[#This Row],[confusion_percent]]*(C$58-1)+0.5) / C$58, 3)</f>
        <v>4.4999999999999998E-2</v>
      </c>
    </row>
    <row r="23" spans="1:9" x14ac:dyDescent="0.2">
      <c r="A23" s="375">
        <v>19</v>
      </c>
      <c r="B23" s="369" t="s">
        <v>15</v>
      </c>
      <c r="C23" s="369">
        <v>3</v>
      </c>
      <c r="D23" s="369">
        <v>4</v>
      </c>
      <c r="E23" s="369" t="s">
        <v>11</v>
      </c>
      <c r="F23" s="369" t="s">
        <v>12</v>
      </c>
      <c r="G23" s="369">
        <v>31</v>
      </c>
      <c r="H23" s="418">
        <f t="shared" si="0"/>
        <v>0.51666666666666672</v>
      </c>
      <c r="I23" s="421">
        <f>ROUND((Table5[[#This Row],[confusion_percent]]*(C$58-1)+0.5) / C$58, 3)</f>
        <v>0.51600000000000001</v>
      </c>
    </row>
    <row r="24" spans="1:9" x14ac:dyDescent="0.2">
      <c r="A24" s="375">
        <v>20</v>
      </c>
      <c r="B24" s="369" t="s">
        <v>15</v>
      </c>
      <c r="C24" s="369">
        <v>3</v>
      </c>
      <c r="D24" s="369">
        <v>2</v>
      </c>
      <c r="E24" s="369" t="s">
        <v>12</v>
      </c>
      <c r="F24" s="369" t="s">
        <v>8</v>
      </c>
      <c r="G24" s="369">
        <v>4</v>
      </c>
      <c r="H24" s="418">
        <f t="shared" si="0"/>
        <v>6.6666666666666666E-2</v>
      </c>
      <c r="I24" s="421">
        <f>ROUND((Table5[[#This Row],[confusion_percent]]*(C$58-1)+0.5) / C$58, 3)</f>
        <v>7.8E-2</v>
      </c>
    </row>
    <row r="25" spans="1:9" x14ac:dyDescent="0.2">
      <c r="A25" s="375">
        <v>23</v>
      </c>
      <c r="B25" s="369" t="s">
        <v>15</v>
      </c>
      <c r="C25" s="369">
        <v>3</v>
      </c>
      <c r="D25" s="369">
        <v>4</v>
      </c>
      <c r="E25" s="369" t="s">
        <v>12</v>
      </c>
      <c r="F25" s="369" t="s">
        <v>11</v>
      </c>
      <c r="G25" s="369">
        <v>7</v>
      </c>
      <c r="H25" s="418">
        <f t="shared" si="0"/>
        <v>0.11666666666666667</v>
      </c>
      <c r="I25" s="421">
        <f>ROUND((Table5[[#This Row],[confusion_percent]]*(C$58-1)+0.5) / C$58, 3)</f>
        <v>0.126</v>
      </c>
    </row>
    <row r="26" spans="1:9" s="380" customFormat="1" x14ac:dyDescent="0.2">
      <c r="A26" s="375">
        <v>27</v>
      </c>
      <c r="B26" s="369" t="s">
        <v>14</v>
      </c>
      <c r="C26" s="369">
        <v>3</v>
      </c>
      <c r="D26" s="369">
        <v>1</v>
      </c>
      <c r="E26" s="369" t="s">
        <v>8</v>
      </c>
      <c r="F26" s="369" t="s">
        <v>10</v>
      </c>
      <c r="G26" s="369">
        <v>0</v>
      </c>
      <c r="H26" s="418">
        <f t="shared" si="0"/>
        <v>0</v>
      </c>
      <c r="I26" s="421">
        <f>ROUND((Table5[[#This Row],[confusion_percent]]*(C$58-1)+0.5) / C$58, 3)</f>
        <v>1.2999999999999999E-2</v>
      </c>
    </row>
    <row r="27" spans="1:9" s="380" customFormat="1" x14ac:dyDescent="0.2">
      <c r="A27" s="375">
        <v>28</v>
      </c>
      <c r="B27" s="369" t="s">
        <v>14</v>
      </c>
      <c r="C27" s="369">
        <v>3</v>
      </c>
      <c r="D27" s="369">
        <v>2</v>
      </c>
      <c r="E27" s="369" t="s">
        <v>8</v>
      </c>
      <c r="F27" s="369" t="s">
        <v>11</v>
      </c>
      <c r="G27" s="369">
        <v>34</v>
      </c>
      <c r="H27" s="418">
        <f t="shared" si="0"/>
        <v>0.56666666666666665</v>
      </c>
      <c r="I27" s="421">
        <f>ROUND((Table5[[#This Row],[confusion_percent]]*(C$58-1)+0.5) / C$58, 3)</f>
        <v>0.56499999999999995</v>
      </c>
    </row>
    <row r="28" spans="1:9" x14ac:dyDescent="0.2">
      <c r="A28" s="375">
        <v>34</v>
      </c>
      <c r="B28" s="369" t="s">
        <v>14</v>
      </c>
      <c r="C28" s="369">
        <v>3</v>
      </c>
      <c r="D28" s="369">
        <v>1</v>
      </c>
      <c r="E28" s="369" t="s">
        <v>9</v>
      </c>
      <c r="F28" s="369" t="s">
        <v>12</v>
      </c>
      <c r="G28" s="369">
        <v>1</v>
      </c>
      <c r="H28" s="418">
        <f t="shared" si="0"/>
        <v>1.6666666666666666E-2</v>
      </c>
      <c r="I28" s="421">
        <f>ROUND((Table5[[#This Row],[confusion_percent]]*(C$58-1)+0.5) / C$58, 3)</f>
        <v>2.9000000000000001E-2</v>
      </c>
    </row>
    <row r="29" spans="1:9" x14ac:dyDescent="0.2">
      <c r="A29" s="375">
        <v>35</v>
      </c>
      <c r="B29" s="369" t="s">
        <v>14</v>
      </c>
      <c r="C29" s="369">
        <v>3</v>
      </c>
      <c r="D29" s="369">
        <v>1</v>
      </c>
      <c r="E29" s="369" t="s">
        <v>10</v>
      </c>
      <c r="F29" s="369" t="s">
        <v>8</v>
      </c>
      <c r="G29" s="369">
        <v>5</v>
      </c>
      <c r="H29" s="418">
        <f t="shared" si="0"/>
        <v>8.3333333333333329E-2</v>
      </c>
      <c r="I29" s="421">
        <f>ROUND((Table5[[#This Row],[confusion_percent]]*(C$58-1)+0.5) / C$58, 3)</f>
        <v>9.4E-2</v>
      </c>
    </row>
    <row r="30" spans="1:9" x14ac:dyDescent="0.2">
      <c r="A30" s="375">
        <v>38</v>
      </c>
      <c r="B30" s="369" t="s">
        <v>14</v>
      </c>
      <c r="C30" s="369">
        <v>3</v>
      </c>
      <c r="D30" s="369">
        <v>1</v>
      </c>
      <c r="E30" s="369" t="s">
        <v>10</v>
      </c>
      <c r="F30" s="369" t="s">
        <v>11</v>
      </c>
      <c r="G30" s="369">
        <v>3</v>
      </c>
      <c r="H30" s="418">
        <f t="shared" si="0"/>
        <v>0.05</v>
      </c>
      <c r="I30" s="421">
        <f>ROUND((Table5[[#This Row],[confusion_percent]]*(C$58-1)+0.5) / C$58, 3)</f>
        <v>6.0999999999999999E-2</v>
      </c>
    </row>
    <row r="31" spans="1:9" x14ac:dyDescent="0.2">
      <c r="A31" s="375">
        <v>40</v>
      </c>
      <c r="B31" s="369" t="s">
        <v>14</v>
      </c>
      <c r="C31" s="369">
        <v>3</v>
      </c>
      <c r="D31" s="369">
        <v>2</v>
      </c>
      <c r="E31" s="369" t="s">
        <v>11</v>
      </c>
      <c r="F31" s="369" t="s">
        <v>8</v>
      </c>
      <c r="G31" s="369">
        <v>3</v>
      </c>
      <c r="H31" s="418">
        <f t="shared" si="0"/>
        <v>0.05</v>
      </c>
      <c r="I31" s="421">
        <f>ROUND((Table5[[#This Row],[confusion_percent]]*(C$58-1)+0.5) / C$58, 3)</f>
        <v>6.0999999999999999E-2</v>
      </c>
    </row>
    <row r="32" spans="1:9" x14ac:dyDescent="0.2">
      <c r="A32" s="375">
        <v>42</v>
      </c>
      <c r="B32" s="369" t="s">
        <v>14</v>
      </c>
      <c r="C32" s="369">
        <v>3</v>
      </c>
      <c r="D32" s="369">
        <v>1</v>
      </c>
      <c r="E32" s="369" t="s">
        <v>11</v>
      </c>
      <c r="F32" s="369" t="s">
        <v>10</v>
      </c>
      <c r="G32" s="369">
        <v>1</v>
      </c>
      <c r="H32" s="418">
        <f t="shared" si="0"/>
        <v>1.6666666666666666E-2</v>
      </c>
      <c r="I32" s="421">
        <f>ROUND((Table5[[#This Row],[confusion_percent]]*(C$58-1)+0.5) / C$58, 3)</f>
        <v>2.9000000000000001E-2</v>
      </c>
    </row>
    <row r="33" spans="1:9" s="380" customFormat="1" x14ac:dyDescent="0.2">
      <c r="A33" s="375">
        <v>44</v>
      </c>
      <c r="B33" s="369" t="s">
        <v>14</v>
      </c>
      <c r="C33" s="369">
        <v>3</v>
      </c>
      <c r="D33" s="369">
        <v>2</v>
      </c>
      <c r="E33" s="369" t="s">
        <v>11</v>
      </c>
      <c r="F33" s="369" t="s">
        <v>12</v>
      </c>
      <c r="G33" s="369">
        <v>4</v>
      </c>
      <c r="H33" s="418">
        <f t="shared" si="0"/>
        <v>6.6666666666666666E-2</v>
      </c>
      <c r="I33" s="421">
        <f>ROUND((Table5[[#This Row],[confusion_percent]]*(C$58-1)+0.5) / C$58, 3)</f>
        <v>7.8E-2</v>
      </c>
    </row>
    <row r="34" spans="1:9" x14ac:dyDescent="0.2">
      <c r="A34" s="375">
        <v>46</v>
      </c>
      <c r="B34" s="369" t="s">
        <v>14</v>
      </c>
      <c r="C34" s="369">
        <v>3</v>
      </c>
      <c r="D34" s="369">
        <v>1</v>
      </c>
      <c r="E34" s="369" t="s">
        <v>12</v>
      </c>
      <c r="F34" s="369" t="s">
        <v>9</v>
      </c>
      <c r="G34" s="369">
        <v>1</v>
      </c>
      <c r="H34" s="418">
        <f t="shared" ref="H34:H65" si="1">G34/$C$55</f>
        <v>1.6666666666666666E-2</v>
      </c>
      <c r="I34" s="421">
        <f>ROUND((Table5[[#This Row],[confusion_percent]]*(C$58-1)+0.5) / C$58, 3)</f>
        <v>2.9000000000000001E-2</v>
      </c>
    </row>
    <row r="35" spans="1:9" x14ac:dyDescent="0.2">
      <c r="A35" s="375">
        <v>48</v>
      </c>
      <c r="B35" s="369" t="s">
        <v>14</v>
      </c>
      <c r="C35" s="369">
        <v>3</v>
      </c>
      <c r="D35" s="369">
        <v>2</v>
      </c>
      <c r="E35" s="369" t="s">
        <v>12</v>
      </c>
      <c r="F35" s="369" t="s">
        <v>11</v>
      </c>
      <c r="G35" s="369">
        <v>9</v>
      </c>
      <c r="H35" s="418">
        <f t="shared" si="1"/>
        <v>0.15</v>
      </c>
      <c r="I35" s="421">
        <f>ROUND((Table5[[#This Row],[confusion_percent]]*(C$58-1)+0.5) / C$58, 3)</f>
        <v>0.159</v>
      </c>
    </row>
    <row r="36" spans="1:9" x14ac:dyDescent="0.2">
      <c r="A36" s="375">
        <v>2</v>
      </c>
      <c r="B36" s="369" t="s">
        <v>15</v>
      </c>
      <c r="C36" s="369">
        <v>4</v>
      </c>
      <c r="D36" s="369">
        <v>4</v>
      </c>
      <c r="E36" s="369" t="s">
        <v>8</v>
      </c>
      <c r="F36" s="369" t="s">
        <v>10</v>
      </c>
      <c r="G36" s="369">
        <v>1</v>
      </c>
      <c r="H36" s="418">
        <f t="shared" si="1"/>
        <v>1.6666666666666666E-2</v>
      </c>
      <c r="I36" s="421">
        <f>ROUND((Table5[[#This Row],[confusion_percent]]*(C$58-1)+0.5) / C$58, 3)</f>
        <v>2.9000000000000001E-2</v>
      </c>
    </row>
    <row r="37" spans="1:9" x14ac:dyDescent="0.2">
      <c r="A37" s="375">
        <v>3</v>
      </c>
      <c r="B37" s="369" t="s">
        <v>15</v>
      </c>
      <c r="C37" s="369">
        <v>4</v>
      </c>
      <c r="D37" s="369">
        <v>2</v>
      </c>
      <c r="E37" s="369" t="s">
        <v>8</v>
      </c>
      <c r="F37" s="369" t="s">
        <v>11</v>
      </c>
      <c r="G37" s="369">
        <v>9</v>
      </c>
      <c r="H37" s="418">
        <f t="shared" si="1"/>
        <v>0.15</v>
      </c>
      <c r="I37" s="421">
        <f>ROUND((Table5[[#This Row],[confusion_percent]]*(C$58-1)+0.5) / C$58, 3)</f>
        <v>0.159</v>
      </c>
    </row>
    <row r="38" spans="1:9" x14ac:dyDescent="0.2">
      <c r="A38" s="375">
        <v>10</v>
      </c>
      <c r="B38" s="369" t="s">
        <v>15</v>
      </c>
      <c r="C38" s="369">
        <v>4</v>
      </c>
      <c r="D38" s="369">
        <v>4</v>
      </c>
      <c r="E38" s="369" t="s">
        <v>10</v>
      </c>
      <c r="F38" s="369" t="s">
        <v>8</v>
      </c>
      <c r="G38" s="369">
        <v>1</v>
      </c>
      <c r="H38" s="418">
        <f t="shared" si="1"/>
        <v>1.6666666666666666E-2</v>
      </c>
      <c r="I38" s="421">
        <f>ROUND((Table5[[#This Row],[confusion_percent]]*(C$58-1)+0.5) / C$58, 3)</f>
        <v>2.9000000000000001E-2</v>
      </c>
    </row>
    <row r="39" spans="1:9" s="380" customFormat="1" x14ac:dyDescent="0.2">
      <c r="A39" s="375">
        <v>15</v>
      </c>
      <c r="B39" s="369" t="s">
        <v>15</v>
      </c>
      <c r="C39" s="369">
        <v>4</v>
      </c>
      <c r="D39" s="369">
        <v>2</v>
      </c>
      <c r="E39" s="369" t="s">
        <v>11</v>
      </c>
      <c r="F39" s="369" t="s">
        <v>8</v>
      </c>
      <c r="G39" s="369">
        <v>3</v>
      </c>
      <c r="H39" s="418">
        <f t="shared" si="1"/>
        <v>0.05</v>
      </c>
      <c r="I39" s="421">
        <f>ROUND((Table5[[#This Row],[confusion_percent]]*(C$58-1)+0.5) / C$58, 3)</f>
        <v>6.0999999999999999E-2</v>
      </c>
    </row>
    <row r="40" spans="1:9" x14ac:dyDescent="0.2">
      <c r="A40" s="375">
        <v>26</v>
      </c>
      <c r="B40" s="369" t="s">
        <v>14</v>
      </c>
      <c r="C40" s="369">
        <v>4</v>
      </c>
      <c r="D40" s="369">
        <v>3</v>
      </c>
      <c r="E40" s="369" t="s">
        <v>8</v>
      </c>
      <c r="F40" s="369" t="s">
        <v>9</v>
      </c>
      <c r="G40" s="369">
        <v>0</v>
      </c>
      <c r="H40" s="418">
        <f t="shared" si="1"/>
        <v>0</v>
      </c>
      <c r="I40" s="421">
        <f>ROUND((Table5[[#This Row],[confusion_percent]]*(C$58-1)+0.5) / C$58, 3)</f>
        <v>1.2999999999999999E-2</v>
      </c>
    </row>
    <row r="41" spans="1:9" x14ac:dyDescent="0.2">
      <c r="A41" s="375">
        <v>30</v>
      </c>
      <c r="B41" s="369" t="s">
        <v>14</v>
      </c>
      <c r="C41" s="369">
        <v>4</v>
      </c>
      <c r="D41" s="369">
        <v>3</v>
      </c>
      <c r="E41" s="369" t="s">
        <v>9</v>
      </c>
      <c r="F41" s="369" t="s">
        <v>8</v>
      </c>
      <c r="G41" s="369">
        <v>5</v>
      </c>
      <c r="H41" s="418">
        <f t="shared" si="1"/>
        <v>8.3333333333333329E-2</v>
      </c>
      <c r="I41" s="421">
        <f>ROUND((Table5[[#This Row],[confusion_percent]]*(C$58-1)+0.5) / C$58, 3)</f>
        <v>9.4E-2</v>
      </c>
    </row>
    <row r="42" spans="1:9" x14ac:dyDescent="0.2">
      <c r="A42" s="375">
        <v>39</v>
      </c>
      <c r="B42" s="369" t="s">
        <v>14</v>
      </c>
      <c r="C42" s="369">
        <v>4</v>
      </c>
      <c r="D42" s="369">
        <v>1</v>
      </c>
      <c r="E42" s="369" t="s">
        <v>10</v>
      </c>
      <c r="F42" s="369" t="s">
        <v>12</v>
      </c>
      <c r="G42" s="369">
        <v>2</v>
      </c>
      <c r="H42" s="418">
        <f t="shared" si="1"/>
        <v>3.3333333333333333E-2</v>
      </c>
      <c r="I42" s="421">
        <f>ROUND((Table5[[#This Row],[confusion_percent]]*(C$58-1)+0.5) / C$58, 3)</f>
        <v>4.4999999999999998E-2</v>
      </c>
    </row>
    <row r="43" spans="1:9" x14ac:dyDescent="0.2">
      <c r="A43" s="375">
        <v>47</v>
      </c>
      <c r="B43" s="369" t="s">
        <v>14</v>
      </c>
      <c r="C43" s="369">
        <v>4</v>
      </c>
      <c r="D43" s="369">
        <v>1</v>
      </c>
      <c r="E43" s="369" t="s">
        <v>12</v>
      </c>
      <c r="F43" s="369" t="s">
        <v>10</v>
      </c>
      <c r="G43" s="369">
        <v>0</v>
      </c>
      <c r="H43" s="418">
        <f t="shared" si="1"/>
        <v>0</v>
      </c>
      <c r="I43" s="421">
        <f>ROUND((Table5[[#This Row],[confusion_percent]]*(C$58-1)+0.5) / C$58, 3)</f>
        <v>1.2999999999999999E-2</v>
      </c>
    </row>
    <row r="44" spans="1:9" x14ac:dyDescent="0.2">
      <c r="A44" s="375">
        <v>14</v>
      </c>
      <c r="B44" s="369" t="s">
        <v>15</v>
      </c>
      <c r="C44" s="369">
        <v>5</v>
      </c>
      <c r="D44" s="369">
        <v>2</v>
      </c>
      <c r="E44" s="369" t="s">
        <v>10</v>
      </c>
      <c r="F44" s="369" t="s">
        <v>12</v>
      </c>
      <c r="G44" s="369">
        <v>0</v>
      </c>
      <c r="H44" s="418">
        <f t="shared" si="1"/>
        <v>0</v>
      </c>
      <c r="I44" s="421">
        <f>ROUND((Table5[[#This Row],[confusion_percent]]*(C$58-1)+0.5) / C$58, 3)</f>
        <v>1.2999999999999999E-2</v>
      </c>
    </row>
    <row r="45" spans="1:9" s="380" customFormat="1" x14ac:dyDescent="0.2">
      <c r="A45" s="375">
        <v>22</v>
      </c>
      <c r="B45" s="369" t="s">
        <v>15</v>
      </c>
      <c r="C45" s="369">
        <v>5</v>
      </c>
      <c r="D45" s="369">
        <v>2</v>
      </c>
      <c r="E45" s="369" t="s">
        <v>12</v>
      </c>
      <c r="F45" s="369" t="s">
        <v>10</v>
      </c>
      <c r="G45" s="369">
        <v>0</v>
      </c>
      <c r="H45" s="418">
        <f t="shared" si="1"/>
        <v>0</v>
      </c>
      <c r="I45" s="421">
        <f>ROUND((Table5[[#This Row],[confusion_percent]]*(C$58-1)+0.5) / C$58, 3)</f>
        <v>1.2999999999999999E-2</v>
      </c>
    </row>
    <row r="46" spans="1:9" x14ac:dyDescent="0.2">
      <c r="A46" s="375">
        <v>33</v>
      </c>
      <c r="B46" s="369" t="s">
        <v>14</v>
      </c>
      <c r="C46" s="369">
        <v>5</v>
      </c>
      <c r="D46" s="369">
        <v>3</v>
      </c>
      <c r="E46" s="369" t="s">
        <v>9</v>
      </c>
      <c r="F46" s="369" t="s">
        <v>11</v>
      </c>
      <c r="G46" s="369">
        <v>2</v>
      </c>
      <c r="H46" s="418">
        <f t="shared" si="1"/>
        <v>3.3333333333333333E-2</v>
      </c>
      <c r="I46" s="421">
        <f>ROUND((Table5[[#This Row],[confusion_percent]]*(C$58-1)+0.5) / C$58, 3)</f>
        <v>4.4999999999999998E-2</v>
      </c>
    </row>
    <row r="47" spans="1:9" x14ac:dyDescent="0.2">
      <c r="A47" s="375">
        <v>41</v>
      </c>
      <c r="B47" s="369" t="s">
        <v>14</v>
      </c>
      <c r="C47" s="369">
        <v>5</v>
      </c>
      <c r="D47" s="369">
        <v>3</v>
      </c>
      <c r="E47" s="369" t="s">
        <v>11</v>
      </c>
      <c r="F47" s="369" t="s">
        <v>9</v>
      </c>
      <c r="G47" s="369">
        <v>0</v>
      </c>
      <c r="H47" s="418">
        <f t="shared" si="1"/>
        <v>0</v>
      </c>
      <c r="I47" s="421">
        <f>ROUND((Table5[[#This Row],[confusion_percent]]*(C$58-1)+0.5) / C$58, 3)</f>
        <v>1.2999999999999999E-2</v>
      </c>
    </row>
    <row r="48" spans="1:9" x14ac:dyDescent="0.2">
      <c r="A48" s="375">
        <v>9</v>
      </c>
      <c r="B48" s="369" t="s">
        <v>15</v>
      </c>
      <c r="C48" s="369">
        <v>6</v>
      </c>
      <c r="D48" s="369">
        <v>3</v>
      </c>
      <c r="E48" s="369" t="s">
        <v>9</v>
      </c>
      <c r="F48" s="369" t="s">
        <v>12</v>
      </c>
      <c r="G48" s="369">
        <v>5</v>
      </c>
      <c r="H48" s="418">
        <f t="shared" si="1"/>
        <v>8.3333333333333329E-2</v>
      </c>
      <c r="I48" s="421">
        <f>ROUND((Table5[[#This Row],[confusion_percent]]*(C$58-1)+0.5) / C$58, 3)</f>
        <v>9.4E-2</v>
      </c>
    </row>
    <row r="49" spans="1:9" x14ac:dyDescent="0.2">
      <c r="A49" s="375">
        <v>13</v>
      </c>
      <c r="B49" s="369" t="s">
        <v>15</v>
      </c>
      <c r="C49" s="369">
        <v>6</v>
      </c>
      <c r="D49" s="369">
        <v>4</v>
      </c>
      <c r="E49" s="369" t="s">
        <v>10</v>
      </c>
      <c r="F49" s="369" t="s">
        <v>11</v>
      </c>
      <c r="G49" s="369">
        <v>2</v>
      </c>
      <c r="H49" s="418">
        <f t="shared" si="1"/>
        <v>3.3333333333333333E-2</v>
      </c>
      <c r="I49" s="421">
        <f>ROUND((Table5[[#This Row],[confusion_percent]]*(C$58-1)+0.5) / C$58, 3)</f>
        <v>4.4999999999999998E-2</v>
      </c>
    </row>
    <row r="50" spans="1:9" x14ac:dyDescent="0.2">
      <c r="A50" s="375">
        <v>17</v>
      </c>
      <c r="B50" s="369" t="s">
        <v>15</v>
      </c>
      <c r="C50" s="369">
        <v>6</v>
      </c>
      <c r="D50" s="369">
        <v>4</v>
      </c>
      <c r="E50" s="369" t="s">
        <v>11</v>
      </c>
      <c r="F50" s="369" t="s">
        <v>10</v>
      </c>
      <c r="G50" s="369">
        <v>0</v>
      </c>
      <c r="H50" s="418">
        <f t="shared" si="1"/>
        <v>0</v>
      </c>
      <c r="I50" s="421">
        <f>ROUND((Table5[[#This Row],[confusion_percent]]*(C$58-1)+0.5) / C$58, 3)</f>
        <v>1.2999999999999999E-2</v>
      </c>
    </row>
    <row r="51" spans="1:9" s="380" customFormat="1" x14ac:dyDescent="0.2">
      <c r="A51" s="375">
        <v>21</v>
      </c>
      <c r="B51" s="369" t="s">
        <v>15</v>
      </c>
      <c r="C51" s="369">
        <v>6</v>
      </c>
      <c r="D51" s="369">
        <v>3</v>
      </c>
      <c r="E51" s="369" t="s">
        <v>12</v>
      </c>
      <c r="F51" s="369" t="s">
        <v>9</v>
      </c>
      <c r="G51" s="369">
        <v>2</v>
      </c>
      <c r="H51" s="426">
        <f t="shared" si="1"/>
        <v>3.3333333333333333E-2</v>
      </c>
      <c r="I51" s="421">
        <f>ROUND((Table5[[#This Row],[confusion_percent]]*(C$58-1)+0.5) / C$58, 3)</f>
        <v>4.4999999999999998E-2</v>
      </c>
    </row>
    <row r="54" spans="1:9" ht="19" customHeight="1" x14ac:dyDescent="0.2">
      <c r="C54" s="370" t="s">
        <v>7</v>
      </c>
    </row>
    <row r="55" spans="1:9" x14ac:dyDescent="0.2">
      <c r="C55" s="371">
        <v>60</v>
      </c>
    </row>
    <row r="57" spans="1:9" ht="19" customHeight="1" x14ac:dyDescent="0.25">
      <c r="C57" s="400" t="s">
        <v>25</v>
      </c>
    </row>
    <row r="58" spans="1:9" ht="19" customHeight="1" x14ac:dyDescent="0.25">
      <c r="C58" s="400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2"/>
  <sheetViews>
    <sheetView showGridLines="0" topLeftCell="A40" zoomScale="91" zoomScaleNormal="91" workbookViewId="0">
      <selection activeCell="D55" activeCellId="4" sqref="D35:K35 D40:K40 D45:K45 D50:K50 D55:K55"/>
    </sheetView>
  </sheetViews>
  <sheetFormatPr baseColWidth="10" defaultRowHeight="16" x14ac:dyDescent="0.2"/>
  <cols>
    <col min="1" max="1" width="8.5" style="248" customWidth="1"/>
    <col min="2" max="3" width="21.83203125" style="248" customWidth="1"/>
    <col min="4" max="8" width="18.6640625" style="248" customWidth="1"/>
    <col min="9" max="9" width="17.5" style="248" bestFit="1" customWidth="1"/>
    <col min="10" max="11" width="19.83203125" style="248" customWidth="1"/>
    <col min="12" max="12" width="22.33203125" style="248" customWidth="1"/>
    <col min="13" max="13" width="10.83203125" style="248" customWidth="1"/>
    <col min="14" max="15" width="21.83203125" style="248" customWidth="1"/>
    <col min="16" max="20" width="18.6640625" style="248" customWidth="1"/>
    <col min="21" max="21" width="11.83203125" style="248" customWidth="1"/>
    <col min="22" max="23" width="19.83203125" style="248" customWidth="1"/>
    <col min="24" max="24" width="18.6640625" style="248" customWidth="1"/>
    <col min="25" max="25" width="205.33203125" style="248" customWidth="1"/>
    <col min="26" max="27" width="10.83203125" style="248" customWidth="1"/>
    <col min="28" max="29" width="21.83203125" style="248" customWidth="1"/>
    <col min="30" max="34" width="18.6640625" style="248" customWidth="1"/>
    <col min="35" max="35" width="10.83203125" style="248" customWidth="1"/>
    <col min="36" max="37" width="19.83203125" style="248" customWidth="1"/>
    <col min="38" max="39" width="10.83203125" style="248" customWidth="1"/>
    <col min="40" max="16384" width="10.83203125" style="248"/>
  </cols>
  <sheetData>
    <row r="1" spans="1:13" ht="24" customHeight="1" thickBot="1" x14ac:dyDescent="0.3">
      <c r="C1" s="352">
        <v>0</v>
      </c>
      <c r="D1" s="343" t="s">
        <v>27</v>
      </c>
      <c r="E1" s="344" t="s">
        <v>28</v>
      </c>
      <c r="F1" s="344" t="s">
        <v>27</v>
      </c>
      <c r="G1" s="344" t="s">
        <v>29</v>
      </c>
      <c r="H1" s="345" t="s">
        <v>30</v>
      </c>
      <c r="I1" s="344" t="s">
        <v>31</v>
      </c>
      <c r="J1" s="344" t="s">
        <v>32</v>
      </c>
      <c r="K1" s="346" t="s">
        <v>30</v>
      </c>
    </row>
    <row r="2" spans="1:13" ht="24" customHeight="1" thickBot="1" x14ac:dyDescent="0.3">
      <c r="C2" s="353">
        <v>1</v>
      </c>
      <c r="D2" s="341" t="s">
        <v>33</v>
      </c>
      <c r="E2" s="342" t="s">
        <v>33</v>
      </c>
      <c r="F2" s="342" t="s">
        <v>33</v>
      </c>
      <c r="G2" s="342" t="s">
        <v>33</v>
      </c>
      <c r="H2" s="342" t="s">
        <v>34</v>
      </c>
      <c r="I2" s="342" t="s">
        <v>35</v>
      </c>
      <c r="J2" s="342" t="s">
        <v>35</v>
      </c>
      <c r="K2" s="347" t="s">
        <v>36</v>
      </c>
      <c r="L2" s="340" t="s">
        <v>37</v>
      </c>
    </row>
    <row r="3" spans="1:13" ht="24" customHeight="1" thickBot="1" x14ac:dyDescent="0.3">
      <c r="C3" s="354">
        <v>2</v>
      </c>
      <c r="D3" s="348" t="s">
        <v>38</v>
      </c>
      <c r="E3" s="349" t="s">
        <v>39</v>
      </c>
      <c r="F3" s="349" t="s">
        <v>38</v>
      </c>
      <c r="G3" s="349" t="s">
        <v>40</v>
      </c>
      <c r="H3" s="350" t="s">
        <v>41</v>
      </c>
      <c r="I3" s="349" t="s">
        <v>42</v>
      </c>
      <c r="J3" s="349" t="s">
        <v>43</v>
      </c>
      <c r="K3" s="351" t="s">
        <v>44</v>
      </c>
    </row>
    <row r="4" spans="1:13" ht="24" customHeight="1" thickBot="1" x14ac:dyDescent="0.3">
      <c r="M4" s="121"/>
    </row>
    <row r="5" spans="1:13" ht="24" customHeight="1" thickBot="1" x14ac:dyDescent="0.25">
      <c r="C5" s="254" t="s">
        <v>45</v>
      </c>
      <c r="D5" s="255" t="s">
        <v>46</v>
      </c>
      <c r="E5" s="256" t="s">
        <v>47</v>
      </c>
      <c r="F5" s="256" t="s">
        <v>48</v>
      </c>
      <c r="G5" s="256" t="s">
        <v>49</v>
      </c>
      <c r="H5" s="256" t="s">
        <v>50</v>
      </c>
      <c r="I5" s="256" t="s">
        <v>51</v>
      </c>
      <c r="J5" s="256" t="s">
        <v>52</v>
      </c>
      <c r="K5" s="257" t="s">
        <v>53</v>
      </c>
    </row>
    <row r="6" spans="1:13" ht="24" customHeight="1" thickBot="1" x14ac:dyDescent="0.25">
      <c r="A6" s="252"/>
      <c r="B6" s="450" t="s">
        <v>15</v>
      </c>
      <c r="C6" s="465" t="s">
        <v>8</v>
      </c>
      <c r="D6" s="323">
        <v>1</v>
      </c>
      <c r="E6" s="323">
        <v>0</v>
      </c>
      <c r="F6" s="323">
        <v>0</v>
      </c>
      <c r="G6" s="323">
        <v>1</v>
      </c>
      <c r="H6" s="323">
        <v>0.77500000000000002</v>
      </c>
      <c r="I6" s="323">
        <v>1</v>
      </c>
      <c r="J6" s="323">
        <v>0.77500000000000002</v>
      </c>
      <c r="K6" s="323">
        <v>1</v>
      </c>
    </row>
    <row r="7" spans="1:13" ht="24" customHeight="1" x14ac:dyDescent="0.2">
      <c r="A7" s="252"/>
      <c r="B7" s="451"/>
      <c r="C7" s="451"/>
      <c r="D7" s="321">
        <f t="shared" ref="D7:K7" si="0">IF(D6 &gt;= 50%, 1, 0)</f>
        <v>1</v>
      </c>
      <c r="E7" s="321">
        <f t="shared" si="0"/>
        <v>0</v>
      </c>
      <c r="F7" s="321">
        <f t="shared" si="0"/>
        <v>0</v>
      </c>
      <c r="G7" s="321">
        <f t="shared" si="0"/>
        <v>1</v>
      </c>
      <c r="H7" s="321">
        <f t="shared" si="0"/>
        <v>1</v>
      </c>
      <c r="I7" s="321">
        <f t="shared" si="0"/>
        <v>1</v>
      </c>
      <c r="J7" s="321">
        <f t="shared" si="0"/>
        <v>1</v>
      </c>
      <c r="K7" s="321">
        <f t="shared" si="0"/>
        <v>1</v>
      </c>
      <c r="L7" s="319" t="s">
        <v>54</v>
      </c>
    </row>
    <row r="8" spans="1:13" ht="24" customHeight="1" thickBot="1" x14ac:dyDescent="0.25">
      <c r="A8" s="252"/>
      <c r="B8" s="451"/>
      <c r="C8" s="451"/>
      <c r="D8" s="321">
        <f t="shared" ref="D8:K8" si="1">INDEX($C$1:$C$3, MATCH(D10, D1:D3, 0))</f>
        <v>1</v>
      </c>
      <c r="E8" s="321">
        <f t="shared" si="1"/>
        <v>0</v>
      </c>
      <c r="F8" s="321">
        <f t="shared" si="1"/>
        <v>0</v>
      </c>
      <c r="G8" s="321">
        <f t="shared" si="1"/>
        <v>1</v>
      </c>
      <c r="H8" s="321">
        <f t="shared" si="1"/>
        <v>1</v>
      </c>
      <c r="I8" s="321">
        <f t="shared" si="1"/>
        <v>2</v>
      </c>
      <c r="J8" s="321">
        <f t="shared" si="1"/>
        <v>0</v>
      </c>
      <c r="K8" s="321">
        <f t="shared" si="1"/>
        <v>1</v>
      </c>
      <c r="L8" s="320" t="s">
        <v>55</v>
      </c>
    </row>
    <row r="9" spans="1:13" ht="24" customHeight="1" thickBot="1" x14ac:dyDescent="0.25">
      <c r="A9" s="252"/>
      <c r="B9" s="451"/>
      <c r="C9" s="451"/>
      <c r="D9" s="355">
        <f t="shared" ref="D9:K9" si="2">IF(D7=1, INDEX($C$1:$C$3, MATCH(D10, D1:D3, 0)), 1)</f>
        <v>1</v>
      </c>
      <c r="E9" s="355">
        <f t="shared" si="2"/>
        <v>1</v>
      </c>
      <c r="F9" s="355">
        <f t="shared" si="2"/>
        <v>1</v>
      </c>
      <c r="G9" s="355">
        <f t="shared" si="2"/>
        <v>1</v>
      </c>
      <c r="H9" s="355">
        <f t="shared" si="2"/>
        <v>1</v>
      </c>
      <c r="I9" s="355">
        <f t="shared" si="2"/>
        <v>2</v>
      </c>
      <c r="J9" s="355">
        <f t="shared" si="2"/>
        <v>0</v>
      </c>
      <c r="K9" s="355">
        <f t="shared" si="2"/>
        <v>1</v>
      </c>
      <c r="L9" s="320" t="s">
        <v>56</v>
      </c>
    </row>
    <row r="10" spans="1:13" ht="24" customHeight="1" thickBot="1" x14ac:dyDescent="0.25">
      <c r="A10" s="252"/>
      <c r="B10" s="451"/>
      <c r="C10" s="452"/>
      <c r="D10" s="330" t="s">
        <v>33</v>
      </c>
      <c r="E10" s="324" t="s">
        <v>28</v>
      </c>
      <c r="F10" s="324" t="s">
        <v>27</v>
      </c>
      <c r="G10" s="330" t="s">
        <v>33</v>
      </c>
      <c r="H10" s="330" t="s">
        <v>34</v>
      </c>
      <c r="I10" s="330" t="s">
        <v>42</v>
      </c>
      <c r="J10" s="330" t="s">
        <v>32</v>
      </c>
      <c r="K10" s="330" t="s">
        <v>36</v>
      </c>
    </row>
    <row r="11" spans="1:13" ht="24" customHeight="1" thickBot="1" x14ac:dyDescent="0.25">
      <c r="A11" s="252"/>
      <c r="B11" s="451"/>
      <c r="C11" s="461" t="s">
        <v>9</v>
      </c>
      <c r="D11" s="323">
        <v>0</v>
      </c>
      <c r="E11" s="323">
        <v>0</v>
      </c>
      <c r="F11" s="323">
        <v>1</v>
      </c>
      <c r="G11" s="323">
        <v>1</v>
      </c>
      <c r="H11" s="323">
        <v>1</v>
      </c>
      <c r="I11" s="323">
        <v>1</v>
      </c>
      <c r="J11" s="323">
        <v>0</v>
      </c>
      <c r="K11" s="323">
        <v>1</v>
      </c>
    </row>
    <row r="12" spans="1:13" ht="24" customHeight="1" x14ac:dyDescent="0.2">
      <c r="A12" s="252"/>
      <c r="B12" s="451"/>
      <c r="C12" s="451"/>
      <c r="D12" s="321">
        <f t="shared" ref="D12:K12" si="3">IF(D11 &gt;= 50%, 1, 0)</f>
        <v>0</v>
      </c>
      <c r="E12" s="321">
        <f t="shared" si="3"/>
        <v>0</v>
      </c>
      <c r="F12" s="321">
        <f t="shared" si="3"/>
        <v>1</v>
      </c>
      <c r="G12" s="321">
        <f t="shared" si="3"/>
        <v>1</v>
      </c>
      <c r="H12" s="321">
        <f t="shared" si="3"/>
        <v>1</v>
      </c>
      <c r="I12" s="321">
        <f t="shared" si="3"/>
        <v>1</v>
      </c>
      <c r="J12" s="321">
        <f t="shared" si="3"/>
        <v>0</v>
      </c>
      <c r="K12" s="321">
        <f t="shared" si="3"/>
        <v>1</v>
      </c>
      <c r="L12" s="319" t="s">
        <v>54</v>
      </c>
    </row>
    <row r="13" spans="1:13" ht="24" customHeight="1" thickBot="1" x14ac:dyDescent="0.25">
      <c r="A13" s="252"/>
      <c r="B13" s="451"/>
      <c r="C13" s="451"/>
      <c r="D13" s="321">
        <f t="shared" ref="D13:K13" si="4">INDEX($C$1:$C$3, MATCH(D15, D1:D3, 0))</f>
        <v>0</v>
      </c>
      <c r="E13" s="321">
        <f t="shared" si="4"/>
        <v>0</v>
      </c>
      <c r="F13" s="321">
        <f t="shared" si="4"/>
        <v>1</v>
      </c>
      <c r="G13" s="321">
        <f t="shared" si="4"/>
        <v>0</v>
      </c>
      <c r="H13" s="321">
        <f t="shared" si="4"/>
        <v>2</v>
      </c>
      <c r="I13" s="321">
        <f t="shared" si="4"/>
        <v>2</v>
      </c>
      <c r="J13" s="321">
        <f t="shared" si="4"/>
        <v>0</v>
      </c>
      <c r="K13" s="321">
        <f t="shared" si="4"/>
        <v>1</v>
      </c>
      <c r="L13" s="320" t="s">
        <v>55</v>
      </c>
    </row>
    <row r="14" spans="1:13" ht="24" customHeight="1" thickBot="1" x14ac:dyDescent="0.25">
      <c r="A14" s="252"/>
      <c r="B14" s="451"/>
      <c r="C14" s="451"/>
      <c r="D14" s="356">
        <f t="shared" ref="D14:K14" si="5">IF(D12=1, INDEX($C$1:$C$3, MATCH(D15, D1:D3, 0)), 1)</f>
        <v>1</v>
      </c>
      <c r="E14" s="356">
        <f t="shared" si="5"/>
        <v>1</v>
      </c>
      <c r="F14" s="356">
        <f t="shared" si="5"/>
        <v>1</v>
      </c>
      <c r="G14" s="356">
        <f t="shared" si="5"/>
        <v>0</v>
      </c>
      <c r="H14" s="356">
        <f t="shared" si="5"/>
        <v>2</v>
      </c>
      <c r="I14" s="356">
        <f t="shared" si="5"/>
        <v>2</v>
      </c>
      <c r="J14" s="356">
        <f t="shared" si="5"/>
        <v>1</v>
      </c>
      <c r="K14" s="356">
        <f t="shared" si="5"/>
        <v>1</v>
      </c>
      <c r="L14" s="320" t="s">
        <v>56</v>
      </c>
    </row>
    <row r="15" spans="1:13" ht="24" customHeight="1" thickBot="1" x14ac:dyDescent="0.25">
      <c r="A15" s="252"/>
      <c r="B15" s="451"/>
      <c r="C15" s="452"/>
      <c r="D15" s="325" t="s">
        <v>27</v>
      </c>
      <c r="E15" s="325" t="s">
        <v>28</v>
      </c>
      <c r="F15" s="328" t="s">
        <v>33</v>
      </c>
      <c r="G15" s="328" t="s">
        <v>29</v>
      </c>
      <c r="H15" s="328" t="s">
        <v>41</v>
      </c>
      <c r="I15" s="328" t="s">
        <v>42</v>
      </c>
      <c r="J15" s="325" t="s">
        <v>32</v>
      </c>
      <c r="K15" s="328" t="s">
        <v>36</v>
      </c>
    </row>
    <row r="16" spans="1:13" ht="24" customHeight="1" thickBot="1" x14ac:dyDescent="0.25">
      <c r="A16" s="252"/>
      <c r="B16" s="451"/>
      <c r="C16" s="471" t="s">
        <v>10</v>
      </c>
      <c r="D16" s="323">
        <v>0</v>
      </c>
      <c r="E16" s="323">
        <v>1</v>
      </c>
      <c r="F16" s="323">
        <v>1</v>
      </c>
      <c r="G16" s="323">
        <v>1</v>
      </c>
      <c r="H16" s="323">
        <v>1</v>
      </c>
      <c r="I16" s="323">
        <v>1.2500000000000001E-2</v>
      </c>
      <c r="J16" s="323">
        <v>0.98750000000000004</v>
      </c>
      <c r="K16" s="323">
        <v>1</v>
      </c>
    </row>
    <row r="17" spans="1:12" ht="24" customHeight="1" x14ac:dyDescent="0.2">
      <c r="A17" s="252"/>
      <c r="B17" s="451"/>
      <c r="C17" s="451"/>
      <c r="D17" s="321">
        <f t="shared" ref="D17:K17" si="6">IF(D16 &gt;= 50%, 1, 0)</f>
        <v>0</v>
      </c>
      <c r="E17" s="321">
        <f t="shared" si="6"/>
        <v>1</v>
      </c>
      <c r="F17" s="321">
        <f t="shared" si="6"/>
        <v>1</v>
      </c>
      <c r="G17" s="321">
        <f t="shared" si="6"/>
        <v>1</v>
      </c>
      <c r="H17" s="321">
        <f t="shared" si="6"/>
        <v>1</v>
      </c>
      <c r="I17" s="321">
        <f t="shared" si="6"/>
        <v>0</v>
      </c>
      <c r="J17" s="321">
        <f t="shared" si="6"/>
        <v>1</v>
      </c>
      <c r="K17" s="321">
        <f t="shared" si="6"/>
        <v>1</v>
      </c>
      <c r="L17" s="319" t="s">
        <v>54</v>
      </c>
    </row>
    <row r="18" spans="1:12" ht="24" customHeight="1" thickBot="1" x14ac:dyDescent="0.25">
      <c r="A18" s="252"/>
      <c r="B18" s="451"/>
      <c r="C18" s="451"/>
      <c r="D18" s="321">
        <f t="shared" ref="D18:K18" si="7">INDEX($C$1:$C$3, MATCH(D20, D1:D3, 0))</f>
        <v>0</v>
      </c>
      <c r="E18" s="321">
        <f t="shared" si="7"/>
        <v>2</v>
      </c>
      <c r="F18" s="321">
        <f t="shared" si="7"/>
        <v>1</v>
      </c>
      <c r="G18" s="321">
        <f t="shared" si="7"/>
        <v>0</v>
      </c>
      <c r="H18" s="321">
        <f t="shared" si="7"/>
        <v>2</v>
      </c>
      <c r="I18" s="321">
        <f t="shared" si="7"/>
        <v>1</v>
      </c>
      <c r="J18" s="321">
        <f t="shared" si="7"/>
        <v>0</v>
      </c>
      <c r="K18" s="321">
        <f t="shared" si="7"/>
        <v>1</v>
      </c>
      <c r="L18" s="320" t="s">
        <v>55</v>
      </c>
    </row>
    <row r="19" spans="1:12" ht="24" customHeight="1" thickBot="1" x14ac:dyDescent="0.25">
      <c r="A19" s="252"/>
      <c r="B19" s="451"/>
      <c r="C19" s="451"/>
      <c r="D19" s="357">
        <f t="shared" ref="D19:K19" si="8">IF(D17=1, INDEX($C$1:$C$3, MATCH(D20, D1:D3, 0)), 1)</f>
        <v>1</v>
      </c>
      <c r="E19" s="357">
        <f t="shared" si="8"/>
        <v>2</v>
      </c>
      <c r="F19" s="357">
        <f t="shared" si="8"/>
        <v>1</v>
      </c>
      <c r="G19" s="357">
        <f t="shared" si="8"/>
        <v>0</v>
      </c>
      <c r="H19" s="357">
        <f t="shared" si="8"/>
        <v>2</v>
      </c>
      <c r="I19" s="357">
        <f t="shared" si="8"/>
        <v>1</v>
      </c>
      <c r="J19" s="357">
        <f t="shared" si="8"/>
        <v>0</v>
      </c>
      <c r="K19" s="357">
        <f t="shared" si="8"/>
        <v>1</v>
      </c>
      <c r="L19" s="320" t="s">
        <v>56</v>
      </c>
    </row>
    <row r="20" spans="1:12" ht="24" customHeight="1" thickBot="1" x14ac:dyDescent="0.25">
      <c r="A20" s="252"/>
      <c r="B20" s="451"/>
      <c r="C20" s="452"/>
      <c r="D20" s="325" t="s">
        <v>27</v>
      </c>
      <c r="E20" s="326" t="s">
        <v>39</v>
      </c>
      <c r="F20" s="326" t="s">
        <v>33</v>
      </c>
      <c r="G20" s="326" t="s">
        <v>29</v>
      </c>
      <c r="H20" s="326" t="s">
        <v>41</v>
      </c>
      <c r="I20" s="325" t="s">
        <v>35</v>
      </c>
      <c r="J20" s="326" t="s">
        <v>32</v>
      </c>
      <c r="K20" s="326" t="s">
        <v>36</v>
      </c>
    </row>
    <row r="21" spans="1:12" ht="24" customHeight="1" thickBot="1" x14ac:dyDescent="0.25">
      <c r="A21" s="252"/>
      <c r="B21" s="451"/>
      <c r="C21" s="460" t="s">
        <v>11</v>
      </c>
      <c r="D21" s="323">
        <v>1</v>
      </c>
      <c r="E21" s="323">
        <v>1</v>
      </c>
      <c r="F21" s="323">
        <v>0</v>
      </c>
      <c r="G21" s="323">
        <v>1</v>
      </c>
      <c r="H21" s="323">
        <v>0.71250000000000002</v>
      </c>
      <c r="I21" s="323">
        <v>1</v>
      </c>
      <c r="J21" s="323">
        <v>1.2500000000000001E-2</v>
      </c>
      <c r="K21" s="323">
        <v>1</v>
      </c>
    </row>
    <row r="22" spans="1:12" ht="24" customHeight="1" x14ac:dyDescent="0.2">
      <c r="A22" s="252"/>
      <c r="B22" s="451"/>
      <c r="C22" s="451"/>
      <c r="D22" s="321">
        <f t="shared" ref="D22:K22" si="9">IF(D21 &gt;= 50%, 1, 0)</f>
        <v>1</v>
      </c>
      <c r="E22" s="321">
        <f t="shared" si="9"/>
        <v>1</v>
      </c>
      <c r="F22" s="321">
        <f t="shared" si="9"/>
        <v>0</v>
      </c>
      <c r="G22" s="321">
        <f t="shared" si="9"/>
        <v>1</v>
      </c>
      <c r="H22" s="321">
        <f t="shared" si="9"/>
        <v>1</v>
      </c>
      <c r="I22" s="321">
        <f t="shared" si="9"/>
        <v>1</v>
      </c>
      <c r="J22" s="321">
        <f t="shared" si="9"/>
        <v>0</v>
      </c>
      <c r="K22" s="321">
        <f t="shared" si="9"/>
        <v>1</v>
      </c>
      <c r="L22" s="319" t="s">
        <v>54</v>
      </c>
    </row>
    <row r="23" spans="1:12" ht="24" customHeight="1" thickBot="1" x14ac:dyDescent="0.25">
      <c r="A23" s="252"/>
      <c r="B23" s="451"/>
      <c r="C23" s="451"/>
      <c r="D23" s="321">
        <f t="shared" ref="D23:K23" si="10">INDEX($C$1:$C$3, MATCH(D25, D1:D3, 0))</f>
        <v>0</v>
      </c>
      <c r="E23" s="321">
        <f t="shared" si="10"/>
        <v>1</v>
      </c>
      <c r="F23" s="321">
        <f t="shared" si="10"/>
        <v>0</v>
      </c>
      <c r="G23" s="321">
        <f t="shared" si="10"/>
        <v>0</v>
      </c>
      <c r="H23" s="321">
        <f t="shared" si="10"/>
        <v>1</v>
      </c>
      <c r="I23" s="321">
        <f t="shared" si="10"/>
        <v>2</v>
      </c>
      <c r="J23" s="321">
        <f t="shared" si="10"/>
        <v>0</v>
      </c>
      <c r="K23" s="321">
        <f t="shared" si="10"/>
        <v>2</v>
      </c>
      <c r="L23" s="320" t="s">
        <v>55</v>
      </c>
    </row>
    <row r="24" spans="1:12" ht="24" customHeight="1" thickBot="1" x14ac:dyDescent="0.25">
      <c r="A24" s="252"/>
      <c r="B24" s="451"/>
      <c r="C24" s="451"/>
      <c r="D24" s="358">
        <f t="shared" ref="D24:K24" si="11">IF(D22=1, INDEX($C$1:$C$3, MATCH(D25, D1:D3, 0)), 1)</f>
        <v>0</v>
      </c>
      <c r="E24" s="358">
        <f t="shared" si="11"/>
        <v>1</v>
      </c>
      <c r="F24" s="358">
        <f t="shared" si="11"/>
        <v>1</v>
      </c>
      <c r="G24" s="358">
        <f t="shared" si="11"/>
        <v>0</v>
      </c>
      <c r="H24" s="358">
        <f t="shared" si="11"/>
        <v>1</v>
      </c>
      <c r="I24" s="358">
        <f t="shared" si="11"/>
        <v>2</v>
      </c>
      <c r="J24" s="358">
        <f t="shared" si="11"/>
        <v>1</v>
      </c>
      <c r="K24" s="358">
        <f t="shared" si="11"/>
        <v>2</v>
      </c>
      <c r="L24" s="320" t="s">
        <v>56</v>
      </c>
    </row>
    <row r="25" spans="1:12" ht="24" customHeight="1" thickBot="1" x14ac:dyDescent="0.25">
      <c r="A25" s="252"/>
      <c r="B25" s="451"/>
      <c r="C25" s="452"/>
      <c r="D25" s="327" t="s">
        <v>27</v>
      </c>
      <c r="E25" s="327" t="s">
        <v>33</v>
      </c>
      <c r="F25" s="325" t="s">
        <v>27</v>
      </c>
      <c r="G25" s="327" t="s">
        <v>29</v>
      </c>
      <c r="H25" s="327" t="s">
        <v>34</v>
      </c>
      <c r="I25" s="327" t="s">
        <v>42</v>
      </c>
      <c r="J25" s="325" t="s">
        <v>32</v>
      </c>
      <c r="K25" s="327" t="s">
        <v>44</v>
      </c>
    </row>
    <row r="26" spans="1:12" ht="24" customHeight="1" thickBot="1" x14ac:dyDescent="0.25">
      <c r="A26" s="252"/>
      <c r="B26" s="451"/>
      <c r="C26" s="459" t="s">
        <v>12</v>
      </c>
      <c r="D26" s="323">
        <v>1</v>
      </c>
      <c r="E26" s="323">
        <v>0.15</v>
      </c>
      <c r="F26" s="323">
        <v>1</v>
      </c>
      <c r="G26" s="323">
        <v>0.9375</v>
      </c>
      <c r="H26" s="323">
        <v>0.58750000000000002</v>
      </c>
      <c r="I26" s="323">
        <v>7.4999999999999997E-2</v>
      </c>
      <c r="J26" s="323">
        <v>0.96250000000000002</v>
      </c>
      <c r="K26" s="323">
        <v>1</v>
      </c>
    </row>
    <row r="27" spans="1:12" ht="24" customHeight="1" x14ac:dyDescent="0.2">
      <c r="A27" s="252"/>
      <c r="B27" s="451"/>
      <c r="C27" s="451"/>
      <c r="D27" s="321">
        <f t="shared" ref="D27:K27" si="12">IF(D26 &gt;= 50%, 1, 0)</f>
        <v>1</v>
      </c>
      <c r="E27" s="321">
        <f t="shared" si="12"/>
        <v>0</v>
      </c>
      <c r="F27" s="321">
        <f t="shared" si="12"/>
        <v>1</v>
      </c>
      <c r="G27" s="321">
        <f t="shared" si="12"/>
        <v>1</v>
      </c>
      <c r="H27" s="321">
        <f t="shared" si="12"/>
        <v>1</v>
      </c>
      <c r="I27" s="321">
        <f t="shared" si="12"/>
        <v>0</v>
      </c>
      <c r="J27" s="321">
        <f t="shared" si="12"/>
        <v>1</v>
      </c>
      <c r="K27" s="321">
        <f t="shared" si="12"/>
        <v>1</v>
      </c>
      <c r="L27" s="319" t="s">
        <v>54</v>
      </c>
    </row>
    <row r="28" spans="1:12" ht="24" customHeight="1" thickBot="1" x14ac:dyDescent="0.25">
      <c r="A28" s="252"/>
      <c r="B28" s="451"/>
      <c r="C28" s="451"/>
      <c r="D28" s="321">
        <f t="shared" ref="D28:K28" si="13">INDEX($C$1:$C$3, MATCH(D30, D1:D3, 0))</f>
        <v>0</v>
      </c>
      <c r="E28" s="321">
        <f t="shared" si="13"/>
        <v>1</v>
      </c>
      <c r="F28" s="321">
        <f t="shared" si="13"/>
        <v>1</v>
      </c>
      <c r="G28" s="321">
        <f t="shared" si="13"/>
        <v>1</v>
      </c>
      <c r="H28" s="321">
        <f t="shared" si="13"/>
        <v>1</v>
      </c>
      <c r="I28" s="321">
        <f t="shared" si="13"/>
        <v>1</v>
      </c>
      <c r="J28" s="321">
        <f t="shared" si="13"/>
        <v>0</v>
      </c>
      <c r="K28" s="321">
        <f t="shared" si="13"/>
        <v>2</v>
      </c>
      <c r="L28" s="320" t="s">
        <v>55</v>
      </c>
    </row>
    <row r="29" spans="1:12" ht="24" customHeight="1" thickBot="1" x14ac:dyDescent="0.25">
      <c r="A29" s="252"/>
      <c r="B29" s="451"/>
      <c r="C29" s="451"/>
      <c r="D29" s="359">
        <f t="shared" ref="D29:K29" si="14">IF(D27=1, INDEX($C$1:$C$3, MATCH(D30, D1:D3, 0)), 1)</f>
        <v>0</v>
      </c>
      <c r="E29" s="359">
        <f t="shared" si="14"/>
        <v>1</v>
      </c>
      <c r="F29" s="359">
        <f t="shared" si="14"/>
        <v>1</v>
      </c>
      <c r="G29" s="359">
        <f t="shared" si="14"/>
        <v>1</v>
      </c>
      <c r="H29" s="359">
        <f t="shared" si="14"/>
        <v>1</v>
      </c>
      <c r="I29" s="359">
        <f t="shared" si="14"/>
        <v>1</v>
      </c>
      <c r="J29" s="359">
        <f t="shared" si="14"/>
        <v>0</v>
      </c>
      <c r="K29" s="359">
        <f t="shared" si="14"/>
        <v>2</v>
      </c>
      <c r="L29" s="320" t="s">
        <v>56</v>
      </c>
    </row>
    <row r="30" spans="1:12" ht="24" customHeight="1" thickBot="1" x14ac:dyDescent="0.25">
      <c r="A30" s="252"/>
      <c r="B30" s="452"/>
      <c r="C30" s="452"/>
      <c r="D30" s="329" t="s">
        <v>27</v>
      </c>
      <c r="E30" s="325" t="s">
        <v>33</v>
      </c>
      <c r="F30" s="329" t="s">
        <v>33</v>
      </c>
      <c r="G30" s="329" t="s">
        <v>33</v>
      </c>
      <c r="H30" s="329" t="s">
        <v>34</v>
      </c>
      <c r="I30" s="325" t="s">
        <v>35</v>
      </c>
      <c r="J30" s="329" t="s">
        <v>32</v>
      </c>
      <c r="K30" s="329" t="s">
        <v>44</v>
      </c>
    </row>
    <row r="31" spans="1:12" ht="24" customHeight="1" thickBot="1" x14ac:dyDescent="0.25">
      <c r="A31" s="252"/>
      <c r="B31" s="300"/>
      <c r="C31" s="298"/>
      <c r="D31" s="259"/>
      <c r="E31" s="259"/>
      <c r="F31" s="259"/>
      <c r="G31" s="259"/>
      <c r="H31" s="259"/>
      <c r="I31" s="259"/>
      <c r="J31" s="259"/>
      <c r="K31" s="259"/>
    </row>
    <row r="32" spans="1:12" ht="24" customHeight="1" thickBot="1" x14ac:dyDescent="0.25">
      <c r="A32" s="252"/>
      <c r="B32" s="450" t="s">
        <v>14</v>
      </c>
      <c r="C32" s="465" t="s">
        <v>8</v>
      </c>
      <c r="D32" s="331">
        <v>0.33333333333333331</v>
      </c>
      <c r="E32" s="331">
        <v>0.46666666666666667</v>
      </c>
      <c r="F32" s="331">
        <v>0.2</v>
      </c>
      <c r="G32" s="331">
        <v>0.8666666666666667</v>
      </c>
      <c r="H32" s="331">
        <v>0.8666666666666667</v>
      </c>
      <c r="I32" s="331">
        <v>0.8666666666666667</v>
      </c>
      <c r="J32" s="331">
        <v>0.4</v>
      </c>
      <c r="K32" s="331">
        <v>0.33333333333333331</v>
      </c>
    </row>
    <row r="33" spans="1:12" ht="24" customHeight="1" x14ac:dyDescent="0.2">
      <c r="A33" s="252"/>
      <c r="B33" s="451"/>
      <c r="C33" s="451"/>
      <c r="D33" s="322">
        <f t="shared" ref="D33:K33" si="15">IF(D32 &gt;= 50%, 1, 0)</f>
        <v>0</v>
      </c>
      <c r="E33" s="322">
        <f t="shared" si="15"/>
        <v>0</v>
      </c>
      <c r="F33" s="322">
        <f t="shared" si="15"/>
        <v>0</v>
      </c>
      <c r="G33" s="322">
        <f t="shared" si="15"/>
        <v>1</v>
      </c>
      <c r="H33" s="322">
        <f t="shared" si="15"/>
        <v>1</v>
      </c>
      <c r="I33" s="322">
        <f t="shared" si="15"/>
        <v>1</v>
      </c>
      <c r="J33" s="322">
        <f t="shared" si="15"/>
        <v>0</v>
      </c>
      <c r="K33" s="322">
        <f t="shared" si="15"/>
        <v>0</v>
      </c>
      <c r="L33" s="319" t="s">
        <v>54</v>
      </c>
    </row>
    <row r="34" spans="1:12" ht="24" customHeight="1" thickBot="1" x14ac:dyDescent="0.25">
      <c r="A34" s="252"/>
      <c r="B34" s="451"/>
      <c r="C34" s="451"/>
      <c r="D34" s="322">
        <f t="shared" ref="D34:K34" si="16">INDEX($C$1:$C$3, MATCH(D36, D1:D3, 0))</f>
        <v>0</v>
      </c>
      <c r="E34" s="322">
        <f t="shared" si="16"/>
        <v>2</v>
      </c>
      <c r="F34" s="322">
        <f t="shared" si="16"/>
        <v>0</v>
      </c>
      <c r="G34" s="322">
        <f t="shared" si="16"/>
        <v>0</v>
      </c>
      <c r="H34" s="322">
        <f t="shared" si="16"/>
        <v>1</v>
      </c>
      <c r="I34" s="322">
        <f t="shared" si="16"/>
        <v>2</v>
      </c>
      <c r="J34" s="322">
        <f t="shared" si="16"/>
        <v>0</v>
      </c>
      <c r="K34" s="322">
        <f t="shared" si="16"/>
        <v>1</v>
      </c>
      <c r="L34" s="320" t="s">
        <v>55</v>
      </c>
    </row>
    <row r="35" spans="1:12" ht="24" customHeight="1" thickBot="1" x14ac:dyDescent="0.25">
      <c r="A35" s="252"/>
      <c r="B35" s="451"/>
      <c r="C35" s="451"/>
      <c r="D35" s="364">
        <f t="shared" ref="D35:K35" si="17">IF(D33=1, INDEX($C$1:$C$3, MATCH(D36, D1:D3, 0)), 1)</f>
        <v>1</v>
      </c>
      <c r="E35" s="364">
        <f t="shared" si="17"/>
        <v>1</v>
      </c>
      <c r="F35" s="364">
        <f t="shared" si="17"/>
        <v>1</v>
      </c>
      <c r="G35" s="364">
        <f t="shared" si="17"/>
        <v>0</v>
      </c>
      <c r="H35" s="364">
        <f t="shared" si="17"/>
        <v>1</v>
      </c>
      <c r="I35" s="364">
        <f t="shared" si="17"/>
        <v>2</v>
      </c>
      <c r="J35" s="364">
        <f t="shared" si="17"/>
        <v>1</v>
      </c>
      <c r="K35" s="364">
        <f t="shared" si="17"/>
        <v>1</v>
      </c>
      <c r="L35" s="320" t="s">
        <v>56</v>
      </c>
    </row>
    <row r="36" spans="1:12" ht="24" customHeight="1" thickBot="1" x14ac:dyDescent="0.25">
      <c r="A36" s="252"/>
      <c r="B36" s="451"/>
      <c r="C36" s="452"/>
      <c r="D36" s="332" t="s">
        <v>27</v>
      </c>
      <c r="E36" s="332" t="s">
        <v>39</v>
      </c>
      <c r="F36" s="332" t="s">
        <v>27</v>
      </c>
      <c r="G36" s="335" t="s">
        <v>29</v>
      </c>
      <c r="H36" s="335" t="s">
        <v>34</v>
      </c>
      <c r="I36" s="335" t="s">
        <v>42</v>
      </c>
      <c r="J36" s="332" t="s">
        <v>32</v>
      </c>
      <c r="K36" s="332" t="s">
        <v>36</v>
      </c>
    </row>
    <row r="37" spans="1:12" ht="24" customHeight="1" thickBot="1" x14ac:dyDescent="0.25">
      <c r="A37" s="252"/>
      <c r="B37" s="451"/>
      <c r="C37" s="461" t="s">
        <v>9</v>
      </c>
      <c r="D37" s="331">
        <v>0.58823529411764708</v>
      </c>
      <c r="E37" s="331">
        <v>0.58823529411764708</v>
      </c>
      <c r="F37" s="331">
        <v>0.35294117647058831</v>
      </c>
      <c r="G37" s="331">
        <v>0.41176470588235292</v>
      </c>
      <c r="H37" s="331">
        <v>0.94117647058823528</v>
      </c>
      <c r="I37" s="331">
        <v>0.6470588235294118</v>
      </c>
      <c r="J37" s="331">
        <v>0.35294117647058831</v>
      </c>
      <c r="K37" s="331">
        <v>0.29411764705882348</v>
      </c>
    </row>
    <row r="38" spans="1:12" ht="24" customHeight="1" x14ac:dyDescent="0.2">
      <c r="A38" s="252"/>
      <c r="B38" s="451"/>
      <c r="C38" s="451"/>
      <c r="D38" s="322">
        <f t="shared" ref="D38:K38" si="18">IF(D37 &gt;= 50%, 1, 0)</f>
        <v>1</v>
      </c>
      <c r="E38" s="322">
        <f t="shared" si="18"/>
        <v>1</v>
      </c>
      <c r="F38" s="322">
        <f t="shared" si="18"/>
        <v>0</v>
      </c>
      <c r="G38" s="322">
        <f t="shared" si="18"/>
        <v>0</v>
      </c>
      <c r="H38" s="322">
        <f t="shared" si="18"/>
        <v>1</v>
      </c>
      <c r="I38" s="322">
        <f t="shared" si="18"/>
        <v>1</v>
      </c>
      <c r="J38" s="322">
        <f t="shared" si="18"/>
        <v>0</v>
      </c>
      <c r="K38" s="322">
        <f t="shared" si="18"/>
        <v>0</v>
      </c>
      <c r="L38" s="319" t="s">
        <v>54</v>
      </c>
    </row>
    <row r="39" spans="1:12" ht="24" customHeight="1" thickBot="1" x14ac:dyDescent="0.25">
      <c r="A39" s="252"/>
      <c r="B39" s="451"/>
      <c r="C39" s="451"/>
      <c r="D39" s="322">
        <f t="shared" ref="D39:K39" si="19">INDEX($C$1:$C$3, MATCH(D41, D1:D3, 0))</f>
        <v>0</v>
      </c>
      <c r="E39" s="322">
        <f t="shared" si="19"/>
        <v>2</v>
      </c>
      <c r="F39" s="322">
        <f t="shared" si="19"/>
        <v>0</v>
      </c>
      <c r="G39" s="322">
        <f t="shared" si="19"/>
        <v>1</v>
      </c>
      <c r="H39" s="322">
        <f t="shared" si="19"/>
        <v>2</v>
      </c>
      <c r="I39" s="322">
        <f t="shared" si="19"/>
        <v>2</v>
      </c>
      <c r="J39" s="322">
        <f t="shared" si="19"/>
        <v>0</v>
      </c>
      <c r="K39" s="322">
        <f t="shared" si="19"/>
        <v>1</v>
      </c>
      <c r="L39" s="320" t="s">
        <v>55</v>
      </c>
    </row>
    <row r="40" spans="1:12" ht="24" customHeight="1" thickBot="1" x14ac:dyDescent="0.25">
      <c r="A40" s="252"/>
      <c r="B40" s="451"/>
      <c r="C40" s="451"/>
      <c r="D40" s="363">
        <f t="shared" ref="D40:K40" si="20">IF(D38=1, INDEX($C$1:$C$3, MATCH(D41, D1:D3, 0)), 1)</f>
        <v>0</v>
      </c>
      <c r="E40" s="363">
        <f t="shared" si="20"/>
        <v>2</v>
      </c>
      <c r="F40" s="363">
        <f t="shared" si="20"/>
        <v>1</v>
      </c>
      <c r="G40" s="363">
        <f t="shared" si="20"/>
        <v>1</v>
      </c>
      <c r="H40" s="363">
        <f t="shared" si="20"/>
        <v>2</v>
      </c>
      <c r="I40" s="363">
        <f t="shared" si="20"/>
        <v>2</v>
      </c>
      <c r="J40" s="363">
        <f t="shared" si="20"/>
        <v>1</v>
      </c>
      <c r="K40" s="363">
        <f t="shared" si="20"/>
        <v>1</v>
      </c>
      <c r="L40" s="320" t="s">
        <v>56</v>
      </c>
    </row>
    <row r="41" spans="1:12" ht="24" customHeight="1" thickBot="1" x14ac:dyDescent="0.25">
      <c r="B41" s="451"/>
      <c r="C41" s="452"/>
      <c r="D41" s="336" t="s">
        <v>27</v>
      </c>
      <c r="E41" s="336" t="s">
        <v>39</v>
      </c>
      <c r="F41" s="333" t="s">
        <v>27</v>
      </c>
      <c r="G41" s="333" t="s">
        <v>33</v>
      </c>
      <c r="H41" s="336" t="s">
        <v>41</v>
      </c>
      <c r="I41" s="336" t="s">
        <v>42</v>
      </c>
      <c r="J41" s="333" t="s">
        <v>32</v>
      </c>
      <c r="K41" s="333" t="s">
        <v>36</v>
      </c>
    </row>
    <row r="42" spans="1:12" ht="24" customHeight="1" thickBot="1" x14ac:dyDescent="0.25">
      <c r="B42" s="451"/>
      <c r="C42" s="471" t="s">
        <v>10</v>
      </c>
      <c r="D42" s="331">
        <v>0.3380281690140845</v>
      </c>
      <c r="E42" s="331">
        <v>0.60563380281690138</v>
      </c>
      <c r="F42" s="331">
        <v>0.43661971830985907</v>
      </c>
      <c r="G42" s="331">
        <v>0.676056338028169</v>
      </c>
      <c r="H42" s="331">
        <v>0.90140845070422537</v>
      </c>
      <c r="I42" s="331">
        <v>0.73239436619718312</v>
      </c>
      <c r="J42" s="331">
        <v>0.46478873239436619</v>
      </c>
      <c r="K42" s="331">
        <v>0.3380281690140845</v>
      </c>
    </row>
    <row r="43" spans="1:12" ht="24" customHeight="1" x14ac:dyDescent="0.2">
      <c r="B43" s="451"/>
      <c r="C43" s="451"/>
      <c r="D43" s="322">
        <f t="shared" ref="D43:K43" si="21">IF(D42 &gt;= 50%, 1, 0)</f>
        <v>0</v>
      </c>
      <c r="E43" s="322">
        <f t="shared" si="21"/>
        <v>1</v>
      </c>
      <c r="F43" s="322">
        <f t="shared" si="21"/>
        <v>0</v>
      </c>
      <c r="G43" s="322">
        <f t="shared" si="21"/>
        <v>1</v>
      </c>
      <c r="H43" s="322">
        <f t="shared" si="21"/>
        <v>1</v>
      </c>
      <c r="I43" s="322">
        <f t="shared" si="21"/>
        <v>1</v>
      </c>
      <c r="J43" s="322">
        <f t="shared" si="21"/>
        <v>0</v>
      </c>
      <c r="K43" s="322">
        <f t="shared" si="21"/>
        <v>0</v>
      </c>
      <c r="L43" s="319" t="s">
        <v>54</v>
      </c>
    </row>
    <row r="44" spans="1:12" ht="24" customHeight="1" thickBot="1" x14ac:dyDescent="0.25">
      <c r="B44" s="451"/>
      <c r="C44" s="451"/>
      <c r="D44" s="322">
        <f t="shared" ref="D44:K44" si="22">INDEX($C$1:$C$3, MATCH(D46, D1:D3, 0))</f>
        <v>1</v>
      </c>
      <c r="E44" s="322">
        <f t="shared" si="22"/>
        <v>2</v>
      </c>
      <c r="F44" s="322">
        <f t="shared" si="22"/>
        <v>1</v>
      </c>
      <c r="G44" s="322">
        <f t="shared" si="22"/>
        <v>2</v>
      </c>
      <c r="H44" s="322">
        <f t="shared" si="22"/>
        <v>2</v>
      </c>
      <c r="I44" s="322">
        <f t="shared" si="22"/>
        <v>2</v>
      </c>
      <c r="J44" s="322">
        <f t="shared" si="22"/>
        <v>2</v>
      </c>
      <c r="K44" s="322">
        <f t="shared" si="22"/>
        <v>1</v>
      </c>
      <c r="L44" s="320" t="s">
        <v>55</v>
      </c>
    </row>
    <row r="45" spans="1:12" ht="24" customHeight="1" thickBot="1" x14ac:dyDescent="0.25">
      <c r="B45" s="451"/>
      <c r="C45" s="451"/>
      <c r="D45" s="362">
        <f t="shared" ref="D45:K45" si="23">IF(D43=1, INDEX($C$1:$C$3, MATCH(D46, D1:D3, 0)), 1)</f>
        <v>1</v>
      </c>
      <c r="E45" s="362">
        <f t="shared" si="23"/>
        <v>2</v>
      </c>
      <c r="F45" s="362">
        <f t="shared" si="23"/>
        <v>1</v>
      </c>
      <c r="G45" s="362">
        <f t="shared" si="23"/>
        <v>2</v>
      </c>
      <c r="H45" s="362">
        <f t="shared" si="23"/>
        <v>2</v>
      </c>
      <c r="I45" s="362">
        <f t="shared" si="23"/>
        <v>2</v>
      </c>
      <c r="J45" s="362">
        <f t="shared" si="23"/>
        <v>1</v>
      </c>
      <c r="K45" s="362">
        <f t="shared" si="23"/>
        <v>1</v>
      </c>
      <c r="L45" s="320" t="s">
        <v>56</v>
      </c>
    </row>
    <row r="46" spans="1:12" ht="24" customHeight="1" thickBot="1" x14ac:dyDescent="0.25">
      <c r="B46" s="451"/>
      <c r="C46" s="452"/>
      <c r="D46" s="333" t="s">
        <v>33</v>
      </c>
      <c r="E46" s="337" t="s">
        <v>39</v>
      </c>
      <c r="F46" s="333" t="s">
        <v>33</v>
      </c>
      <c r="G46" s="337" t="s">
        <v>40</v>
      </c>
      <c r="H46" s="337" t="s">
        <v>41</v>
      </c>
      <c r="I46" s="337" t="s">
        <v>42</v>
      </c>
      <c r="J46" s="333" t="s">
        <v>43</v>
      </c>
      <c r="K46" s="333" t="s">
        <v>36</v>
      </c>
    </row>
    <row r="47" spans="1:12" ht="24" customHeight="1" thickBot="1" x14ac:dyDescent="0.25">
      <c r="B47" s="451"/>
      <c r="C47" s="460" t="s">
        <v>11</v>
      </c>
      <c r="D47" s="331">
        <v>0.38461538461538458</v>
      </c>
      <c r="E47" s="331">
        <v>0.61538461538461542</v>
      </c>
      <c r="F47" s="331">
        <v>0.46153846153846162</v>
      </c>
      <c r="G47" s="331">
        <v>0.69230769230769229</v>
      </c>
      <c r="H47" s="331">
        <v>0.76923076923076927</v>
      </c>
      <c r="I47" s="331">
        <v>0.61538461538461542</v>
      </c>
      <c r="J47" s="331">
        <v>0.46153846153846162</v>
      </c>
      <c r="K47" s="331">
        <v>0.61538461538461542</v>
      </c>
    </row>
    <row r="48" spans="1:12" ht="24" customHeight="1" x14ac:dyDescent="0.2">
      <c r="B48" s="451"/>
      <c r="C48" s="451"/>
      <c r="D48" s="322">
        <f t="shared" ref="D48:K48" si="24">IF(D47 &gt;= 50%, 1, 0)</f>
        <v>0</v>
      </c>
      <c r="E48" s="322">
        <f t="shared" si="24"/>
        <v>1</v>
      </c>
      <c r="F48" s="322">
        <f t="shared" si="24"/>
        <v>0</v>
      </c>
      <c r="G48" s="322">
        <f t="shared" si="24"/>
        <v>1</v>
      </c>
      <c r="H48" s="322">
        <f t="shared" si="24"/>
        <v>1</v>
      </c>
      <c r="I48" s="322">
        <f t="shared" si="24"/>
        <v>1</v>
      </c>
      <c r="J48" s="322">
        <f t="shared" si="24"/>
        <v>0</v>
      </c>
      <c r="K48" s="322">
        <f t="shared" si="24"/>
        <v>1</v>
      </c>
      <c r="L48" s="319" t="s">
        <v>54</v>
      </c>
    </row>
    <row r="49" spans="2:37" ht="24" customHeight="1" thickBot="1" x14ac:dyDescent="0.25">
      <c r="B49" s="451"/>
      <c r="C49" s="451"/>
      <c r="D49" s="322">
        <f t="shared" ref="D49:K49" si="25">INDEX($C$1:$C$3, MATCH(D51, D1:D3, 0))</f>
        <v>2</v>
      </c>
      <c r="E49" s="322">
        <f t="shared" si="25"/>
        <v>0</v>
      </c>
      <c r="F49" s="322">
        <f t="shared" si="25"/>
        <v>1</v>
      </c>
      <c r="G49" s="322">
        <f t="shared" si="25"/>
        <v>2</v>
      </c>
      <c r="H49" s="322">
        <f t="shared" si="25"/>
        <v>1</v>
      </c>
      <c r="I49" s="322">
        <f t="shared" si="25"/>
        <v>2</v>
      </c>
      <c r="J49" s="322">
        <f t="shared" si="25"/>
        <v>2</v>
      </c>
      <c r="K49" s="322">
        <f t="shared" si="25"/>
        <v>2</v>
      </c>
      <c r="L49" s="320" t="s">
        <v>55</v>
      </c>
    </row>
    <row r="50" spans="2:37" ht="24" customHeight="1" thickBot="1" x14ac:dyDescent="0.25">
      <c r="B50" s="451"/>
      <c r="C50" s="451"/>
      <c r="D50" s="361">
        <f t="shared" ref="D50:K50" si="26">IF(D48=1, INDEX($C$1:$C$3, MATCH(D51, D1:D3, 0)), 1)</f>
        <v>1</v>
      </c>
      <c r="E50" s="361">
        <f t="shared" si="26"/>
        <v>0</v>
      </c>
      <c r="F50" s="361">
        <f t="shared" si="26"/>
        <v>1</v>
      </c>
      <c r="G50" s="361">
        <f t="shared" si="26"/>
        <v>2</v>
      </c>
      <c r="H50" s="361">
        <f t="shared" si="26"/>
        <v>1</v>
      </c>
      <c r="I50" s="361">
        <f t="shared" si="26"/>
        <v>2</v>
      </c>
      <c r="J50" s="361">
        <f t="shared" si="26"/>
        <v>1</v>
      </c>
      <c r="K50" s="361">
        <f t="shared" si="26"/>
        <v>2</v>
      </c>
      <c r="L50" s="320" t="s">
        <v>56</v>
      </c>
    </row>
    <row r="51" spans="2:37" ht="24" customHeight="1" thickBot="1" x14ac:dyDescent="0.25">
      <c r="B51" s="451"/>
      <c r="C51" s="452"/>
      <c r="D51" s="333" t="s">
        <v>38</v>
      </c>
      <c r="E51" s="334" t="s">
        <v>28</v>
      </c>
      <c r="F51" s="333" t="s">
        <v>33</v>
      </c>
      <c r="G51" s="334" t="s">
        <v>40</v>
      </c>
      <c r="H51" s="334" t="s">
        <v>34</v>
      </c>
      <c r="I51" s="334" t="s">
        <v>42</v>
      </c>
      <c r="J51" s="333" t="s">
        <v>43</v>
      </c>
      <c r="K51" s="334" t="s">
        <v>44</v>
      </c>
    </row>
    <row r="52" spans="2:37" ht="24" customHeight="1" thickBot="1" x14ac:dyDescent="0.25">
      <c r="B52" s="451"/>
      <c r="C52" s="459" t="s">
        <v>12</v>
      </c>
      <c r="D52" s="338">
        <v>0.52631578947368418</v>
      </c>
      <c r="E52" s="338">
        <v>0.52631578947368418</v>
      </c>
      <c r="F52" s="331">
        <v>0.47368421052631582</v>
      </c>
      <c r="G52" s="338">
        <v>0.52631578947368418</v>
      </c>
      <c r="H52" s="338">
        <v>0.78947368421052633</v>
      </c>
      <c r="I52" s="338">
        <v>0.73684210526315785</v>
      </c>
      <c r="J52" s="331">
        <v>0.47368421052631582</v>
      </c>
      <c r="K52" s="331">
        <v>0.47368421052631582</v>
      </c>
    </row>
    <row r="53" spans="2:37" ht="24" customHeight="1" x14ac:dyDescent="0.2">
      <c r="B53" s="451"/>
      <c r="C53" s="451"/>
      <c r="D53" s="322">
        <f t="shared" ref="D53:K53" si="27">IF(D52 &gt;= 50%, 1, 0)</f>
        <v>1</v>
      </c>
      <c r="E53" s="322">
        <f t="shared" si="27"/>
        <v>1</v>
      </c>
      <c r="F53" s="322">
        <f t="shared" si="27"/>
        <v>0</v>
      </c>
      <c r="G53" s="322">
        <f t="shared" si="27"/>
        <v>1</v>
      </c>
      <c r="H53" s="322">
        <f t="shared" si="27"/>
        <v>1</v>
      </c>
      <c r="I53" s="322">
        <f t="shared" si="27"/>
        <v>1</v>
      </c>
      <c r="J53" s="322">
        <f t="shared" si="27"/>
        <v>0</v>
      </c>
      <c r="K53" s="322">
        <f t="shared" si="27"/>
        <v>0</v>
      </c>
      <c r="L53" s="319" t="s">
        <v>54</v>
      </c>
    </row>
    <row r="54" spans="2:37" ht="24" customHeight="1" thickBot="1" x14ac:dyDescent="0.25">
      <c r="B54" s="451"/>
      <c r="C54" s="451"/>
      <c r="D54" s="322">
        <f t="shared" ref="D54:K54" si="28">INDEX($C$1:$C$3, MATCH(D56, D1:D3, 0))</f>
        <v>0</v>
      </c>
      <c r="E54" s="322">
        <f t="shared" si="28"/>
        <v>0</v>
      </c>
      <c r="F54" s="322">
        <f t="shared" si="28"/>
        <v>1</v>
      </c>
      <c r="G54" s="322">
        <f t="shared" si="28"/>
        <v>0</v>
      </c>
      <c r="H54" s="322">
        <f t="shared" si="28"/>
        <v>1</v>
      </c>
      <c r="I54" s="322">
        <f t="shared" si="28"/>
        <v>2</v>
      </c>
      <c r="J54" s="322">
        <f t="shared" si="28"/>
        <v>0</v>
      </c>
      <c r="K54" s="322">
        <f t="shared" si="28"/>
        <v>1</v>
      </c>
      <c r="L54" s="320" t="s">
        <v>55</v>
      </c>
    </row>
    <row r="55" spans="2:37" ht="24" customHeight="1" thickBot="1" x14ac:dyDescent="0.25">
      <c r="B55" s="451"/>
      <c r="C55" s="451"/>
      <c r="D55" s="360">
        <f t="shared" ref="D55:K55" si="29">IF(D53=1, INDEX($C$1:$C$3, MATCH(D56, D1:D3, 0)), 1)</f>
        <v>0</v>
      </c>
      <c r="E55" s="360">
        <f t="shared" si="29"/>
        <v>0</v>
      </c>
      <c r="F55" s="360">
        <f t="shared" si="29"/>
        <v>1</v>
      </c>
      <c r="G55" s="360">
        <f t="shared" si="29"/>
        <v>0</v>
      </c>
      <c r="H55" s="360">
        <f t="shared" si="29"/>
        <v>1</v>
      </c>
      <c r="I55" s="360">
        <f t="shared" si="29"/>
        <v>2</v>
      </c>
      <c r="J55" s="360">
        <f t="shared" si="29"/>
        <v>1</v>
      </c>
      <c r="K55" s="360">
        <f t="shared" si="29"/>
        <v>1</v>
      </c>
      <c r="L55" s="320" t="s">
        <v>56</v>
      </c>
    </row>
    <row r="56" spans="2:37" ht="24" customHeight="1" thickBot="1" x14ac:dyDescent="0.25">
      <c r="B56" s="452"/>
      <c r="C56" s="452"/>
      <c r="D56" s="339" t="s">
        <v>27</v>
      </c>
      <c r="E56" s="339" t="s">
        <v>28</v>
      </c>
      <c r="F56" s="333" t="s">
        <v>33</v>
      </c>
      <c r="G56" s="339" t="s">
        <v>29</v>
      </c>
      <c r="H56" s="339" t="s">
        <v>34</v>
      </c>
      <c r="I56" s="339" t="s">
        <v>42</v>
      </c>
      <c r="J56" s="333" t="s">
        <v>32</v>
      </c>
      <c r="K56" s="333" t="s">
        <v>36</v>
      </c>
    </row>
    <row r="57" spans="2:37" ht="48" customHeight="1" x14ac:dyDescent="0.2"/>
    <row r="58" spans="2:37" ht="48" customHeight="1" x14ac:dyDescent="0.2">
      <c r="B58" s="467" t="s">
        <v>57</v>
      </c>
      <c r="C58" s="468"/>
      <c r="D58" s="468"/>
      <c r="E58" s="468"/>
      <c r="F58" s="468"/>
      <c r="G58" s="468"/>
      <c r="H58" s="468"/>
      <c r="I58" s="468"/>
      <c r="J58" s="468"/>
      <c r="K58" s="468"/>
      <c r="L58" s="468"/>
      <c r="M58" s="468"/>
      <c r="N58" s="468"/>
      <c r="O58" s="468"/>
      <c r="P58" s="468"/>
      <c r="Q58" s="468"/>
      <c r="R58" s="468"/>
      <c r="S58" s="468"/>
      <c r="T58" s="468"/>
    </row>
    <row r="59" spans="2:37" ht="17" customHeight="1" thickBot="1" x14ac:dyDescent="0.25"/>
    <row r="60" spans="2:37" ht="45" customHeight="1" thickBot="1" x14ac:dyDescent="0.25">
      <c r="B60" s="453" t="s">
        <v>58</v>
      </c>
      <c r="C60" s="454"/>
      <c r="D60" s="454"/>
      <c r="E60" s="454"/>
      <c r="F60" s="454"/>
      <c r="G60" s="454"/>
      <c r="H60" s="455"/>
      <c r="J60" s="248" t="s">
        <v>59</v>
      </c>
      <c r="N60" s="453" t="s">
        <v>16</v>
      </c>
      <c r="O60" s="454"/>
      <c r="P60" s="454"/>
      <c r="Q60" s="454"/>
      <c r="R60" s="454"/>
      <c r="S60" s="454"/>
      <c r="T60" s="455"/>
      <c r="AB60" s="453" t="s">
        <v>60</v>
      </c>
      <c r="AC60" s="454"/>
      <c r="AD60" s="454"/>
      <c r="AE60" s="454"/>
      <c r="AF60" s="454"/>
      <c r="AG60" s="454"/>
      <c r="AH60" s="455"/>
    </row>
    <row r="61" spans="2:37" ht="45" customHeight="1" thickBot="1" x14ac:dyDescent="0.25">
      <c r="B61" s="301"/>
      <c r="C61" s="302"/>
      <c r="D61" s="456" t="s">
        <v>15</v>
      </c>
      <c r="E61" s="457"/>
      <c r="F61" s="457"/>
      <c r="G61" s="457"/>
      <c r="H61" s="458"/>
      <c r="I61" s="300"/>
      <c r="J61" s="300"/>
      <c r="N61" s="301"/>
      <c r="O61" s="302"/>
      <c r="P61" s="456" t="s">
        <v>15</v>
      </c>
      <c r="Q61" s="457"/>
      <c r="R61" s="457"/>
      <c r="S61" s="457"/>
      <c r="T61" s="458"/>
      <c r="U61" s="318"/>
      <c r="V61" s="300"/>
      <c r="AB61" s="301"/>
      <c r="AC61" s="302"/>
      <c r="AD61" s="456" t="s">
        <v>15</v>
      </c>
      <c r="AE61" s="457"/>
      <c r="AF61" s="457"/>
      <c r="AG61" s="457"/>
      <c r="AH61" s="458"/>
      <c r="AI61" s="300"/>
      <c r="AJ61" s="300"/>
    </row>
    <row r="62" spans="2:37" ht="96" customHeight="1" thickBot="1" x14ac:dyDescent="0.25">
      <c r="B62" s="303"/>
      <c r="C62" s="309"/>
      <c r="D62" s="310" t="s">
        <v>8</v>
      </c>
      <c r="E62" s="311" t="s">
        <v>9</v>
      </c>
      <c r="F62" s="312" t="s">
        <v>10</v>
      </c>
      <c r="G62" s="313" t="s">
        <v>11</v>
      </c>
      <c r="H62" s="314" t="s">
        <v>12</v>
      </c>
      <c r="I62" s="298"/>
      <c r="J62" s="298"/>
      <c r="N62" s="303"/>
      <c r="O62" s="309"/>
      <c r="P62" s="310" t="s">
        <v>8</v>
      </c>
      <c r="Q62" s="311" t="s">
        <v>9</v>
      </c>
      <c r="R62" s="312" t="s">
        <v>10</v>
      </c>
      <c r="S62" s="313" t="s">
        <v>11</v>
      </c>
      <c r="T62" s="314" t="s">
        <v>12</v>
      </c>
      <c r="U62" s="298"/>
      <c r="V62" s="298"/>
      <c r="AB62" s="303"/>
      <c r="AC62" s="309"/>
      <c r="AD62" s="310" t="s">
        <v>8</v>
      </c>
      <c r="AE62" s="311" t="s">
        <v>9</v>
      </c>
      <c r="AF62" s="312" t="s">
        <v>10</v>
      </c>
      <c r="AG62" s="313" t="s">
        <v>11</v>
      </c>
      <c r="AH62" s="314" t="s">
        <v>12</v>
      </c>
      <c r="AI62" s="298"/>
      <c r="AJ62" s="298"/>
    </row>
    <row r="63" spans="2:37" ht="96" customHeight="1" thickBot="1" x14ac:dyDescent="0.25">
      <c r="B63" s="450" t="s">
        <v>15</v>
      </c>
      <c r="C63" s="304" t="s">
        <v>8</v>
      </c>
      <c r="D63" s="365">
        <f t="array" ref="D63">SUMPRODUCT(--(D$9:K$9&lt;&gt;D$9:K$9))</f>
        <v>0</v>
      </c>
      <c r="E63" s="366">
        <f t="array" ref="E63">SUMPRODUCT(--(D$14:K$14&lt;&gt;D$9:K$9))</f>
        <v>3</v>
      </c>
      <c r="F63" s="367">
        <f t="array" ref="F63">SUMPRODUCT(--(D$19:K$19&lt;&gt;D$9:K$9))</f>
        <v>4</v>
      </c>
      <c r="G63" s="367">
        <f t="array" ref="G63">SUMPRODUCT(--(D$24:K$24&lt;&gt;D$9:K$9))</f>
        <v>4</v>
      </c>
      <c r="H63" s="368">
        <f t="array" ref="H63">SUMPRODUCT(--(D$29:K$29&lt;&gt;D$9:K$9))</f>
        <v>3</v>
      </c>
      <c r="J63" s="462" t="s">
        <v>61</v>
      </c>
      <c r="K63" s="463"/>
      <c r="N63" s="450" t="s">
        <v>15</v>
      </c>
      <c r="O63" s="304" t="s">
        <v>8</v>
      </c>
      <c r="P63" s="365">
        <f t="array" ref="P63">SUMPRODUCT(--(calcs_param_only!D$6:K$6&lt;&gt;calcs_param_only!D$6:K$6))</f>
        <v>0</v>
      </c>
      <c r="Q63" s="366">
        <f t="array" ref="Q63">SUMPRODUCT(--(calcs_param_only!D$6:K$6&lt;&gt;calcs_param_only!D$9:K$9))</f>
        <v>3</v>
      </c>
      <c r="R63" s="367">
        <f t="array" ref="R63">SUMPRODUCT(--(calcs_param_only!D$6:K$6&lt;&gt;calcs_param_only!D$12:K$12))</f>
        <v>4</v>
      </c>
      <c r="S63" s="367">
        <f t="array" ref="S63">SUMPRODUCT(--(calcs_param_only!D$6:K$6&lt;&gt;calcs_param_only!D$15:K$15))</f>
        <v>2</v>
      </c>
      <c r="T63" s="368">
        <f t="array" ref="T63">SUMPRODUCT(--(calcs_param_only!D$6:K$6&lt;&gt;calcs_param_only!D$18:K$18))</f>
        <v>2</v>
      </c>
      <c r="V63" s="472" t="s">
        <v>62</v>
      </c>
      <c r="W63" s="463"/>
      <c r="AB63" s="450" t="s">
        <v>15</v>
      </c>
      <c r="AC63" s="304" t="s">
        <v>8</v>
      </c>
      <c r="AD63" s="365">
        <f t="shared" ref="AD63:AH67" si="30">D63+P63</f>
        <v>0</v>
      </c>
      <c r="AE63" s="365">
        <f t="shared" si="30"/>
        <v>6</v>
      </c>
      <c r="AF63" s="365">
        <f t="shared" si="30"/>
        <v>8</v>
      </c>
      <c r="AG63" s="365">
        <f t="shared" si="30"/>
        <v>6</v>
      </c>
      <c r="AH63" s="365">
        <f t="shared" si="30"/>
        <v>5</v>
      </c>
      <c r="AJ63" s="466" t="s">
        <v>63</v>
      </c>
      <c r="AK63" s="463"/>
    </row>
    <row r="64" spans="2:37" ht="96" customHeight="1" thickBot="1" x14ac:dyDescent="0.25">
      <c r="B64" s="451"/>
      <c r="C64" s="305" t="s">
        <v>9</v>
      </c>
      <c r="D64" s="365">
        <f t="array" ref="D64">SUMPRODUCT(--(D$9:K$9&lt;&gt;D$14:K$14))</f>
        <v>3</v>
      </c>
      <c r="E64" s="366">
        <f t="array" ref="E64">SUMPRODUCT(--(D$14:K$14&lt;&gt;D$14:K$14))</f>
        <v>0</v>
      </c>
      <c r="F64" s="367">
        <f t="array" ref="F64">SUMPRODUCT(--(D$19:K$19&lt;&gt;D$14:K$14))</f>
        <v>3</v>
      </c>
      <c r="G64" s="367">
        <f t="array" ref="G64">SUMPRODUCT(--(D$24:K$24&lt;&gt;D$14:K$14))</f>
        <v>3</v>
      </c>
      <c r="H64" s="368">
        <f t="array" ref="H64">SUMPRODUCT(--(D$29:K$29&lt;&gt;D$14:K$14))</f>
        <v>6</v>
      </c>
      <c r="J64" s="464"/>
      <c r="K64" s="458"/>
      <c r="N64" s="451"/>
      <c r="O64" s="305" t="s">
        <v>9</v>
      </c>
      <c r="P64" s="365">
        <f t="array" ref="P64">SUMPRODUCT(--(calcs_param_only!D$9:K$9&lt;&gt;calcs_param_only!D$6:K$6))</f>
        <v>3</v>
      </c>
      <c r="Q64" s="366">
        <f t="array" ref="Q64">SUMPRODUCT(--(calcs_param_only!D$9:K$9&lt;&gt;calcs_param_only!D$9:K$9))</f>
        <v>0</v>
      </c>
      <c r="R64" s="367">
        <f t="array" ref="R64">SUMPRODUCT(--(calcs_param_only!D$9:K$9&lt;&gt;calcs_param_only!D$12:K$12))</f>
        <v>3</v>
      </c>
      <c r="S64" s="367">
        <f t="array" ref="S64">SUMPRODUCT(--(calcs_param_only!D$9:K$9&lt;&gt;calcs_param_only!D$15:K$15))</f>
        <v>3</v>
      </c>
      <c r="T64" s="368">
        <f t="array" ref="T64">SUMPRODUCT(--(calcs_param_only!D$9:K$9&lt;&gt;calcs_param_only!D$18:K$18))</f>
        <v>3</v>
      </c>
      <c r="V64" s="464"/>
      <c r="W64" s="458"/>
      <c r="AB64" s="451"/>
      <c r="AC64" s="305" t="s">
        <v>9</v>
      </c>
      <c r="AD64" s="365">
        <f t="shared" si="30"/>
        <v>6</v>
      </c>
      <c r="AE64" s="365">
        <f t="shared" si="30"/>
        <v>0</v>
      </c>
      <c r="AF64" s="365">
        <f t="shared" si="30"/>
        <v>6</v>
      </c>
      <c r="AG64" s="365">
        <f t="shared" si="30"/>
        <v>6</v>
      </c>
      <c r="AH64" s="365">
        <f t="shared" si="30"/>
        <v>9</v>
      </c>
      <c r="AJ64" s="464"/>
      <c r="AK64" s="458"/>
    </row>
    <row r="65" spans="2:37" ht="96" customHeight="1" thickBot="1" x14ac:dyDescent="0.25">
      <c r="B65" s="451"/>
      <c r="C65" s="306" t="s">
        <v>10</v>
      </c>
      <c r="D65" s="365">
        <f t="array" ref="D65">SUMPRODUCT(--(D$9:K$9&lt;&gt;D$19:K$19))</f>
        <v>4</v>
      </c>
      <c r="E65" s="366">
        <f t="array" ref="E65">SUMPRODUCT(--(D$14:K$14&lt;&gt;D$19:K$19))</f>
        <v>3</v>
      </c>
      <c r="F65" s="367">
        <f t="array" ref="F65">SUMPRODUCT(--(D$19:K$19&lt;&gt;D$19:K$19))</f>
        <v>0</v>
      </c>
      <c r="G65" s="367">
        <f t="array" ref="G65">SUMPRODUCT(--(D$24:K$24&lt;&gt;D$19:K$19))</f>
        <v>6</v>
      </c>
      <c r="H65" s="368">
        <f t="array" ref="H65">SUMPRODUCT(--(D$29:K$29&lt;&gt;D$19:K$19))</f>
        <v>5</v>
      </c>
      <c r="J65" s="395" t="s">
        <v>64</v>
      </c>
      <c r="K65" s="396">
        <v>0</v>
      </c>
      <c r="N65" s="451"/>
      <c r="O65" s="306" t="s">
        <v>10</v>
      </c>
      <c r="P65" s="365">
        <f t="array" ref="P65">SUMPRODUCT(--(calcs_param_only!D$12:K$12&lt;&gt;calcs_param_only!D$6:K$6))</f>
        <v>4</v>
      </c>
      <c r="Q65" s="366">
        <f t="array" ref="Q65">SUMPRODUCT(--(calcs_param_only!D$12:K$12&lt;&gt;calcs_param_only!D$9:K$9))</f>
        <v>3</v>
      </c>
      <c r="R65" s="367">
        <f t="array" ref="R65">SUMPRODUCT(--(calcs_param_only!D$12:K$12&lt;&gt;calcs_param_only!D$12:K$12))</f>
        <v>0</v>
      </c>
      <c r="S65" s="367">
        <f t="array" ref="S65">SUMPRODUCT(--(calcs_param_only!D$12:K$12&lt;&gt;calcs_param_only!D$15:K$15))</f>
        <v>4</v>
      </c>
      <c r="T65" s="368">
        <f t="array" ref="T65">SUMPRODUCT(--(calcs_param_only!D$12:K$12&lt;&gt;calcs_param_only!D$18:K$18))</f>
        <v>2</v>
      </c>
      <c r="V65" s="387" t="s">
        <v>64</v>
      </c>
      <c r="W65" s="388">
        <v>0</v>
      </c>
      <c r="AB65" s="451"/>
      <c r="AC65" s="306" t="s">
        <v>10</v>
      </c>
      <c r="AD65" s="365">
        <f t="shared" si="30"/>
        <v>8</v>
      </c>
      <c r="AE65" s="365">
        <f t="shared" si="30"/>
        <v>6</v>
      </c>
      <c r="AF65" s="365">
        <f t="shared" si="30"/>
        <v>0</v>
      </c>
      <c r="AG65" s="365">
        <f t="shared" si="30"/>
        <v>10</v>
      </c>
      <c r="AH65" s="365">
        <f t="shared" si="30"/>
        <v>7</v>
      </c>
      <c r="AJ65" s="391" t="s">
        <v>64</v>
      </c>
      <c r="AK65" s="392">
        <v>0</v>
      </c>
    </row>
    <row r="66" spans="2:37" ht="96" customHeight="1" thickBot="1" x14ac:dyDescent="0.25">
      <c r="B66" s="451"/>
      <c r="C66" s="307" t="s">
        <v>11</v>
      </c>
      <c r="D66" s="365">
        <f t="array" ref="D66">SUMPRODUCT(--(D$9:K$9&lt;&gt;D$24:K$24))</f>
        <v>4</v>
      </c>
      <c r="E66" s="366">
        <f t="array" ref="E66">SUMPRODUCT(--(D$14:K$14&lt;&gt;D$24:K$24))</f>
        <v>3</v>
      </c>
      <c r="F66" s="367">
        <f t="array" ref="F66">SUMPRODUCT(--(D$19:K$19&lt;&gt;D$24:K$24))</f>
        <v>6</v>
      </c>
      <c r="G66" s="367">
        <f t="array" ref="G66">SUMPRODUCT(--(D$24:K$24&lt;&gt;D$24:K$24))</f>
        <v>0</v>
      </c>
      <c r="H66" s="368">
        <f t="array" ref="H66">SUMPRODUCT(--(D$29:K$29&lt;&gt;D$24:K$24))</f>
        <v>3</v>
      </c>
      <c r="J66" s="397" t="s">
        <v>65</v>
      </c>
      <c r="K66" s="398">
        <v>14</v>
      </c>
      <c r="N66" s="451"/>
      <c r="O66" s="307" t="s">
        <v>11</v>
      </c>
      <c r="P66" s="365">
        <f t="array" ref="P66">SUMPRODUCT(--(calcs_param_only!D$15:K$15&lt;&gt;calcs_param_only!D$6:K$6))</f>
        <v>2</v>
      </c>
      <c r="Q66" s="366">
        <f t="array" ref="Q66">SUMPRODUCT(--(calcs_param_only!D$15:K$15&lt;&gt;calcs_param_only!D$9:K$9))</f>
        <v>3</v>
      </c>
      <c r="R66" s="367">
        <f t="array" ref="R66">SUMPRODUCT(--(calcs_param_only!D$15:K$15&lt;&gt;calcs_param_only!D$12:K$12))</f>
        <v>4</v>
      </c>
      <c r="S66" s="367">
        <f t="array" ref="S66">SUMPRODUCT(--(calcs_param_only!D$15:K$15&lt;&gt;calcs_param_only!D$15:K$15))</f>
        <v>0</v>
      </c>
      <c r="T66" s="368">
        <f t="array" ref="T66">SUMPRODUCT(--(calcs_param_only!D$15:K$15&lt;&gt;calcs_param_only!D$18:K$18))</f>
        <v>4</v>
      </c>
      <c r="V66" s="389" t="s">
        <v>65</v>
      </c>
      <c r="W66" s="390">
        <v>8</v>
      </c>
      <c r="AB66" s="451"/>
      <c r="AC66" s="307" t="s">
        <v>11</v>
      </c>
      <c r="AD66" s="365">
        <f t="shared" si="30"/>
        <v>6</v>
      </c>
      <c r="AE66" s="365">
        <f t="shared" si="30"/>
        <v>6</v>
      </c>
      <c r="AF66" s="365">
        <f t="shared" si="30"/>
        <v>10</v>
      </c>
      <c r="AG66" s="365">
        <f t="shared" si="30"/>
        <v>0</v>
      </c>
      <c r="AH66" s="365">
        <f t="shared" si="30"/>
        <v>7</v>
      </c>
      <c r="AJ66" s="393" t="s">
        <v>65</v>
      </c>
      <c r="AK66" s="394">
        <v>22</v>
      </c>
    </row>
    <row r="67" spans="2:37" ht="96" customHeight="1" thickBot="1" x14ac:dyDescent="0.25">
      <c r="B67" s="452"/>
      <c r="C67" s="308" t="s">
        <v>12</v>
      </c>
      <c r="D67" s="365">
        <f t="array" ref="D67">SUMPRODUCT(--(D$9:K$9&lt;&gt;D$29:K$29))</f>
        <v>3</v>
      </c>
      <c r="E67" s="366">
        <f t="array" ref="E67">SUMPRODUCT(--(D$14:K$14&lt;&gt;D$29:K$29))</f>
        <v>6</v>
      </c>
      <c r="F67" s="367">
        <f t="array" ref="F67">SUMPRODUCT(--(D$19:K$19&lt;&gt;D$29:K$29))</f>
        <v>5</v>
      </c>
      <c r="G67" s="367">
        <f t="array" ref="G67">SUMPRODUCT(--(D$24:K$24&lt;&gt;D$29:K$29))</f>
        <v>3</v>
      </c>
      <c r="H67" s="368">
        <f t="array" ref="H67">SUMPRODUCT(--(D$29:K$29&lt;&gt;D$29:K$29))</f>
        <v>0</v>
      </c>
      <c r="N67" s="452"/>
      <c r="O67" s="308" t="s">
        <v>12</v>
      </c>
      <c r="P67" s="365">
        <f t="array" ref="P67">SUMPRODUCT(--(calcs_param_only!D$18:K$18&lt;&gt;calcs_param_only!D$6:K$6))</f>
        <v>2</v>
      </c>
      <c r="Q67" s="366">
        <f t="array" ref="Q67">SUMPRODUCT(--(calcs_param_only!D$18:K$18&lt;&gt;calcs_param_only!D$9:K$9))</f>
        <v>3</v>
      </c>
      <c r="R67" s="367">
        <f t="array" ref="R67">SUMPRODUCT(--(calcs_param_only!D$18:K$18&lt;&gt;calcs_param_only!D$12:K$12))</f>
        <v>2</v>
      </c>
      <c r="S67" s="367">
        <f t="array" ref="S67">SUMPRODUCT(--(calcs_param_only!D$18:K$18&lt;&gt;calcs_param_only!D$15:K$15))</f>
        <v>4</v>
      </c>
      <c r="T67" s="368">
        <f t="array" ref="T67">SUMPRODUCT(--(calcs_param_only!D$18:K$18&lt;&gt;calcs_param_only!D$18:K$18))</f>
        <v>0</v>
      </c>
      <c r="AB67" s="452"/>
      <c r="AC67" s="308" t="s">
        <v>12</v>
      </c>
      <c r="AD67" s="365">
        <f t="shared" si="30"/>
        <v>5</v>
      </c>
      <c r="AE67" s="365">
        <f t="shared" si="30"/>
        <v>9</v>
      </c>
      <c r="AF67" s="365">
        <f t="shared" si="30"/>
        <v>7</v>
      </c>
      <c r="AG67" s="365">
        <f t="shared" si="30"/>
        <v>7</v>
      </c>
      <c r="AH67" s="365">
        <f t="shared" si="30"/>
        <v>0</v>
      </c>
    </row>
    <row r="68" spans="2:37" ht="39" customHeight="1" thickBot="1" x14ac:dyDescent="0.25">
      <c r="B68" s="299"/>
      <c r="C68" s="298"/>
      <c r="D68" s="299"/>
      <c r="N68" s="299"/>
      <c r="O68" s="297"/>
      <c r="P68" s="299"/>
      <c r="AB68" s="299"/>
      <c r="AC68" s="298"/>
      <c r="AD68" s="299"/>
    </row>
    <row r="69" spans="2:37" ht="45" customHeight="1" thickBot="1" x14ac:dyDescent="0.25">
      <c r="B69" s="453" t="s">
        <v>13</v>
      </c>
      <c r="C69" s="454"/>
      <c r="D69" s="454"/>
      <c r="E69" s="454"/>
      <c r="F69" s="454"/>
      <c r="G69" s="454"/>
      <c r="H69" s="455"/>
      <c r="N69" s="453" t="s">
        <v>16</v>
      </c>
      <c r="O69" s="454"/>
      <c r="P69" s="454"/>
      <c r="Q69" s="454"/>
      <c r="R69" s="454"/>
      <c r="S69" s="454"/>
      <c r="T69" s="455"/>
      <c r="AB69" s="453" t="s">
        <v>60</v>
      </c>
      <c r="AC69" s="454"/>
      <c r="AD69" s="454"/>
      <c r="AE69" s="454"/>
      <c r="AF69" s="454"/>
      <c r="AG69" s="454"/>
      <c r="AH69" s="455"/>
    </row>
    <row r="70" spans="2:37" ht="45" customHeight="1" thickBot="1" x14ac:dyDescent="0.25">
      <c r="B70" s="301"/>
      <c r="C70" s="302"/>
      <c r="D70" s="456" t="s">
        <v>14</v>
      </c>
      <c r="E70" s="457"/>
      <c r="F70" s="457"/>
      <c r="G70" s="457"/>
      <c r="H70" s="458"/>
      <c r="N70" s="301"/>
      <c r="O70" s="302"/>
      <c r="P70" s="456" t="s">
        <v>14</v>
      </c>
      <c r="Q70" s="457"/>
      <c r="R70" s="457"/>
      <c r="S70" s="457"/>
      <c r="T70" s="458"/>
      <c r="U70" s="318"/>
      <c r="V70" s="300"/>
      <c r="AB70" s="301"/>
      <c r="AC70" s="302"/>
      <c r="AD70" s="456" t="s">
        <v>14</v>
      </c>
      <c r="AE70" s="457"/>
      <c r="AF70" s="457"/>
      <c r="AG70" s="457"/>
      <c r="AH70" s="458"/>
    </row>
    <row r="71" spans="2:37" ht="96" customHeight="1" thickBot="1" x14ac:dyDescent="0.25">
      <c r="B71" s="303"/>
      <c r="C71" s="309"/>
      <c r="D71" s="310" t="s">
        <v>8</v>
      </c>
      <c r="E71" s="311" t="s">
        <v>9</v>
      </c>
      <c r="F71" s="312" t="s">
        <v>10</v>
      </c>
      <c r="G71" s="313" t="s">
        <v>11</v>
      </c>
      <c r="H71" s="314" t="s">
        <v>12</v>
      </c>
      <c r="N71" s="303"/>
      <c r="O71" s="309"/>
      <c r="P71" s="310" t="s">
        <v>8</v>
      </c>
      <c r="Q71" s="311" t="s">
        <v>9</v>
      </c>
      <c r="R71" s="312" t="s">
        <v>10</v>
      </c>
      <c r="S71" s="313" t="s">
        <v>11</v>
      </c>
      <c r="T71" s="314" t="s">
        <v>12</v>
      </c>
      <c r="U71" s="298"/>
      <c r="V71" s="298"/>
      <c r="AB71" s="303"/>
      <c r="AC71" s="309"/>
      <c r="AD71" s="310" t="s">
        <v>8</v>
      </c>
      <c r="AE71" s="311" t="s">
        <v>9</v>
      </c>
      <c r="AF71" s="312" t="s">
        <v>10</v>
      </c>
      <c r="AG71" s="313" t="s">
        <v>11</v>
      </c>
      <c r="AH71" s="314" t="s">
        <v>12</v>
      </c>
    </row>
    <row r="72" spans="2:37" ht="96" customHeight="1" thickBot="1" x14ac:dyDescent="0.25">
      <c r="B72" s="450" t="s">
        <v>14</v>
      </c>
      <c r="C72" s="304" t="s">
        <v>8</v>
      </c>
      <c r="D72" s="365">
        <f t="array" ref="D72">SUMPRODUCT(--(D$35:K$35&lt;&gt;D$35:K$35))</f>
        <v>0</v>
      </c>
      <c r="E72" s="366">
        <f t="array" ref="E72">SUMPRODUCT(--(D$40:K$40&lt;&gt;D$35:K$35))</f>
        <v>4</v>
      </c>
      <c r="F72" s="367">
        <f t="array" ref="F72">SUMPRODUCT(--(D$45:K$45&lt;&gt;D$35:K$35))</f>
        <v>3</v>
      </c>
      <c r="G72" s="367">
        <f t="array" ref="G72">SUMPRODUCT(--(D$50:K$50&lt;&gt;D$35:K$35))</f>
        <v>3</v>
      </c>
      <c r="H72" s="368">
        <f t="array" ref="H72">SUMPRODUCT(--(D$55:K$55&lt;&gt;D$35:K$35))</f>
        <v>2</v>
      </c>
      <c r="J72" s="462" t="s">
        <v>61</v>
      </c>
      <c r="K72" s="463"/>
      <c r="N72" s="450" t="s">
        <v>14</v>
      </c>
      <c r="O72" s="304" t="s">
        <v>8</v>
      </c>
      <c r="P72" s="365">
        <f t="array" ref="P72">SUMPRODUCT(--(calcs_param_only!D$22:K$22&lt;&gt;calcs_param_only!D$22:K$22))</f>
        <v>0</v>
      </c>
      <c r="Q72" s="366">
        <f t="array" ref="Q72">SUMPRODUCT(--(calcs_param_only!D$22:K$22&lt;&gt;calcs_param_only!D$25:K$25))</f>
        <v>3</v>
      </c>
      <c r="R72" s="367">
        <f t="array" ref="R72">SUMPRODUCT(--(calcs_param_only!D$22:K$22&lt;&gt;calcs_param_only!D$28:K$28))</f>
        <v>1</v>
      </c>
      <c r="S72" s="367">
        <f t="array" ref="S72">SUMPRODUCT(--(calcs_param_only!D$22:K$22&lt;&gt;calcs_param_only!D$31:K$31))</f>
        <v>2</v>
      </c>
      <c r="T72" s="368">
        <f t="array" ref="T72">SUMPRODUCT(--(calcs_param_only!D$22:K$22&lt;&gt;calcs_param_only!D$34:K$34))</f>
        <v>2</v>
      </c>
      <c r="V72" s="472" t="s">
        <v>62</v>
      </c>
      <c r="W72" s="463"/>
      <c r="AB72" s="450" t="s">
        <v>14</v>
      </c>
      <c r="AC72" s="304" t="s">
        <v>8</v>
      </c>
      <c r="AD72" s="365">
        <f t="shared" ref="AD72:AH76" si="31">D72+P72</f>
        <v>0</v>
      </c>
      <c r="AE72" s="365">
        <f t="shared" si="31"/>
        <v>7</v>
      </c>
      <c r="AF72" s="365">
        <f t="shared" si="31"/>
        <v>4</v>
      </c>
      <c r="AG72" s="365">
        <f t="shared" si="31"/>
        <v>5</v>
      </c>
      <c r="AH72" s="365">
        <f t="shared" si="31"/>
        <v>4</v>
      </c>
      <c r="AJ72" s="466" t="s">
        <v>66</v>
      </c>
      <c r="AK72" s="463"/>
    </row>
    <row r="73" spans="2:37" ht="96" customHeight="1" thickBot="1" x14ac:dyDescent="0.25">
      <c r="B73" s="451"/>
      <c r="C73" s="305" t="s">
        <v>9</v>
      </c>
      <c r="D73" s="365">
        <f t="array" ref="D73">SUMPRODUCT(--(D$35:K$35&lt;&gt;D$40:K$40))</f>
        <v>4</v>
      </c>
      <c r="E73" s="366">
        <f t="array" ref="E73">SUMPRODUCT(--(D$40:K$40&lt;&gt;D$40:K$40))</f>
        <v>0</v>
      </c>
      <c r="F73" s="367">
        <f t="array" ref="F73">SUMPRODUCT(--(D$45:K$45&lt;&gt;D$40:K$40))</f>
        <v>2</v>
      </c>
      <c r="G73" s="367">
        <f t="array" ref="G73">SUMPRODUCT(--(D$50:K$50&lt;&gt;D$40:K$40))</f>
        <v>5</v>
      </c>
      <c r="H73" s="368">
        <f t="array" ref="H73">SUMPRODUCT(--(D$55:K$55&lt;&gt;D$40:K$40))</f>
        <v>3</v>
      </c>
      <c r="J73" s="464"/>
      <c r="K73" s="458"/>
      <c r="N73" s="451"/>
      <c r="O73" s="305" t="s">
        <v>9</v>
      </c>
      <c r="P73" s="365">
        <f t="array" ref="P73">SUMPRODUCT(--(calcs_param_only!D$25:K$25&lt;&gt;calcs_param_only!D$22:K$22))</f>
        <v>3</v>
      </c>
      <c r="Q73" s="366">
        <f t="array" ref="Q73">SUMPRODUCT(--(calcs_param_only!D$25:K$25&lt;&gt;calcs_param_only!D$25:K$25))</f>
        <v>0</v>
      </c>
      <c r="R73" s="367">
        <f t="array" ref="R73">SUMPRODUCT(--(calcs_param_only!D$25:K$25&lt;&gt;calcs_param_only!D$28:K$28))</f>
        <v>2</v>
      </c>
      <c r="S73" s="367">
        <f t="array" ref="S73">SUMPRODUCT(--(calcs_param_only!D$25:K$25&lt;&gt;calcs_param_only!D$31:K$31))</f>
        <v>3</v>
      </c>
      <c r="T73" s="368">
        <f t="array" ref="T73">SUMPRODUCT(--(calcs_param_only!D$25:K$25&lt;&gt;calcs_param_only!D$34:K$34))</f>
        <v>1</v>
      </c>
      <c r="V73" s="464"/>
      <c r="W73" s="458"/>
      <c r="AB73" s="451"/>
      <c r="AC73" s="305" t="s">
        <v>9</v>
      </c>
      <c r="AD73" s="365">
        <f t="shared" si="31"/>
        <v>7</v>
      </c>
      <c r="AE73" s="365">
        <f t="shared" si="31"/>
        <v>0</v>
      </c>
      <c r="AF73" s="365">
        <f t="shared" si="31"/>
        <v>4</v>
      </c>
      <c r="AG73" s="365">
        <f t="shared" si="31"/>
        <v>8</v>
      </c>
      <c r="AH73" s="365">
        <f t="shared" si="31"/>
        <v>4</v>
      </c>
      <c r="AJ73" s="464"/>
      <c r="AK73" s="458"/>
    </row>
    <row r="74" spans="2:37" ht="96" customHeight="1" thickBot="1" x14ac:dyDescent="0.25">
      <c r="B74" s="451"/>
      <c r="C74" s="306" t="s">
        <v>10</v>
      </c>
      <c r="D74" s="365">
        <f t="array" ref="D74">SUMPRODUCT(--(D$35:K$35&lt;&gt;D$45:K$45))</f>
        <v>3</v>
      </c>
      <c r="E74" s="366">
        <f t="array" ref="E74">SUMPRODUCT(--(D$40:K$40&lt;&gt;D$45:K$45))</f>
        <v>2</v>
      </c>
      <c r="F74" s="367">
        <f t="array" ref="F74">SUMPRODUCT(--(D$45:K$45&lt;&gt;D$45:K$45))</f>
        <v>0</v>
      </c>
      <c r="G74" s="367">
        <f t="array" ref="G74">SUMPRODUCT(--(D$50:K$50&lt;&gt;D$45:K$45))</f>
        <v>3</v>
      </c>
      <c r="H74" s="368">
        <f t="array" ref="H74">SUMPRODUCT(--(D$55:K$55&lt;&gt;D$45:K$45))</f>
        <v>4</v>
      </c>
      <c r="J74" s="395" t="s">
        <v>64</v>
      </c>
      <c r="K74" s="396">
        <v>0</v>
      </c>
      <c r="N74" s="451"/>
      <c r="O74" s="306" t="s">
        <v>10</v>
      </c>
      <c r="P74" s="365">
        <f t="array" ref="P74">SUMPRODUCT(--(calcs_param_only!D$28:K$28&lt;&gt;calcs_param_only!D$22:K$22))</f>
        <v>1</v>
      </c>
      <c r="Q74" s="366">
        <f t="array" ref="Q74">SUMPRODUCT(--(calcs_param_only!D$28:K$28&lt;&gt;calcs_param_only!D$25:K$25))</f>
        <v>2</v>
      </c>
      <c r="R74" s="367">
        <f t="array" ref="R74">SUMPRODUCT(--(calcs_param_only!D$28:K$28&lt;&gt;calcs_param_only!D$28:K$28))</f>
        <v>0</v>
      </c>
      <c r="S74" s="367">
        <f t="array" ref="S74">SUMPRODUCT(--(calcs_param_only!D$28:K$28&lt;&gt;calcs_param_only!D$31:K$31))</f>
        <v>1</v>
      </c>
      <c r="T74" s="368">
        <f t="array" ref="T74">SUMPRODUCT(--(calcs_param_only!D$28:K$28&lt;&gt;calcs_param_only!D$34:K$34))</f>
        <v>1</v>
      </c>
      <c r="V74" s="387" t="s">
        <v>64</v>
      </c>
      <c r="W74" s="388">
        <v>0</v>
      </c>
      <c r="AB74" s="451"/>
      <c r="AC74" s="306" t="s">
        <v>10</v>
      </c>
      <c r="AD74" s="365">
        <f t="shared" si="31"/>
        <v>4</v>
      </c>
      <c r="AE74" s="365">
        <f t="shared" si="31"/>
        <v>4</v>
      </c>
      <c r="AF74" s="365">
        <f t="shared" si="31"/>
        <v>0</v>
      </c>
      <c r="AG74" s="365">
        <f t="shared" si="31"/>
        <v>4</v>
      </c>
      <c r="AH74" s="365">
        <f t="shared" si="31"/>
        <v>5</v>
      </c>
      <c r="AJ74" s="391" t="s">
        <v>64</v>
      </c>
      <c r="AK74" s="392">
        <v>0</v>
      </c>
    </row>
    <row r="75" spans="2:37" ht="96" customHeight="1" thickBot="1" x14ac:dyDescent="0.25">
      <c r="B75" s="451"/>
      <c r="C75" s="307" t="s">
        <v>11</v>
      </c>
      <c r="D75" s="365">
        <f t="array" ref="D75">SUMPRODUCT(--(D$35:K$35&lt;&gt;D$50:K$50))</f>
        <v>3</v>
      </c>
      <c r="E75" s="366">
        <f t="array" ref="E75">SUMPRODUCT(--(D$40:K$40&lt;&gt;D$50:K$50))</f>
        <v>5</v>
      </c>
      <c r="F75" s="367">
        <f t="array" ref="F75">SUMPRODUCT(--(D$45:K$45&lt;&gt;D$50:K$50))</f>
        <v>3</v>
      </c>
      <c r="G75" s="367">
        <f t="array" ref="G75">SUMPRODUCT(--(D$50:K$50&lt;&gt;D$50:K$50))</f>
        <v>0</v>
      </c>
      <c r="H75" s="368">
        <f t="array" ref="H75">SUMPRODUCT(--(D$55:K$55&lt;&gt;D$50:K$50))</f>
        <v>3</v>
      </c>
      <c r="J75" s="397" t="s">
        <v>65</v>
      </c>
      <c r="K75" s="398">
        <v>14</v>
      </c>
      <c r="N75" s="451"/>
      <c r="O75" s="307" t="s">
        <v>11</v>
      </c>
      <c r="P75" s="365">
        <f t="array" ref="P75">SUMPRODUCT(--(calcs_param_only!D$31:K$31&lt;&gt;calcs_param_only!D$22:K$22))</f>
        <v>2</v>
      </c>
      <c r="Q75" s="366">
        <f t="array" ref="Q75">SUMPRODUCT(--(calcs_param_only!D$31:K$31&lt;&gt;calcs_param_only!D$25:K$25))</f>
        <v>3</v>
      </c>
      <c r="R75" s="367">
        <f t="array" ref="R75">SUMPRODUCT(--(calcs_param_only!D$31:K$31&lt;&gt;calcs_param_only!D$28:K$28))</f>
        <v>1</v>
      </c>
      <c r="S75" s="367">
        <f t="array" ref="S75">SUMPRODUCT(--(calcs_param_only!D$31:K$31&lt;&gt;calcs_param_only!D$31:K$31))</f>
        <v>0</v>
      </c>
      <c r="T75" s="368">
        <f t="array" ref="T75">SUMPRODUCT(--(calcs_param_only!D$31:K$31&lt;&gt;calcs_param_only!D$34:K$34))</f>
        <v>2</v>
      </c>
      <c r="V75" s="389" t="s">
        <v>65</v>
      </c>
      <c r="W75" s="390">
        <v>8</v>
      </c>
      <c r="AB75" s="451"/>
      <c r="AC75" s="307" t="s">
        <v>11</v>
      </c>
      <c r="AD75" s="365">
        <f t="shared" si="31"/>
        <v>5</v>
      </c>
      <c r="AE75" s="365">
        <f t="shared" si="31"/>
        <v>8</v>
      </c>
      <c r="AF75" s="365">
        <f t="shared" si="31"/>
        <v>4</v>
      </c>
      <c r="AG75" s="365">
        <f t="shared" si="31"/>
        <v>0</v>
      </c>
      <c r="AH75" s="365">
        <f t="shared" si="31"/>
        <v>5</v>
      </c>
      <c r="AJ75" s="393" t="s">
        <v>65</v>
      </c>
      <c r="AK75" s="394">
        <v>22</v>
      </c>
    </row>
    <row r="76" spans="2:37" ht="96" customHeight="1" thickBot="1" x14ac:dyDescent="0.25">
      <c r="B76" s="452"/>
      <c r="C76" s="308" t="s">
        <v>12</v>
      </c>
      <c r="D76" s="365">
        <f t="array" ref="D76">SUMPRODUCT(--(D$35:K$35&lt;&gt;D$55:K$55))</f>
        <v>2</v>
      </c>
      <c r="E76" s="366">
        <f t="array" ref="E76">SUMPRODUCT(--(D$40:K$40&lt;&gt;D$55:K$55))</f>
        <v>3</v>
      </c>
      <c r="F76" s="367">
        <f t="array" ref="F76">SUMPRODUCT(--(D$45:K$45&lt;&gt;D$55:K$55))</f>
        <v>4</v>
      </c>
      <c r="G76" s="367">
        <f t="array" ref="G76">SUMPRODUCT(--(D$50:K$50&lt;&gt;D$55:K$55))</f>
        <v>3</v>
      </c>
      <c r="H76" s="368">
        <f t="array" ref="H76">SUMPRODUCT(--(D$55:K$55&lt;&gt;D$55:K$55))</f>
        <v>0</v>
      </c>
      <c r="N76" s="452"/>
      <c r="O76" s="308" t="s">
        <v>12</v>
      </c>
      <c r="P76" s="365">
        <f t="array" ref="P76">SUMPRODUCT(--(calcs_param_only!D$34:K$34&lt;&gt;calcs_param_only!D$22:K$22))</f>
        <v>2</v>
      </c>
      <c r="Q76" s="366">
        <f t="array" ref="Q76">SUMPRODUCT(--(calcs_param_only!D$34:K$34&lt;&gt;calcs_param_only!D$25:K$25))</f>
        <v>1</v>
      </c>
      <c r="R76" s="367">
        <f t="array" ref="R76">SUMPRODUCT(--(calcs_param_only!D$34:K$34&lt;&gt;calcs_param_only!D$28:K$28))</f>
        <v>1</v>
      </c>
      <c r="S76" s="367">
        <f t="array" ref="S76">SUMPRODUCT(--(calcs_param_only!D$34:K$34&lt;&gt;calcs_param_only!D$31:K$31))</f>
        <v>2</v>
      </c>
      <c r="T76" s="368">
        <f t="array" ref="T76">SUMPRODUCT(--(calcs_param_only!D$34:K$34&lt;&gt;calcs_param_only!D$34:K$34))</f>
        <v>0</v>
      </c>
      <c r="AB76" s="452"/>
      <c r="AC76" s="308" t="s">
        <v>12</v>
      </c>
      <c r="AD76" s="365">
        <f t="shared" si="31"/>
        <v>4</v>
      </c>
      <c r="AE76" s="365">
        <f t="shared" si="31"/>
        <v>4</v>
      </c>
      <c r="AF76" s="365">
        <f t="shared" si="31"/>
        <v>5</v>
      </c>
      <c r="AG76" s="365">
        <f t="shared" si="31"/>
        <v>5</v>
      </c>
      <c r="AH76" s="365">
        <f t="shared" si="31"/>
        <v>0</v>
      </c>
    </row>
    <row r="77" spans="2:37" ht="48" customHeight="1" x14ac:dyDescent="0.2"/>
    <row r="78" spans="2:37" ht="48" customHeight="1" thickBot="1" x14ac:dyDescent="0.25"/>
    <row r="79" spans="2:37" ht="48" customHeight="1" x14ac:dyDescent="0.2">
      <c r="E79" s="469" t="s">
        <v>67</v>
      </c>
      <c r="F79" s="470"/>
      <c r="G79" s="470"/>
      <c r="H79" s="470"/>
      <c r="I79" s="470"/>
      <c r="J79" s="470"/>
      <c r="K79" s="470"/>
      <c r="L79" s="470"/>
      <c r="M79" s="470"/>
      <c r="N79" s="470"/>
      <c r="O79" s="470"/>
      <c r="P79" s="470"/>
      <c r="Q79" s="470"/>
      <c r="R79" s="470"/>
      <c r="S79" s="470"/>
      <c r="T79" s="470"/>
    </row>
    <row r="80" spans="2:37" ht="48" customHeight="1" x14ac:dyDescent="0.2">
      <c r="E80" s="468"/>
      <c r="F80" s="468"/>
      <c r="G80" s="468"/>
      <c r="H80" s="468"/>
      <c r="I80" s="468"/>
      <c r="J80" s="468"/>
      <c r="K80" s="468"/>
      <c r="L80" s="468"/>
      <c r="M80" s="468"/>
      <c r="N80" s="468"/>
      <c r="O80" s="468"/>
      <c r="P80" s="468"/>
      <c r="Q80" s="468"/>
      <c r="R80" s="468"/>
      <c r="S80" s="468"/>
      <c r="T80" s="468"/>
    </row>
    <row r="81" spans="2:20" ht="48" customHeight="1" x14ac:dyDescent="0.2">
      <c r="E81" s="468"/>
      <c r="F81" s="468"/>
      <c r="G81" s="468"/>
      <c r="H81" s="468"/>
      <c r="I81" s="468"/>
      <c r="J81" s="468"/>
      <c r="K81" s="468"/>
      <c r="L81" s="468"/>
      <c r="M81" s="468"/>
      <c r="N81" s="468"/>
      <c r="O81" s="468"/>
      <c r="P81" s="468"/>
      <c r="Q81" s="468"/>
      <c r="R81" s="468"/>
      <c r="S81" s="468"/>
      <c r="T81" s="468"/>
    </row>
    <row r="82" spans="2:20" ht="48" customHeight="1" x14ac:dyDescent="0.2">
      <c r="E82" s="468"/>
      <c r="F82" s="468"/>
      <c r="G82" s="468"/>
      <c r="H82" s="468"/>
      <c r="I82" s="468"/>
      <c r="J82" s="468"/>
      <c r="K82" s="468"/>
      <c r="L82" s="468"/>
      <c r="M82" s="468"/>
      <c r="N82" s="468"/>
      <c r="O82" s="468"/>
      <c r="P82" s="468"/>
      <c r="Q82" s="468"/>
      <c r="R82" s="468"/>
      <c r="S82" s="468"/>
      <c r="T82" s="468"/>
    </row>
    <row r="83" spans="2:20" ht="48" customHeight="1" x14ac:dyDescent="0.2">
      <c r="E83" s="468"/>
      <c r="F83" s="468"/>
      <c r="G83" s="468"/>
      <c r="H83" s="468"/>
      <c r="I83" s="468"/>
      <c r="J83" s="468"/>
      <c r="K83" s="468"/>
      <c r="L83" s="468"/>
      <c r="M83" s="468"/>
      <c r="N83" s="468"/>
      <c r="O83" s="468"/>
      <c r="P83" s="468"/>
      <c r="Q83" s="468"/>
      <c r="R83" s="468"/>
      <c r="S83" s="468"/>
      <c r="T83" s="468"/>
    </row>
    <row r="84" spans="2:20" ht="48" customHeight="1" x14ac:dyDescent="0.2"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</row>
    <row r="85" spans="2:20" x14ac:dyDescent="0.2"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</row>
    <row r="86" spans="2:20" x14ac:dyDescent="0.2"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8"/>
    </row>
    <row r="91" spans="2:20" ht="63" customHeight="1" x14ac:dyDescent="0.2">
      <c r="B91" s="467" t="s">
        <v>68</v>
      </c>
      <c r="C91" s="468"/>
      <c r="D91" s="468"/>
      <c r="E91" s="468"/>
      <c r="F91" s="468"/>
      <c r="G91" s="468"/>
      <c r="H91" s="468"/>
      <c r="I91" s="468"/>
      <c r="J91" s="468"/>
      <c r="K91" s="468"/>
      <c r="L91" s="468"/>
      <c r="M91" s="468"/>
      <c r="N91" s="468"/>
      <c r="O91" s="468"/>
      <c r="P91" s="468"/>
      <c r="Q91" s="468"/>
      <c r="R91" s="468"/>
      <c r="S91" s="468"/>
      <c r="T91" s="468"/>
    </row>
    <row r="92" spans="2:20" x14ac:dyDescent="0.2">
      <c r="B92" s="468"/>
      <c r="C92" s="468"/>
      <c r="D92" s="468"/>
      <c r="E92" s="468"/>
      <c r="F92" s="468"/>
      <c r="G92" s="468"/>
      <c r="H92" s="468"/>
      <c r="I92" s="468"/>
      <c r="J92" s="468"/>
      <c r="K92" s="468"/>
      <c r="L92" s="468"/>
      <c r="M92" s="468"/>
      <c r="N92" s="468"/>
      <c r="O92" s="468"/>
      <c r="P92" s="468"/>
    </row>
    <row r="94" spans="2:20" ht="17" customHeight="1" thickBot="1" x14ac:dyDescent="0.25"/>
    <row r="95" spans="2:20" ht="58" customHeight="1" thickBot="1" x14ac:dyDescent="0.25">
      <c r="B95" s="453" t="s">
        <v>13</v>
      </c>
      <c r="C95" s="454"/>
      <c r="D95" s="454"/>
      <c r="E95" s="454"/>
      <c r="F95" s="454"/>
      <c r="G95" s="454"/>
      <c r="H95" s="455"/>
      <c r="N95" s="453" t="s">
        <v>16</v>
      </c>
      <c r="O95" s="454"/>
      <c r="P95" s="454"/>
      <c r="Q95" s="454"/>
      <c r="R95" s="454"/>
      <c r="S95" s="454"/>
      <c r="T95" s="455"/>
    </row>
    <row r="96" spans="2:20" ht="58" customHeight="1" thickBot="1" x14ac:dyDescent="0.25">
      <c r="B96" s="301"/>
      <c r="C96" s="302"/>
      <c r="D96" s="456" t="s">
        <v>14</v>
      </c>
      <c r="E96" s="457"/>
      <c r="F96" s="457"/>
      <c r="G96" s="457"/>
      <c r="H96" s="458"/>
      <c r="N96" s="301"/>
      <c r="O96" s="302"/>
      <c r="P96" s="456" t="s">
        <v>14</v>
      </c>
      <c r="Q96" s="457"/>
      <c r="R96" s="457"/>
      <c r="S96" s="457"/>
      <c r="T96" s="458"/>
    </row>
    <row r="97" spans="2:20" ht="58" customHeight="1" thickBot="1" x14ac:dyDescent="0.25">
      <c r="B97" s="303"/>
      <c r="C97" s="309"/>
      <c r="D97" s="310" t="s">
        <v>8</v>
      </c>
      <c r="E97" s="311" t="s">
        <v>9</v>
      </c>
      <c r="F97" s="312" t="s">
        <v>10</v>
      </c>
      <c r="G97" s="313" t="s">
        <v>11</v>
      </c>
      <c r="H97" s="314" t="s">
        <v>12</v>
      </c>
      <c r="N97" s="303"/>
      <c r="O97" s="309"/>
      <c r="P97" s="310" t="s">
        <v>8</v>
      </c>
      <c r="Q97" s="311" t="s">
        <v>9</v>
      </c>
      <c r="R97" s="312" t="s">
        <v>10</v>
      </c>
      <c r="S97" s="313" t="s">
        <v>11</v>
      </c>
      <c r="T97" s="314" t="s">
        <v>12</v>
      </c>
    </row>
    <row r="98" spans="2:20" ht="58" customHeight="1" thickBot="1" x14ac:dyDescent="0.25">
      <c r="B98" s="450" t="s">
        <v>15</v>
      </c>
      <c r="C98" s="304" t="s">
        <v>8</v>
      </c>
      <c r="D98" s="365">
        <f t="array" ref="D98">SUMPRODUCT(--(D$35:K$35&lt;&gt;D$9:K$9))</f>
        <v>2</v>
      </c>
      <c r="E98" s="410"/>
      <c r="F98" s="411"/>
      <c r="G98" s="411"/>
      <c r="H98" s="412"/>
      <c r="N98" s="450" t="s">
        <v>15</v>
      </c>
      <c r="O98" s="304" t="s">
        <v>8</v>
      </c>
      <c r="P98" s="365">
        <f t="array" ref="P98">SUMPRODUCT(--(D$7:K$7&lt;&gt;D$33:K$33))</f>
        <v>3</v>
      </c>
      <c r="Q98" s="410"/>
      <c r="R98" s="411"/>
      <c r="S98" s="411"/>
      <c r="T98" s="412"/>
    </row>
    <row r="99" spans="2:20" ht="58" customHeight="1" thickBot="1" x14ac:dyDescent="0.25">
      <c r="B99" s="451"/>
      <c r="C99" s="305" t="s">
        <v>9</v>
      </c>
      <c r="D99" s="409"/>
      <c r="E99" s="366">
        <f t="array" ref="E99">SUMPRODUCT(--(D$14:K$14&lt;&gt;D$40:K$40))</f>
        <v>3</v>
      </c>
      <c r="F99" s="411"/>
      <c r="G99" s="411"/>
      <c r="H99" s="412"/>
      <c r="N99" s="451"/>
      <c r="O99" s="305" t="s">
        <v>9</v>
      </c>
      <c r="P99" s="409"/>
      <c r="Q99" s="366">
        <f t="array" ref="Q99">SUMPRODUCT(--(D$38:K$38&lt;&gt;D$12:K$12))</f>
        <v>5</v>
      </c>
      <c r="R99" s="411"/>
      <c r="S99" s="411"/>
      <c r="T99" s="412"/>
    </row>
    <row r="100" spans="2:20" ht="58" customHeight="1" thickBot="1" x14ac:dyDescent="0.25">
      <c r="B100" s="451"/>
      <c r="C100" s="306" t="s">
        <v>10</v>
      </c>
      <c r="D100" s="409"/>
      <c r="E100" s="410"/>
      <c r="F100" s="367">
        <f t="array" ref="F100">SUMPRODUCT(--(D$19:K$19&lt;&gt;D$45:K$45))</f>
        <v>3</v>
      </c>
      <c r="G100" s="411"/>
      <c r="H100" s="412"/>
      <c r="N100" s="451"/>
      <c r="O100" s="306" t="s">
        <v>10</v>
      </c>
      <c r="P100" s="409"/>
      <c r="Q100" s="410"/>
      <c r="R100" s="367">
        <f t="array" ref="R100">SUMPRODUCT(--(D$43:K$43&lt;&gt;D$17:K$17))</f>
        <v>4</v>
      </c>
      <c r="S100" s="411"/>
      <c r="T100" s="412"/>
    </row>
    <row r="101" spans="2:20" ht="58" customHeight="1" thickBot="1" x14ac:dyDescent="0.25">
      <c r="B101" s="451"/>
      <c r="C101" s="307" t="s">
        <v>11</v>
      </c>
      <c r="D101" s="409"/>
      <c r="E101" s="410"/>
      <c r="F101" s="411"/>
      <c r="G101" s="367">
        <f t="array" ref="G101">SUMPRODUCT(--(D$24:K$24&lt;&gt;D$50:K$50))</f>
        <v>3</v>
      </c>
      <c r="H101" s="412"/>
      <c r="N101" s="451"/>
      <c r="O101" s="307" t="s">
        <v>11</v>
      </c>
      <c r="P101" s="409"/>
      <c r="Q101" s="410"/>
      <c r="R101" s="411"/>
      <c r="S101" s="367">
        <f t="array" ref="S101">SUMPRODUCT(--(D$48:K$48&lt;&gt;D$22:K$22))</f>
        <v>1</v>
      </c>
      <c r="T101" s="412"/>
    </row>
    <row r="102" spans="2:20" ht="58" customHeight="1" thickBot="1" x14ac:dyDescent="0.25">
      <c r="B102" s="452"/>
      <c r="C102" s="308" t="s">
        <v>12</v>
      </c>
      <c r="D102" s="409"/>
      <c r="E102" s="410"/>
      <c r="F102" s="411"/>
      <c r="G102" s="411"/>
      <c r="H102" s="368">
        <f t="array" ref="H102">SUMPRODUCT(--(D$29:K$29&lt;&gt;D$55:K$55))</f>
        <v>5</v>
      </c>
      <c r="N102" s="452"/>
      <c r="O102" s="308" t="s">
        <v>12</v>
      </c>
      <c r="P102" s="409"/>
      <c r="Q102" s="410"/>
      <c r="R102" s="411"/>
      <c r="S102" s="411"/>
      <c r="T102" s="368">
        <f t="array" ref="T102">SUMPRODUCT(--(D$53:K$53&lt;&gt;D$27:K$27))</f>
        <v>5</v>
      </c>
    </row>
  </sheetData>
  <mergeCells count="46">
    <mergeCell ref="AD61:AH61"/>
    <mergeCell ref="AB72:AB76"/>
    <mergeCell ref="C26:C30"/>
    <mergeCell ref="N72:N76"/>
    <mergeCell ref="AJ72:AK73"/>
    <mergeCell ref="B69:H69"/>
    <mergeCell ref="C47:C51"/>
    <mergeCell ref="AJ63:AK64"/>
    <mergeCell ref="C6:C10"/>
    <mergeCell ref="B91:T91"/>
    <mergeCell ref="C37:C41"/>
    <mergeCell ref="B72:B76"/>
    <mergeCell ref="D70:H70"/>
    <mergeCell ref="D61:H61"/>
    <mergeCell ref="P70:T70"/>
    <mergeCell ref="B32:B56"/>
    <mergeCell ref="P61:T61"/>
    <mergeCell ref="E79:T86"/>
    <mergeCell ref="AD70:AH70"/>
    <mergeCell ref="AB63:AB67"/>
    <mergeCell ref="AB60:AH60"/>
    <mergeCell ref="J72:K73"/>
    <mergeCell ref="B58:T58"/>
    <mergeCell ref="N98:N102"/>
    <mergeCell ref="J63:K64"/>
    <mergeCell ref="B95:H95"/>
    <mergeCell ref="AB69:AH69"/>
    <mergeCell ref="D96:H96"/>
    <mergeCell ref="P96:T96"/>
    <mergeCell ref="B63:B67"/>
    <mergeCell ref="N95:T95"/>
    <mergeCell ref="B92:P92"/>
    <mergeCell ref="N63:N67"/>
    <mergeCell ref="V72:W73"/>
    <mergeCell ref="V63:W64"/>
    <mergeCell ref="B98:B102"/>
    <mergeCell ref="C52:C56"/>
    <mergeCell ref="C21:C25"/>
    <mergeCell ref="N69:T69"/>
    <mergeCell ref="C11:C15"/>
    <mergeCell ref="B6:B30"/>
    <mergeCell ref="N60:T60"/>
    <mergeCell ref="C32:C36"/>
    <mergeCell ref="C42:C46"/>
    <mergeCell ref="B60:H60"/>
    <mergeCell ref="C16:C20"/>
  </mergeCells>
  <conditionalFormatting sqref="D63:H67 D72:H76 P63:T67 P72:T76 AD63:AH67 AD72:AH76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98:H102">
    <cfRule type="colorScale" priority="2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6:K7 D32:K33">
    <cfRule type="cellIs" dxfId="32" priority="11" operator="greaterThanOrEqual">
      <formula>0.5</formula>
    </cfRule>
  </conditionalFormatting>
  <conditionalFormatting sqref="D11:K12 D37:K38">
    <cfRule type="cellIs" dxfId="31" priority="10" operator="greaterThanOrEqual">
      <formula>0.5</formula>
    </cfRule>
  </conditionalFormatting>
  <conditionalFormatting sqref="D16:K17 D42:K43">
    <cfRule type="cellIs" dxfId="30" priority="9" operator="greaterThanOrEqual">
      <formula>0.5</formula>
    </cfRule>
  </conditionalFormatting>
  <conditionalFormatting sqref="D21:K22 D47:K48">
    <cfRule type="cellIs" dxfId="29" priority="8" operator="greaterThanOrEqual">
      <formula>0.5</formula>
    </cfRule>
  </conditionalFormatting>
  <conditionalFormatting sqref="D26:K27 D52:K53">
    <cfRule type="cellIs" dxfId="28" priority="7" operator="greaterThanOrEqual">
      <formula>0.5</formula>
    </cfRule>
  </conditionalFormatting>
  <conditionalFormatting sqref="P98:T102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L88"/>
  <sheetViews>
    <sheetView showGridLines="0" zoomScale="74" zoomScaleNormal="74" workbookViewId="0">
      <selection activeCell="K9" sqref="K9"/>
    </sheetView>
  </sheetViews>
  <sheetFormatPr baseColWidth="10" defaultRowHeight="16" x14ac:dyDescent="0.2"/>
  <cols>
    <col min="1" max="1" width="10.83203125" style="248" customWidth="1"/>
    <col min="2" max="2" width="7" style="248" customWidth="1"/>
    <col min="3" max="8" width="18.33203125" style="248" customWidth="1"/>
    <col min="9" max="11" width="18.5" style="248" customWidth="1"/>
    <col min="12" max="13" width="10.83203125" style="248" customWidth="1"/>
    <col min="14" max="16384" width="10.83203125" style="248"/>
  </cols>
  <sheetData>
    <row r="3" spans="2:12" ht="17" customHeight="1" thickBot="1" x14ac:dyDescent="0.25"/>
    <row r="4" spans="2:12" ht="23" customHeight="1" thickBot="1" x14ac:dyDescent="0.25">
      <c r="C4" s="254" t="s">
        <v>45</v>
      </c>
      <c r="D4" s="255" t="s">
        <v>46</v>
      </c>
      <c r="E4" s="256" t="s">
        <v>47</v>
      </c>
      <c r="F4" s="256" t="s">
        <v>48</v>
      </c>
      <c r="G4" s="256" t="s">
        <v>49</v>
      </c>
      <c r="H4" s="256" t="s">
        <v>50</v>
      </c>
      <c r="I4" s="256" t="s">
        <v>51</v>
      </c>
      <c r="J4" s="256" t="s">
        <v>52</v>
      </c>
      <c r="K4" s="257" t="s">
        <v>53</v>
      </c>
      <c r="L4" s="249"/>
    </row>
    <row r="5" spans="2:12" ht="21" customHeight="1" x14ac:dyDescent="0.2">
      <c r="B5" s="450" t="s">
        <v>15</v>
      </c>
      <c r="C5" s="465" t="s">
        <v>8</v>
      </c>
      <c r="D5" s="260">
        <v>1</v>
      </c>
      <c r="E5" s="258">
        <v>0</v>
      </c>
      <c r="F5" s="258">
        <v>0</v>
      </c>
      <c r="G5" s="258">
        <v>1</v>
      </c>
      <c r="H5" s="258">
        <v>0.77500000000000002</v>
      </c>
      <c r="I5" s="258">
        <v>1</v>
      </c>
      <c r="J5" s="258">
        <v>0.77500000000000002</v>
      </c>
      <c r="K5" s="273">
        <v>1</v>
      </c>
      <c r="L5" s="250"/>
    </row>
    <row r="6" spans="2:12" ht="21" customHeight="1" x14ac:dyDescent="0.2">
      <c r="B6" s="451"/>
      <c r="C6" s="451"/>
      <c r="D6" s="315">
        <f t="shared" ref="D6:K6" si="0">IF(D5 &gt;= 50%, 1, 0)</f>
        <v>1</v>
      </c>
      <c r="E6" s="315">
        <f t="shared" si="0"/>
        <v>0</v>
      </c>
      <c r="F6" s="315">
        <f t="shared" si="0"/>
        <v>0</v>
      </c>
      <c r="G6" s="315">
        <f t="shared" si="0"/>
        <v>1</v>
      </c>
      <c r="H6" s="315">
        <f t="shared" si="0"/>
        <v>1</v>
      </c>
      <c r="I6" s="315">
        <f t="shared" si="0"/>
        <v>1</v>
      </c>
      <c r="J6" s="315">
        <f t="shared" si="0"/>
        <v>1</v>
      </c>
      <c r="K6" s="315">
        <f t="shared" si="0"/>
        <v>1</v>
      </c>
      <c r="L6" s="250"/>
    </row>
    <row r="7" spans="2:12" ht="22" customHeight="1" thickBot="1" x14ac:dyDescent="0.25">
      <c r="B7" s="451"/>
      <c r="C7" s="452"/>
      <c r="D7" s="272" t="s">
        <v>33</v>
      </c>
      <c r="E7" s="259" t="s">
        <v>28</v>
      </c>
      <c r="F7" s="259" t="s">
        <v>27</v>
      </c>
      <c r="G7" s="274" t="s">
        <v>33</v>
      </c>
      <c r="H7" s="274" t="s">
        <v>34</v>
      </c>
      <c r="I7" s="274" t="s">
        <v>42</v>
      </c>
      <c r="J7" s="274" t="s">
        <v>32</v>
      </c>
      <c r="K7" s="275" t="s">
        <v>36</v>
      </c>
      <c r="L7" s="250"/>
    </row>
    <row r="8" spans="2:12" ht="21" customHeight="1" x14ac:dyDescent="0.2">
      <c r="B8" s="451"/>
      <c r="C8" s="476" t="s">
        <v>9</v>
      </c>
      <c r="D8" s="260">
        <v>0</v>
      </c>
      <c r="E8" s="258">
        <v>0</v>
      </c>
      <c r="F8" s="258">
        <v>1</v>
      </c>
      <c r="G8" s="258">
        <v>1</v>
      </c>
      <c r="H8" s="258">
        <v>1</v>
      </c>
      <c r="I8" s="258">
        <v>1</v>
      </c>
      <c r="J8" s="258">
        <v>0</v>
      </c>
      <c r="K8" s="273">
        <v>1</v>
      </c>
      <c r="L8" s="250"/>
    </row>
    <row r="9" spans="2:12" ht="21" customHeight="1" x14ac:dyDescent="0.2">
      <c r="B9" s="451"/>
      <c r="C9" s="451"/>
      <c r="D9" s="315">
        <f t="shared" ref="D9:K9" si="1">IF(D8 &gt;= 50%, 1, 0)</f>
        <v>0</v>
      </c>
      <c r="E9" s="315">
        <f t="shared" si="1"/>
        <v>0</v>
      </c>
      <c r="F9" s="315">
        <f t="shared" si="1"/>
        <v>1</v>
      </c>
      <c r="G9" s="315">
        <f t="shared" si="1"/>
        <v>1</v>
      </c>
      <c r="H9" s="315">
        <f t="shared" si="1"/>
        <v>1</v>
      </c>
      <c r="I9" s="315">
        <f t="shared" si="1"/>
        <v>1</v>
      </c>
      <c r="J9" s="315">
        <f t="shared" si="1"/>
        <v>0</v>
      </c>
      <c r="K9" s="315">
        <f t="shared" si="1"/>
        <v>1</v>
      </c>
      <c r="L9" s="250"/>
    </row>
    <row r="10" spans="2:12" ht="22" customHeight="1" thickBot="1" x14ac:dyDescent="0.25">
      <c r="B10" s="451"/>
      <c r="C10" s="451"/>
      <c r="D10" s="261" t="s">
        <v>27</v>
      </c>
      <c r="E10" s="262" t="s">
        <v>28</v>
      </c>
      <c r="F10" s="276" t="s">
        <v>33</v>
      </c>
      <c r="G10" s="276" t="s">
        <v>29</v>
      </c>
      <c r="H10" s="276" t="s">
        <v>41</v>
      </c>
      <c r="I10" s="276" t="s">
        <v>42</v>
      </c>
      <c r="J10" s="262" t="s">
        <v>32</v>
      </c>
      <c r="K10" s="277" t="s">
        <v>36</v>
      </c>
      <c r="L10" s="250"/>
    </row>
    <row r="11" spans="2:12" ht="21" customHeight="1" x14ac:dyDescent="0.2">
      <c r="B11" s="451"/>
      <c r="C11" s="474" t="s">
        <v>10</v>
      </c>
      <c r="D11" s="260">
        <v>0</v>
      </c>
      <c r="E11" s="258">
        <v>1</v>
      </c>
      <c r="F11" s="258">
        <v>1</v>
      </c>
      <c r="G11" s="258">
        <v>1</v>
      </c>
      <c r="H11" s="258">
        <v>1</v>
      </c>
      <c r="I11" s="258">
        <v>1.2500000000000001E-2</v>
      </c>
      <c r="J11" s="258">
        <v>0.98750000000000004</v>
      </c>
      <c r="K11" s="273">
        <v>1</v>
      </c>
      <c r="L11" s="250"/>
    </row>
    <row r="12" spans="2:12" ht="21" customHeight="1" x14ac:dyDescent="0.2">
      <c r="B12" s="451"/>
      <c r="C12" s="451"/>
      <c r="D12" s="315">
        <f t="shared" ref="D12:K12" si="2">IF(D11 &gt;= 50%, 1, 0)</f>
        <v>0</v>
      </c>
      <c r="E12" s="315">
        <f t="shared" si="2"/>
        <v>1</v>
      </c>
      <c r="F12" s="315">
        <f t="shared" si="2"/>
        <v>1</v>
      </c>
      <c r="G12" s="315">
        <f t="shared" si="2"/>
        <v>1</v>
      </c>
      <c r="H12" s="315">
        <f t="shared" si="2"/>
        <v>1</v>
      </c>
      <c r="I12" s="315">
        <f t="shared" si="2"/>
        <v>0</v>
      </c>
      <c r="J12" s="315">
        <f t="shared" si="2"/>
        <v>1</v>
      </c>
      <c r="K12" s="315">
        <f t="shared" si="2"/>
        <v>1</v>
      </c>
      <c r="L12" s="250"/>
    </row>
    <row r="13" spans="2:12" ht="22" customHeight="1" thickBot="1" x14ac:dyDescent="0.25">
      <c r="B13" s="451"/>
      <c r="C13" s="451"/>
      <c r="D13" s="261" t="s">
        <v>27</v>
      </c>
      <c r="E13" s="278" t="s">
        <v>39</v>
      </c>
      <c r="F13" s="278" t="s">
        <v>33</v>
      </c>
      <c r="G13" s="278" t="s">
        <v>29</v>
      </c>
      <c r="H13" s="278" t="s">
        <v>41</v>
      </c>
      <c r="I13" s="262" t="s">
        <v>35</v>
      </c>
      <c r="J13" s="278" t="s">
        <v>32</v>
      </c>
      <c r="K13" s="279" t="s">
        <v>36</v>
      </c>
      <c r="L13" s="250"/>
    </row>
    <row r="14" spans="2:12" ht="21" customHeight="1" x14ac:dyDescent="0.2">
      <c r="B14" s="451"/>
      <c r="C14" s="475" t="s">
        <v>11</v>
      </c>
      <c r="D14" s="260">
        <v>1</v>
      </c>
      <c r="E14" s="258">
        <v>1</v>
      </c>
      <c r="F14" s="258">
        <v>0</v>
      </c>
      <c r="G14" s="258">
        <v>1</v>
      </c>
      <c r="H14" s="258">
        <v>0.71250000000000002</v>
      </c>
      <c r="I14" s="258">
        <v>1</v>
      </c>
      <c r="J14" s="258">
        <v>1.2500000000000001E-2</v>
      </c>
      <c r="K14" s="273">
        <v>1</v>
      </c>
      <c r="L14" s="250"/>
    </row>
    <row r="15" spans="2:12" ht="21" customHeight="1" x14ac:dyDescent="0.2">
      <c r="B15" s="451"/>
      <c r="C15" s="451"/>
      <c r="D15" s="315">
        <f t="shared" ref="D15:K15" si="3">IF(D14 &gt;= 50%, 1, 0)</f>
        <v>1</v>
      </c>
      <c r="E15" s="315">
        <f t="shared" si="3"/>
        <v>1</v>
      </c>
      <c r="F15" s="315">
        <f t="shared" si="3"/>
        <v>0</v>
      </c>
      <c r="G15" s="315">
        <f t="shared" si="3"/>
        <v>1</v>
      </c>
      <c r="H15" s="315">
        <f t="shared" si="3"/>
        <v>1</v>
      </c>
      <c r="I15" s="315">
        <f t="shared" si="3"/>
        <v>1</v>
      </c>
      <c r="J15" s="315">
        <f t="shared" si="3"/>
        <v>0</v>
      </c>
      <c r="K15" s="315">
        <f t="shared" si="3"/>
        <v>1</v>
      </c>
      <c r="L15" s="250"/>
    </row>
    <row r="16" spans="2:12" ht="22" customHeight="1" thickBot="1" x14ac:dyDescent="0.25">
      <c r="B16" s="451"/>
      <c r="C16" s="451"/>
      <c r="D16" s="280" t="s">
        <v>27</v>
      </c>
      <c r="E16" s="281" t="s">
        <v>33</v>
      </c>
      <c r="F16" s="262" t="s">
        <v>27</v>
      </c>
      <c r="G16" s="281" t="s">
        <v>29</v>
      </c>
      <c r="H16" s="281" t="s">
        <v>34</v>
      </c>
      <c r="I16" s="281" t="s">
        <v>42</v>
      </c>
      <c r="J16" s="262" t="s">
        <v>32</v>
      </c>
      <c r="K16" s="282" t="s">
        <v>44</v>
      </c>
      <c r="L16" s="250"/>
    </row>
    <row r="17" spans="2:12" ht="21" customHeight="1" x14ac:dyDescent="0.2">
      <c r="B17" s="451"/>
      <c r="C17" s="459" t="s">
        <v>12</v>
      </c>
      <c r="D17" s="260">
        <v>1</v>
      </c>
      <c r="E17" s="258">
        <v>0.15</v>
      </c>
      <c r="F17" s="258">
        <v>1</v>
      </c>
      <c r="G17" s="258">
        <v>0.9375</v>
      </c>
      <c r="H17" s="258">
        <v>0.58750000000000002</v>
      </c>
      <c r="I17" s="258">
        <v>7.4999999999999997E-2</v>
      </c>
      <c r="J17" s="258">
        <v>0.96250000000000002</v>
      </c>
      <c r="K17" s="273">
        <v>1</v>
      </c>
      <c r="L17" s="250"/>
    </row>
    <row r="18" spans="2:12" ht="21" customHeight="1" x14ac:dyDescent="0.2">
      <c r="B18" s="451"/>
      <c r="C18" s="451"/>
      <c r="D18" s="315">
        <f t="shared" ref="D18:K18" si="4">IF(D17 &gt;= 50%, 1, 0)</f>
        <v>1</v>
      </c>
      <c r="E18" s="315">
        <f t="shared" si="4"/>
        <v>0</v>
      </c>
      <c r="F18" s="315">
        <f t="shared" si="4"/>
        <v>1</v>
      </c>
      <c r="G18" s="315">
        <f t="shared" si="4"/>
        <v>1</v>
      </c>
      <c r="H18" s="315">
        <f t="shared" si="4"/>
        <v>1</v>
      </c>
      <c r="I18" s="315">
        <f t="shared" si="4"/>
        <v>0</v>
      </c>
      <c r="J18" s="315">
        <f t="shared" si="4"/>
        <v>1</v>
      </c>
      <c r="K18" s="315">
        <f t="shared" si="4"/>
        <v>1</v>
      </c>
      <c r="L18" s="250"/>
    </row>
    <row r="19" spans="2:12" ht="22" customHeight="1" thickBot="1" x14ac:dyDescent="0.25">
      <c r="B19" s="452"/>
      <c r="C19" s="452"/>
      <c r="D19" s="283" t="s">
        <v>27</v>
      </c>
      <c r="E19" s="262" t="s">
        <v>33</v>
      </c>
      <c r="F19" s="284" t="s">
        <v>33</v>
      </c>
      <c r="G19" s="284" t="s">
        <v>33</v>
      </c>
      <c r="H19" s="284" t="s">
        <v>34</v>
      </c>
      <c r="I19" s="262" t="s">
        <v>35</v>
      </c>
      <c r="J19" s="284" t="s">
        <v>32</v>
      </c>
      <c r="K19" s="285" t="s">
        <v>44</v>
      </c>
      <c r="L19" s="250"/>
    </row>
    <row r="20" spans="2:12" ht="24" customHeight="1" thickBot="1" x14ac:dyDescent="0.25">
      <c r="B20" s="253"/>
      <c r="C20" s="296"/>
      <c r="D20" s="259"/>
      <c r="E20" s="259"/>
      <c r="F20" s="259"/>
      <c r="G20" s="259"/>
      <c r="H20" s="259"/>
      <c r="I20" s="259"/>
      <c r="J20" s="259"/>
      <c r="K20" s="259"/>
      <c r="L20" s="250"/>
    </row>
    <row r="21" spans="2:12" ht="22" customHeight="1" x14ac:dyDescent="0.2">
      <c r="B21" s="450" t="s">
        <v>14</v>
      </c>
      <c r="C21" s="473" t="s">
        <v>8</v>
      </c>
      <c r="D21" s="263">
        <v>0.33333333333333331</v>
      </c>
      <c r="E21" s="264">
        <v>0.46666666666666667</v>
      </c>
      <c r="F21" s="264">
        <v>0.2</v>
      </c>
      <c r="G21" s="264">
        <v>0.8666666666666667</v>
      </c>
      <c r="H21" s="264">
        <v>0.8666666666666667</v>
      </c>
      <c r="I21" s="264">
        <v>0.8666666666666667</v>
      </c>
      <c r="J21" s="264">
        <v>0.4</v>
      </c>
      <c r="K21" s="265">
        <v>0.33333333333333331</v>
      </c>
      <c r="L21" s="250"/>
    </row>
    <row r="22" spans="2:12" ht="22" customHeight="1" x14ac:dyDescent="0.2">
      <c r="B22" s="451"/>
      <c r="C22" s="451"/>
      <c r="D22" s="316">
        <f t="shared" ref="D22:K22" si="5">IF(D21 &gt;= 50%, 1, 0)</f>
        <v>0</v>
      </c>
      <c r="E22" s="316">
        <f t="shared" si="5"/>
        <v>0</v>
      </c>
      <c r="F22" s="316">
        <f t="shared" si="5"/>
        <v>0</v>
      </c>
      <c r="G22" s="316">
        <f t="shared" si="5"/>
        <v>1</v>
      </c>
      <c r="H22" s="316">
        <f t="shared" si="5"/>
        <v>1</v>
      </c>
      <c r="I22" s="316">
        <f t="shared" si="5"/>
        <v>1</v>
      </c>
      <c r="J22" s="316">
        <f t="shared" si="5"/>
        <v>0</v>
      </c>
      <c r="K22" s="316">
        <f t="shared" si="5"/>
        <v>0</v>
      </c>
      <c r="L22" s="250"/>
    </row>
    <row r="23" spans="2:12" ht="23" customHeight="1" thickBot="1" x14ac:dyDescent="0.25">
      <c r="B23" s="451"/>
      <c r="C23" s="451"/>
      <c r="D23" s="266" t="s">
        <v>27</v>
      </c>
      <c r="E23" s="267" t="s">
        <v>39</v>
      </c>
      <c r="F23" s="267" t="s">
        <v>27</v>
      </c>
      <c r="G23" s="286" t="s">
        <v>29</v>
      </c>
      <c r="H23" s="286" t="s">
        <v>34</v>
      </c>
      <c r="I23" s="286" t="s">
        <v>42</v>
      </c>
      <c r="J23" s="267" t="s">
        <v>32</v>
      </c>
      <c r="K23" s="268" t="s">
        <v>36</v>
      </c>
      <c r="L23" s="250"/>
    </row>
    <row r="24" spans="2:12" ht="22" customHeight="1" x14ac:dyDescent="0.2">
      <c r="B24" s="451"/>
      <c r="C24" s="461" t="s">
        <v>9</v>
      </c>
      <c r="D24" s="263">
        <v>0.58823529411764708</v>
      </c>
      <c r="E24" s="264">
        <v>0.58823529411764708</v>
      </c>
      <c r="F24" s="264">
        <v>0.35294117647058831</v>
      </c>
      <c r="G24" s="264">
        <v>0.41176470588235292</v>
      </c>
      <c r="H24" s="264">
        <v>0.94117647058823528</v>
      </c>
      <c r="I24" s="264">
        <v>0.6470588235294118</v>
      </c>
      <c r="J24" s="264">
        <v>0.35294117647058831</v>
      </c>
      <c r="K24" s="265">
        <v>0.29411764705882348</v>
      </c>
      <c r="L24" s="250"/>
    </row>
    <row r="25" spans="2:12" ht="22" customHeight="1" x14ac:dyDescent="0.2">
      <c r="B25" s="451"/>
      <c r="C25" s="451"/>
      <c r="D25" s="316">
        <f t="shared" ref="D25:K25" si="6">IF(D24 &gt;= 50%, 1, 0)</f>
        <v>1</v>
      </c>
      <c r="E25" s="316">
        <f t="shared" si="6"/>
        <v>1</v>
      </c>
      <c r="F25" s="316">
        <f t="shared" si="6"/>
        <v>0</v>
      </c>
      <c r="G25" s="316">
        <f t="shared" si="6"/>
        <v>0</v>
      </c>
      <c r="H25" s="316">
        <f t="shared" si="6"/>
        <v>1</v>
      </c>
      <c r="I25" s="316">
        <f t="shared" si="6"/>
        <v>1</v>
      </c>
      <c r="J25" s="316">
        <f t="shared" si="6"/>
        <v>0</v>
      </c>
      <c r="K25" s="316">
        <f t="shared" si="6"/>
        <v>0</v>
      </c>
      <c r="L25" s="250"/>
    </row>
    <row r="26" spans="2:12" ht="23" customHeight="1" thickBot="1" x14ac:dyDescent="0.25">
      <c r="B26" s="451"/>
      <c r="C26" s="452"/>
      <c r="D26" s="287" t="s">
        <v>27</v>
      </c>
      <c r="E26" s="288" t="s">
        <v>39</v>
      </c>
      <c r="F26" s="269" t="s">
        <v>27</v>
      </c>
      <c r="G26" s="269" t="s">
        <v>33</v>
      </c>
      <c r="H26" s="288" t="s">
        <v>41</v>
      </c>
      <c r="I26" s="288" t="s">
        <v>42</v>
      </c>
      <c r="J26" s="269" t="s">
        <v>32</v>
      </c>
      <c r="K26" s="270" t="s">
        <v>36</v>
      </c>
      <c r="L26" s="250"/>
    </row>
    <row r="27" spans="2:12" ht="22" customHeight="1" x14ac:dyDescent="0.2">
      <c r="B27" s="451"/>
      <c r="C27" s="471" t="s">
        <v>10</v>
      </c>
      <c r="D27" s="263">
        <v>0.3380281690140845</v>
      </c>
      <c r="E27" s="264">
        <v>0.60563380281690138</v>
      </c>
      <c r="F27" s="264">
        <v>0.43661971830985907</v>
      </c>
      <c r="G27" s="264">
        <v>0.676056338028169</v>
      </c>
      <c r="H27" s="264">
        <v>0.90140845070422537</v>
      </c>
      <c r="I27" s="264">
        <v>0.73239436619718312</v>
      </c>
      <c r="J27" s="264">
        <v>0.46478873239436619</v>
      </c>
      <c r="K27" s="265">
        <v>0.3380281690140845</v>
      </c>
      <c r="L27" s="250"/>
    </row>
    <row r="28" spans="2:12" ht="22" customHeight="1" x14ac:dyDescent="0.2">
      <c r="B28" s="451"/>
      <c r="C28" s="451"/>
      <c r="D28" s="316">
        <f t="shared" ref="D28:K28" si="7">IF(D27 &gt;= 50%, 1, 0)</f>
        <v>0</v>
      </c>
      <c r="E28" s="316">
        <f t="shared" si="7"/>
        <v>1</v>
      </c>
      <c r="F28" s="316">
        <f t="shared" si="7"/>
        <v>0</v>
      </c>
      <c r="G28" s="316">
        <f t="shared" si="7"/>
        <v>1</v>
      </c>
      <c r="H28" s="316">
        <f t="shared" si="7"/>
        <v>1</v>
      </c>
      <c r="I28" s="316">
        <f t="shared" si="7"/>
        <v>1</v>
      </c>
      <c r="J28" s="316">
        <f t="shared" si="7"/>
        <v>0</v>
      </c>
      <c r="K28" s="316">
        <f t="shared" si="7"/>
        <v>0</v>
      </c>
      <c r="L28" s="250"/>
    </row>
    <row r="29" spans="2:12" ht="23" customHeight="1" thickBot="1" x14ac:dyDescent="0.25">
      <c r="B29" s="451"/>
      <c r="C29" s="452"/>
      <c r="D29" s="271" t="s">
        <v>33</v>
      </c>
      <c r="E29" s="289" t="s">
        <v>39</v>
      </c>
      <c r="F29" s="269" t="s">
        <v>33</v>
      </c>
      <c r="G29" s="289" t="s">
        <v>40</v>
      </c>
      <c r="H29" s="289" t="s">
        <v>41</v>
      </c>
      <c r="I29" s="289" t="s">
        <v>42</v>
      </c>
      <c r="J29" s="269" t="s">
        <v>43</v>
      </c>
      <c r="K29" s="270" t="s">
        <v>36</v>
      </c>
      <c r="L29" s="250"/>
    </row>
    <row r="30" spans="2:12" ht="22" customHeight="1" x14ac:dyDescent="0.2">
      <c r="B30" s="451"/>
      <c r="C30" s="460" t="s">
        <v>11</v>
      </c>
      <c r="D30" s="263">
        <v>0.38461538461538458</v>
      </c>
      <c r="E30" s="264">
        <v>0.61538461538461542</v>
      </c>
      <c r="F30" s="264">
        <v>0.46153846153846162</v>
      </c>
      <c r="G30" s="264">
        <v>0.69230769230769229</v>
      </c>
      <c r="H30" s="264">
        <v>0.76923076923076927</v>
      </c>
      <c r="I30" s="264">
        <v>0.61538461538461542</v>
      </c>
      <c r="J30" s="264">
        <v>0.46153846153846162</v>
      </c>
      <c r="K30" s="265">
        <v>0.61538461538461542</v>
      </c>
      <c r="L30" s="250"/>
    </row>
    <row r="31" spans="2:12" ht="22" customHeight="1" x14ac:dyDescent="0.2">
      <c r="B31" s="451"/>
      <c r="C31" s="451"/>
      <c r="D31" s="316">
        <f t="shared" ref="D31:K31" si="8">IF(D30 &gt;= 50%, 1, 0)</f>
        <v>0</v>
      </c>
      <c r="E31" s="316">
        <f t="shared" si="8"/>
        <v>1</v>
      </c>
      <c r="F31" s="316">
        <f t="shared" si="8"/>
        <v>0</v>
      </c>
      <c r="G31" s="316">
        <f t="shared" si="8"/>
        <v>1</v>
      </c>
      <c r="H31" s="316">
        <f t="shared" si="8"/>
        <v>1</v>
      </c>
      <c r="I31" s="316">
        <f t="shared" si="8"/>
        <v>1</v>
      </c>
      <c r="J31" s="316">
        <f t="shared" si="8"/>
        <v>0</v>
      </c>
      <c r="K31" s="316">
        <f t="shared" si="8"/>
        <v>1</v>
      </c>
      <c r="L31" s="250"/>
    </row>
    <row r="32" spans="2:12" ht="23" customHeight="1" thickBot="1" x14ac:dyDescent="0.25">
      <c r="B32" s="451"/>
      <c r="C32" s="452"/>
      <c r="D32" s="271" t="s">
        <v>38</v>
      </c>
      <c r="E32" s="290" t="s">
        <v>28</v>
      </c>
      <c r="F32" s="269" t="s">
        <v>33</v>
      </c>
      <c r="G32" s="290" t="s">
        <v>40</v>
      </c>
      <c r="H32" s="290" t="s">
        <v>34</v>
      </c>
      <c r="I32" s="290" t="s">
        <v>42</v>
      </c>
      <c r="J32" s="269" t="s">
        <v>43</v>
      </c>
      <c r="K32" s="291" t="s">
        <v>44</v>
      </c>
      <c r="L32" s="250"/>
    </row>
    <row r="33" spans="1:12" ht="22" customHeight="1" x14ac:dyDescent="0.2">
      <c r="B33" s="451"/>
      <c r="C33" s="459" t="s">
        <v>12</v>
      </c>
      <c r="D33" s="292">
        <v>0.52631578947368418</v>
      </c>
      <c r="E33" s="293">
        <v>0.52631578947368418</v>
      </c>
      <c r="F33" s="264">
        <v>0.47368421052631582</v>
      </c>
      <c r="G33" s="293">
        <v>0.52631578947368418</v>
      </c>
      <c r="H33" s="293">
        <v>0.78947368421052633</v>
      </c>
      <c r="I33" s="293">
        <v>0.73684210526315785</v>
      </c>
      <c r="J33" s="264">
        <v>0.47368421052631582</v>
      </c>
      <c r="K33" s="265">
        <v>0.47368421052631582</v>
      </c>
      <c r="L33" s="250"/>
    </row>
    <row r="34" spans="1:12" ht="22" customHeight="1" x14ac:dyDescent="0.2">
      <c r="B34" s="451"/>
      <c r="C34" s="451"/>
      <c r="D34" s="316">
        <f t="shared" ref="D34:K34" si="9">IF(D33 &gt;= 50%, 1, 0)</f>
        <v>1</v>
      </c>
      <c r="E34" s="316">
        <f t="shared" si="9"/>
        <v>1</v>
      </c>
      <c r="F34" s="316">
        <f t="shared" si="9"/>
        <v>0</v>
      </c>
      <c r="G34" s="316">
        <f t="shared" si="9"/>
        <v>1</v>
      </c>
      <c r="H34" s="316">
        <f t="shared" si="9"/>
        <v>1</v>
      </c>
      <c r="I34" s="316">
        <f t="shared" si="9"/>
        <v>1</v>
      </c>
      <c r="J34" s="316">
        <f t="shared" si="9"/>
        <v>0</v>
      </c>
      <c r="K34" s="316">
        <f t="shared" si="9"/>
        <v>0</v>
      </c>
      <c r="L34" s="250"/>
    </row>
    <row r="35" spans="1:12" ht="23" customHeight="1" thickBot="1" x14ac:dyDescent="0.25">
      <c r="B35" s="452"/>
      <c r="C35" s="452"/>
      <c r="D35" s="294" t="s">
        <v>27</v>
      </c>
      <c r="E35" s="295" t="s">
        <v>28</v>
      </c>
      <c r="F35" s="269" t="s">
        <v>33</v>
      </c>
      <c r="G35" s="295" t="s">
        <v>29</v>
      </c>
      <c r="H35" s="295" t="s">
        <v>34</v>
      </c>
      <c r="I35" s="295" t="s">
        <v>42</v>
      </c>
      <c r="J35" s="269" t="s">
        <v>32</v>
      </c>
      <c r="K35" s="270" t="s">
        <v>36</v>
      </c>
      <c r="L35" s="250"/>
    </row>
    <row r="36" spans="1:12" ht="17" customHeight="1" x14ac:dyDescent="0.2">
      <c r="C36" s="250"/>
      <c r="D36" s="250"/>
      <c r="E36" s="250"/>
      <c r="F36" s="250"/>
      <c r="G36" s="250"/>
      <c r="H36" s="250"/>
      <c r="I36" s="250"/>
      <c r="J36" s="250"/>
      <c r="K36" s="250"/>
      <c r="L36" s="250"/>
    </row>
    <row r="37" spans="1:12" ht="17" customHeight="1" x14ac:dyDescent="0.2">
      <c r="C37" s="250"/>
      <c r="D37" s="250"/>
      <c r="E37" s="250"/>
      <c r="F37" s="250"/>
      <c r="G37" s="250"/>
      <c r="H37" s="250"/>
      <c r="I37" s="250"/>
      <c r="J37" s="250"/>
      <c r="K37" s="250"/>
      <c r="L37" s="250"/>
    </row>
    <row r="38" spans="1:12" ht="17" customHeight="1" x14ac:dyDescent="0.2">
      <c r="C38" s="250"/>
      <c r="D38" s="250"/>
      <c r="E38" s="250"/>
      <c r="F38" s="250"/>
      <c r="G38" s="250"/>
      <c r="H38" s="250"/>
      <c r="I38" s="250"/>
      <c r="J38" s="250"/>
      <c r="K38" s="250"/>
      <c r="L38" s="250"/>
    </row>
    <row r="39" spans="1:12" ht="17" customHeight="1" x14ac:dyDescent="0.2">
      <c r="C39" s="250"/>
      <c r="D39" s="250"/>
      <c r="E39" s="250"/>
      <c r="F39" s="250"/>
      <c r="G39" s="250"/>
      <c r="H39" s="250"/>
      <c r="I39" s="250"/>
      <c r="J39" s="250"/>
      <c r="K39" s="250"/>
      <c r="L39" s="250"/>
    </row>
    <row r="40" spans="1:12" ht="15" customHeight="1" x14ac:dyDescent="0.2"/>
    <row r="41" spans="1:12" ht="17" customHeight="1" x14ac:dyDescent="0.2"/>
    <row r="42" spans="1:12" ht="48" customHeight="1" x14ac:dyDescent="0.2"/>
    <row r="43" spans="1:12" ht="48" customHeight="1" x14ac:dyDescent="0.2"/>
    <row r="44" spans="1:12" ht="48" customHeight="1" x14ac:dyDescent="0.2"/>
    <row r="45" spans="1:12" ht="48" customHeight="1" x14ac:dyDescent="0.2">
      <c r="L45" s="317"/>
    </row>
    <row r="46" spans="1:12" ht="48" customHeight="1" x14ac:dyDescent="0.2">
      <c r="L46" s="317"/>
    </row>
    <row r="47" spans="1:12" ht="48" customHeight="1" x14ac:dyDescent="0.2">
      <c r="A47" s="318"/>
    </row>
    <row r="48" spans="1:12" ht="48" customHeight="1" x14ac:dyDescent="0.2"/>
    <row r="49" spans="1:12" ht="48" customHeight="1" x14ac:dyDescent="0.2"/>
    <row r="50" spans="1:12" ht="17" customHeight="1" x14ac:dyDescent="0.2"/>
    <row r="51" spans="1:12" ht="16" customHeight="1" x14ac:dyDescent="0.2"/>
    <row r="52" spans="1:12" ht="17" customHeight="1" x14ac:dyDescent="0.2"/>
    <row r="53" spans="1:12" ht="48" customHeight="1" x14ac:dyDescent="0.2"/>
    <row r="54" spans="1:12" ht="48" customHeight="1" x14ac:dyDescent="0.2"/>
    <row r="55" spans="1:12" ht="48" customHeight="1" x14ac:dyDescent="0.2"/>
    <row r="56" spans="1:12" ht="48" customHeight="1" x14ac:dyDescent="0.2">
      <c r="L56" s="317"/>
    </row>
    <row r="57" spans="1:12" ht="48" customHeight="1" x14ac:dyDescent="0.2">
      <c r="L57" s="317"/>
    </row>
    <row r="58" spans="1:12" ht="48" customHeight="1" x14ac:dyDescent="0.2">
      <c r="A58" s="318"/>
    </row>
    <row r="59" spans="1:12" ht="48" customHeight="1" x14ac:dyDescent="0.2"/>
    <row r="60" spans="1:12" ht="48" customHeight="1" x14ac:dyDescent="0.2"/>
    <row r="61" spans="1:12" ht="17" customHeight="1" x14ac:dyDescent="0.2">
      <c r="B61" s="299"/>
      <c r="C61" s="297"/>
      <c r="D61" s="299"/>
    </row>
    <row r="62" spans="1:12" ht="17" customHeight="1" x14ac:dyDescent="0.2">
      <c r="B62" s="299"/>
      <c r="C62" s="298"/>
      <c r="D62" s="299"/>
    </row>
    <row r="63" spans="1:12" ht="16" customHeight="1" x14ac:dyDescent="0.2">
      <c r="B63" s="299"/>
      <c r="C63" s="298"/>
      <c r="D63" s="299"/>
    </row>
    <row r="68" ht="17" customHeight="1" x14ac:dyDescent="0.2"/>
    <row r="69" ht="48" customHeight="1" x14ac:dyDescent="0.2"/>
    <row r="70" ht="48" customHeight="1" x14ac:dyDescent="0.2"/>
    <row r="71" ht="48" customHeight="1" x14ac:dyDescent="0.2"/>
    <row r="72" ht="48" customHeight="1" x14ac:dyDescent="0.2"/>
    <row r="73" ht="48" customHeight="1" x14ac:dyDescent="0.2"/>
    <row r="74" ht="48" customHeight="1" x14ac:dyDescent="0.2"/>
    <row r="75" ht="48" customHeight="1" x14ac:dyDescent="0.2"/>
    <row r="76" ht="48" customHeight="1" x14ac:dyDescent="0.2"/>
    <row r="77" ht="17" customHeight="1" x14ac:dyDescent="0.2"/>
    <row r="78" ht="16" customHeight="1" x14ac:dyDescent="0.2"/>
    <row r="79" ht="17" customHeight="1" x14ac:dyDescent="0.2"/>
    <row r="80" ht="16" customHeight="1" x14ac:dyDescent="0.2"/>
    <row r="81" ht="48" customHeight="1" x14ac:dyDescent="0.2"/>
    <row r="82" ht="48" customHeight="1" x14ac:dyDescent="0.2"/>
    <row r="83" ht="48" customHeight="1" x14ac:dyDescent="0.2"/>
    <row r="84" ht="48" customHeight="1" x14ac:dyDescent="0.2"/>
    <row r="85" ht="48" customHeight="1" x14ac:dyDescent="0.2"/>
    <row r="86" ht="48" customHeight="1" x14ac:dyDescent="0.2"/>
    <row r="87" ht="48" customHeight="1" x14ac:dyDescent="0.2"/>
    <row r="88" ht="48" customHeight="1" x14ac:dyDescent="0.2"/>
  </sheetData>
  <mergeCells count="12">
    <mergeCell ref="B21:B35"/>
    <mergeCell ref="C5:C7"/>
    <mergeCell ref="C33:C35"/>
    <mergeCell ref="C8:C10"/>
    <mergeCell ref="C24:C26"/>
    <mergeCell ref="B5:B19"/>
    <mergeCell ref="C27:C29"/>
    <mergeCell ref="C21:C23"/>
    <mergeCell ref="C30:C32"/>
    <mergeCell ref="C17:C19"/>
    <mergeCell ref="C11:C13"/>
    <mergeCell ref="C14:C16"/>
  </mergeCells>
  <conditionalFormatting sqref="D5:K6 D21:K22">
    <cfRule type="cellIs" dxfId="27" priority="12" operator="greaterThanOrEqual">
      <formula>0.5</formula>
    </cfRule>
  </conditionalFormatting>
  <conditionalFormatting sqref="D8:K9 D24:K25">
    <cfRule type="cellIs" dxfId="26" priority="11" operator="greaterThanOrEqual">
      <formula>0.5</formula>
    </cfRule>
  </conditionalFormatting>
  <conditionalFormatting sqref="D11:K12 D27:K28">
    <cfRule type="cellIs" dxfId="25" priority="10" operator="greaterThanOrEqual">
      <formula>0.5</formula>
    </cfRule>
  </conditionalFormatting>
  <conditionalFormatting sqref="D14:K15 D30:K31">
    <cfRule type="cellIs" dxfId="24" priority="9" operator="greaterThanOrEqual">
      <formula>0.5</formula>
    </cfRule>
  </conditionalFormatting>
  <conditionalFormatting sqref="D17:K18 D33:K34">
    <cfRule type="cellIs" dxfId="23" priority="8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N26"/>
  <sheetViews>
    <sheetView showGridLines="0" topLeftCell="A32" zoomScale="125" zoomScaleNormal="160" workbookViewId="0">
      <selection activeCell="E17" sqref="E17"/>
    </sheetView>
  </sheetViews>
  <sheetFormatPr baseColWidth="10" defaultRowHeight="16" x14ac:dyDescent="0.2"/>
  <cols>
    <col min="1" max="1" width="10.83203125" style="248" customWidth="1"/>
    <col min="2" max="2" width="7" style="248" customWidth="1"/>
    <col min="3" max="3" width="18.33203125" style="248" customWidth="1"/>
    <col min="4" max="11" width="18.5" style="248" customWidth="1"/>
    <col min="12" max="13" width="10.83203125" style="248" customWidth="1"/>
    <col min="14" max="16384" width="10.83203125" style="248"/>
  </cols>
  <sheetData>
    <row r="3" spans="2:14" ht="17" customHeight="1" thickBot="1" x14ac:dyDescent="0.25"/>
    <row r="4" spans="2:14" ht="23" customHeight="1" thickBot="1" x14ac:dyDescent="0.25">
      <c r="C4" s="254" t="s">
        <v>45</v>
      </c>
      <c r="D4" s="255" t="s">
        <v>46</v>
      </c>
      <c r="E4" s="256" t="s">
        <v>47</v>
      </c>
      <c r="F4" s="256" t="s">
        <v>48</v>
      </c>
      <c r="G4" s="256" t="s">
        <v>49</v>
      </c>
      <c r="H4" s="256" t="s">
        <v>50</v>
      </c>
      <c r="I4" s="256" t="s">
        <v>51</v>
      </c>
      <c r="J4" s="256" t="s">
        <v>52</v>
      </c>
      <c r="K4" s="257" t="s">
        <v>53</v>
      </c>
      <c r="L4" s="249"/>
    </row>
    <row r="5" spans="2:14" ht="21" customHeight="1" x14ac:dyDescent="0.2">
      <c r="B5" s="450" t="s">
        <v>15</v>
      </c>
      <c r="C5" s="465" t="s">
        <v>8</v>
      </c>
      <c r="D5" s="260">
        <v>1</v>
      </c>
      <c r="E5" s="258">
        <v>0</v>
      </c>
      <c r="F5" s="258">
        <v>0</v>
      </c>
      <c r="G5" s="258">
        <v>1</v>
      </c>
      <c r="H5" s="258">
        <v>0.77500000000000002</v>
      </c>
      <c r="I5" s="258">
        <v>1</v>
      </c>
      <c r="J5" s="258">
        <v>0.77500000000000002</v>
      </c>
      <c r="K5" s="273">
        <v>1</v>
      </c>
      <c r="L5" s="250"/>
      <c r="M5" s="251"/>
      <c r="N5" s="252"/>
    </row>
    <row r="6" spans="2:14" ht="22" customHeight="1" thickBot="1" x14ac:dyDescent="0.25">
      <c r="B6" s="451"/>
      <c r="C6" s="452"/>
      <c r="D6" s="272" t="s">
        <v>33</v>
      </c>
      <c r="E6" s="259" t="s">
        <v>28</v>
      </c>
      <c r="F6" s="259" t="s">
        <v>27</v>
      </c>
      <c r="G6" s="274" t="s">
        <v>33</v>
      </c>
      <c r="H6" s="274" t="s">
        <v>34</v>
      </c>
      <c r="I6" s="274" t="s">
        <v>42</v>
      </c>
      <c r="J6" s="274" t="s">
        <v>32</v>
      </c>
      <c r="K6" s="275" t="s">
        <v>36</v>
      </c>
      <c r="L6" s="250"/>
      <c r="M6" s="251"/>
      <c r="N6" s="252"/>
    </row>
    <row r="7" spans="2:14" ht="21" customHeight="1" x14ac:dyDescent="0.2">
      <c r="B7" s="451"/>
      <c r="C7" s="476" t="s">
        <v>9</v>
      </c>
      <c r="D7" s="260">
        <v>0</v>
      </c>
      <c r="E7" s="258">
        <v>0</v>
      </c>
      <c r="F7" s="258">
        <v>1</v>
      </c>
      <c r="G7" s="258">
        <v>1</v>
      </c>
      <c r="H7" s="258">
        <v>1</v>
      </c>
      <c r="I7" s="258">
        <v>1</v>
      </c>
      <c r="J7" s="258">
        <v>0</v>
      </c>
      <c r="K7" s="273">
        <v>1</v>
      </c>
      <c r="L7" s="250"/>
      <c r="M7" s="249"/>
      <c r="N7" s="252"/>
    </row>
    <row r="8" spans="2:14" ht="22" customHeight="1" thickBot="1" x14ac:dyDescent="0.25">
      <c r="B8" s="451"/>
      <c r="C8" s="451"/>
      <c r="D8" s="261" t="s">
        <v>27</v>
      </c>
      <c r="E8" s="262" t="s">
        <v>28</v>
      </c>
      <c r="F8" s="276" t="s">
        <v>33</v>
      </c>
      <c r="G8" s="276" t="s">
        <v>29</v>
      </c>
      <c r="H8" s="276" t="s">
        <v>41</v>
      </c>
      <c r="I8" s="276" t="s">
        <v>42</v>
      </c>
      <c r="J8" s="262" t="s">
        <v>32</v>
      </c>
      <c r="K8" s="277" t="s">
        <v>36</v>
      </c>
      <c r="L8" s="250"/>
      <c r="M8" s="249"/>
      <c r="N8" s="252"/>
    </row>
    <row r="9" spans="2:14" ht="21" customHeight="1" x14ac:dyDescent="0.2">
      <c r="B9" s="451"/>
      <c r="C9" s="474" t="s">
        <v>10</v>
      </c>
      <c r="D9" s="260">
        <v>0</v>
      </c>
      <c r="E9" s="258">
        <v>1</v>
      </c>
      <c r="F9" s="258">
        <v>1</v>
      </c>
      <c r="G9" s="258">
        <v>1</v>
      </c>
      <c r="H9" s="258">
        <v>1</v>
      </c>
      <c r="I9" s="258">
        <v>1.2500000000000001E-2</v>
      </c>
      <c r="J9" s="258">
        <v>0.98750000000000004</v>
      </c>
      <c r="K9" s="273">
        <v>1</v>
      </c>
      <c r="L9" s="250"/>
      <c r="M9" s="251"/>
      <c r="N9" s="252"/>
    </row>
    <row r="10" spans="2:14" ht="22" customHeight="1" thickBot="1" x14ac:dyDescent="0.25">
      <c r="B10" s="451"/>
      <c r="C10" s="451"/>
      <c r="D10" s="261" t="s">
        <v>27</v>
      </c>
      <c r="E10" s="278" t="s">
        <v>39</v>
      </c>
      <c r="F10" s="278" t="s">
        <v>33</v>
      </c>
      <c r="G10" s="278" t="s">
        <v>29</v>
      </c>
      <c r="H10" s="278" t="s">
        <v>41</v>
      </c>
      <c r="I10" s="262" t="s">
        <v>35</v>
      </c>
      <c r="J10" s="278" t="s">
        <v>32</v>
      </c>
      <c r="K10" s="279" t="s">
        <v>36</v>
      </c>
      <c r="L10" s="250"/>
      <c r="M10" s="251"/>
      <c r="N10" s="252"/>
    </row>
    <row r="11" spans="2:14" ht="21" customHeight="1" x14ac:dyDescent="0.2">
      <c r="B11" s="451"/>
      <c r="C11" s="475" t="s">
        <v>11</v>
      </c>
      <c r="D11" s="260">
        <v>1</v>
      </c>
      <c r="E11" s="258">
        <v>1</v>
      </c>
      <c r="F11" s="258">
        <v>0</v>
      </c>
      <c r="G11" s="258">
        <v>1</v>
      </c>
      <c r="H11" s="258">
        <v>0.71250000000000002</v>
      </c>
      <c r="I11" s="258">
        <v>1</v>
      </c>
      <c r="J11" s="258">
        <v>1.2500000000000001E-2</v>
      </c>
      <c r="K11" s="273">
        <v>1</v>
      </c>
      <c r="L11" s="250"/>
      <c r="M11" s="249"/>
      <c r="N11" s="252"/>
    </row>
    <row r="12" spans="2:14" ht="22" customHeight="1" thickBot="1" x14ac:dyDescent="0.25">
      <c r="B12" s="451"/>
      <c r="C12" s="451"/>
      <c r="D12" s="280" t="s">
        <v>27</v>
      </c>
      <c r="E12" s="281" t="s">
        <v>33</v>
      </c>
      <c r="F12" s="262" t="s">
        <v>27</v>
      </c>
      <c r="G12" s="281" t="s">
        <v>29</v>
      </c>
      <c r="H12" s="281" t="s">
        <v>34</v>
      </c>
      <c r="I12" s="281" t="s">
        <v>42</v>
      </c>
      <c r="J12" s="262" t="s">
        <v>32</v>
      </c>
      <c r="K12" s="282" t="s">
        <v>44</v>
      </c>
      <c r="L12" s="250"/>
      <c r="M12" s="249"/>
      <c r="N12" s="252"/>
    </row>
    <row r="13" spans="2:14" ht="21" customHeight="1" x14ac:dyDescent="0.2">
      <c r="B13" s="451"/>
      <c r="C13" s="459" t="s">
        <v>12</v>
      </c>
      <c r="D13" s="260">
        <v>1</v>
      </c>
      <c r="E13" s="258">
        <v>0.15</v>
      </c>
      <c r="F13" s="258">
        <v>1</v>
      </c>
      <c r="G13" s="258">
        <v>0.9375</v>
      </c>
      <c r="H13" s="258">
        <v>0.58750000000000002</v>
      </c>
      <c r="I13" s="258">
        <v>7.4999999999999997E-2</v>
      </c>
      <c r="J13" s="258">
        <v>0.96250000000000002</v>
      </c>
      <c r="K13" s="273">
        <v>1</v>
      </c>
      <c r="L13" s="250"/>
      <c r="M13" s="249"/>
      <c r="N13" s="252"/>
    </row>
    <row r="14" spans="2:14" ht="22" customHeight="1" thickBot="1" x14ac:dyDescent="0.25">
      <c r="B14" s="452"/>
      <c r="C14" s="452"/>
      <c r="D14" s="283" t="s">
        <v>27</v>
      </c>
      <c r="E14" s="262" t="s">
        <v>33</v>
      </c>
      <c r="F14" s="284" t="s">
        <v>33</v>
      </c>
      <c r="G14" s="284" t="s">
        <v>33</v>
      </c>
      <c r="H14" s="284" t="s">
        <v>34</v>
      </c>
      <c r="I14" s="262" t="s">
        <v>35</v>
      </c>
      <c r="J14" s="284" t="s">
        <v>32</v>
      </c>
      <c r="K14" s="285" t="s">
        <v>44</v>
      </c>
      <c r="L14" s="250"/>
      <c r="M14" s="249"/>
      <c r="N14" s="252"/>
    </row>
    <row r="15" spans="2:14" ht="24" customHeight="1" thickBot="1" x14ac:dyDescent="0.25">
      <c r="B15" s="253"/>
      <c r="C15" s="296"/>
      <c r="D15" s="259"/>
      <c r="E15" s="259"/>
      <c r="F15" s="259"/>
      <c r="G15" s="259"/>
      <c r="H15" s="259"/>
      <c r="I15" s="259"/>
      <c r="J15" s="259"/>
      <c r="K15" s="259"/>
      <c r="L15" s="250"/>
      <c r="M15" s="249"/>
      <c r="N15" s="252"/>
    </row>
    <row r="16" spans="2:14" ht="22" customHeight="1" x14ac:dyDescent="0.2">
      <c r="B16" s="450" t="s">
        <v>14</v>
      </c>
      <c r="C16" s="473" t="s">
        <v>8</v>
      </c>
      <c r="D16" s="263">
        <v>0.33333333333333331</v>
      </c>
      <c r="E16" s="264">
        <v>0.46666666666666667</v>
      </c>
      <c r="F16" s="264">
        <v>0.2</v>
      </c>
      <c r="G16" s="264">
        <v>0.8666666666666667</v>
      </c>
      <c r="H16" s="264">
        <v>0.8666666666666667</v>
      </c>
      <c r="I16" s="264">
        <v>0.8666666666666667</v>
      </c>
      <c r="J16" s="264">
        <v>0.4</v>
      </c>
      <c r="K16" s="265">
        <v>0.33333333333333331</v>
      </c>
      <c r="L16" s="250"/>
      <c r="M16" s="251"/>
      <c r="N16" s="252"/>
    </row>
    <row r="17" spans="2:14" ht="23" customHeight="1" thickBot="1" x14ac:dyDescent="0.25">
      <c r="B17" s="451"/>
      <c r="C17" s="451"/>
      <c r="D17" s="266" t="s">
        <v>27</v>
      </c>
      <c r="E17" s="267" t="s">
        <v>39</v>
      </c>
      <c r="F17" s="267" t="s">
        <v>27</v>
      </c>
      <c r="G17" s="286" t="s">
        <v>29</v>
      </c>
      <c r="H17" s="286" t="s">
        <v>34</v>
      </c>
      <c r="I17" s="286" t="s">
        <v>42</v>
      </c>
      <c r="J17" s="267" t="s">
        <v>32</v>
      </c>
      <c r="K17" s="268" t="s">
        <v>36</v>
      </c>
      <c r="L17" s="250"/>
      <c r="M17" s="251"/>
      <c r="N17" s="252"/>
    </row>
    <row r="18" spans="2:14" ht="22" customHeight="1" x14ac:dyDescent="0.2">
      <c r="B18" s="451"/>
      <c r="C18" s="461" t="s">
        <v>9</v>
      </c>
      <c r="D18" s="263">
        <v>0.58823529411764708</v>
      </c>
      <c r="E18" s="264">
        <v>0.58823529411764708</v>
      </c>
      <c r="F18" s="264">
        <v>0.35294117647058831</v>
      </c>
      <c r="G18" s="264">
        <v>0.41176470588235292</v>
      </c>
      <c r="H18" s="264">
        <v>0.94117647058823528</v>
      </c>
      <c r="I18" s="264">
        <v>0.6470588235294118</v>
      </c>
      <c r="J18" s="264">
        <v>0.35294117647058831</v>
      </c>
      <c r="K18" s="265">
        <v>0.29411764705882348</v>
      </c>
      <c r="L18" s="250"/>
      <c r="M18" s="249"/>
      <c r="N18" s="252"/>
    </row>
    <row r="19" spans="2:14" ht="23" customHeight="1" thickBot="1" x14ac:dyDescent="0.25">
      <c r="B19" s="451"/>
      <c r="C19" s="452"/>
      <c r="D19" s="287" t="s">
        <v>27</v>
      </c>
      <c r="E19" s="288" t="s">
        <v>39</v>
      </c>
      <c r="F19" s="269" t="s">
        <v>27</v>
      </c>
      <c r="G19" s="269" t="s">
        <v>33</v>
      </c>
      <c r="H19" s="288" t="s">
        <v>41</v>
      </c>
      <c r="I19" s="288" t="s">
        <v>42</v>
      </c>
      <c r="J19" s="269" t="s">
        <v>32</v>
      </c>
      <c r="K19" s="270" t="s">
        <v>36</v>
      </c>
      <c r="L19" s="250"/>
      <c r="M19" s="249"/>
      <c r="N19" s="252"/>
    </row>
    <row r="20" spans="2:14" ht="22" customHeight="1" x14ac:dyDescent="0.2">
      <c r="B20" s="451"/>
      <c r="C20" s="471" t="s">
        <v>10</v>
      </c>
      <c r="D20" s="263">
        <v>0.3380281690140845</v>
      </c>
      <c r="E20" s="264">
        <v>0.60563380281690138</v>
      </c>
      <c r="F20" s="264">
        <v>0.43661971830985907</v>
      </c>
      <c r="G20" s="264">
        <v>0.676056338028169</v>
      </c>
      <c r="H20" s="264">
        <v>0.90140845070422537</v>
      </c>
      <c r="I20" s="264">
        <v>0.73239436619718312</v>
      </c>
      <c r="J20" s="264">
        <v>0.46478873239436619</v>
      </c>
      <c r="K20" s="265">
        <v>0.3380281690140845</v>
      </c>
      <c r="L20" s="250"/>
      <c r="M20" s="251"/>
      <c r="N20" s="252"/>
    </row>
    <row r="21" spans="2:14" ht="23" customHeight="1" thickBot="1" x14ac:dyDescent="0.25">
      <c r="B21" s="451"/>
      <c r="C21" s="452"/>
      <c r="D21" s="271" t="s">
        <v>33</v>
      </c>
      <c r="E21" s="289" t="s">
        <v>39</v>
      </c>
      <c r="F21" s="269" t="s">
        <v>33</v>
      </c>
      <c r="G21" s="289" t="s">
        <v>40</v>
      </c>
      <c r="H21" s="289" t="s">
        <v>41</v>
      </c>
      <c r="I21" s="289" t="s">
        <v>42</v>
      </c>
      <c r="J21" s="269" t="s">
        <v>43</v>
      </c>
      <c r="K21" s="270" t="s">
        <v>36</v>
      </c>
      <c r="L21" s="250"/>
      <c r="M21" s="251"/>
      <c r="N21" s="252"/>
    </row>
    <row r="22" spans="2:14" ht="22" customHeight="1" x14ac:dyDescent="0.2">
      <c r="B22" s="451"/>
      <c r="C22" s="460" t="s">
        <v>11</v>
      </c>
      <c r="D22" s="263">
        <v>0.38461538461538458</v>
      </c>
      <c r="E22" s="264">
        <v>0.61538461538461542</v>
      </c>
      <c r="F22" s="264">
        <v>0.46153846153846162</v>
      </c>
      <c r="G22" s="264">
        <v>0.69230769230769229</v>
      </c>
      <c r="H22" s="264">
        <v>0.76923076923076927</v>
      </c>
      <c r="I22" s="264">
        <v>0.61538461538461542</v>
      </c>
      <c r="J22" s="264">
        <v>0.46153846153846162</v>
      </c>
      <c r="K22" s="265">
        <v>0.61538461538461542</v>
      </c>
      <c r="L22" s="250"/>
      <c r="M22" s="249"/>
      <c r="N22" s="252"/>
    </row>
    <row r="23" spans="2:14" ht="23" customHeight="1" thickBot="1" x14ac:dyDescent="0.25">
      <c r="B23" s="451"/>
      <c r="C23" s="452"/>
      <c r="D23" s="271" t="s">
        <v>38</v>
      </c>
      <c r="E23" s="290" t="s">
        <v>28</v>
      </c>
      <c r="F23" s="269" t="s">
        <v>33</v>
      </c>
      <c r="G23" s="290" t="s">
        <v>40</v>
      </c>
      <c r="H23" s="290" t="s">
        <v>34</v>
      </c>
      <c r="I23" s="290" t="s">
        <v>42</v>
      </c>
      <c r="J23" s="269" t="s">
        <v>43</v>
      </c>
      <c r="K23" s="291" t="s">
        <v>44</v>
      </c>
      <c r="L23" s="250"/>
      <c r="M23" s="249"/>
      <c r="N23" s="252"/>
    </row>
    <row r="24" spans="2:14" ht="22" customHeight="1" x14ac:dyDescent="0.2">
      <c r="B24" s="451"/>
      <c r="C24" s="459" t="s">
        <v>12</v>
      </c>
      <c r="D24" s="292">
        <v>0.52631578947368418</v>
      </c>
      <c r="E24" s="293">
        <v>0.52631578947368418</v>
      </c>
      <c r="F24" s="264">
        <v>0.47368421052631582</v>
      </c>
      <c r="G24" s="293">
        <v>0.52631578947368418</v>
      </c>
      <c r="H24" s="293">
        <v>0.78947368421052633</v>
      </c>
      <c r="I24" s="293">
        <v>0.73684210526315785</v>
      </c>
      <c r="J24" s="264">
        <v>0.47368421052631582</v>
      </c>
      <c r="K24" s="265">
        <v>0.47368421052631582</v>
      </c>
      <c r="L24" s="250"/>
      <c r="M24" s="249"/>
      <c r="N24" s="252"/>
    </row>
    <row r="25" spans="2:14" ht="23" customHeight="1" thickBot="1" x14ac:dyDescent="0.25">
      <c r="B25" s="452"/>
      <c r="C25" s="452"/>
      <c r="D25" s="294" t="s">
        <v>27</v>
      </c>
      <c r="E25" s="295" t="s">
        <v>28</v>
      </c>
      <c r="F25" s="269" t="s">
        <v>33</v>
      </c>
      <c r="G25" s="295" t="s">
        <v>29</v>
      </c>
      <c r="H25" s="295" t="s">
        <v>34</v>
      </c>
      <c r="I25" s="295" t="s">
        <v>42</v>
      </c>
      <c r="J25" s="269" t="s">
        <v>32</v>
      </c>
      <c r="K25" s="270" t="s">
        <v>36</v>
      </c>
      <c r="L25" s="250"/>
      <c r="M25" s="249"/>
      <c r="N25" s="252"/>
    </row>
    <row r="26" spans="2:14" x14ac:dyDescent="0.2"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N26" s="252"/>
    </row>
  </sheetData>
  <mergeCells count="12">
    <mergeCell ref="C9:C10"/>
    <mergeCell ref="C22:C23"/>
    <mergeCell ref="C20:C21"/>
    <mergeCell ref="B16:B25"/>
    <mergeCell ref="C7:C8"/>
    <mergeCell ref="B5:B14"/>
    <mergeCell ref="C11:C12"/>
    <mergeCell ref="C24:C25"/>
    <mergeCell ref="C16:C17"/>
    <mergeCell ref="C18:C19"/>
    <mergeCell ref="C13:C14"/>
    <mergeCell ref="C5:C6"/>
  </mergeCells>
  <conditionalFormatting sqref="D5:K5 D16:K16">
    <cfRule type="cellIs" dxfId="22" priority="6" operator="greaterThanOrEqual">
      <formula>0.5</formula>
    </cfRule>
  </conditionalFormatting>
  <conditionalFormatting sqref="D7:K7 D18:K18">
    <cfRule type="cellIs" dxfId="21" priority="5" operator="greaterThanOrEqual">
      <formula>0.5</formula>
    </cfRule>
  </conditionalFormatting>
  <conditionalFormatting sqref="D9:K9 D20:K20">
    <cfRule type="cellIs" dxfId="20" priority="3" operator="greaterThanOrEqual">
      <formula>0.5</formula>
    </cfRule>
  </conditionalFormatting>
  <conditionalFormatting sqref="D11:K11 D22:K22">
    <cfRule type="cellIs" dxfId="19" priority="2" operator="greaterThanOrEqual">
      <formula>0.5</formula>
    </cfRule>
  </conditionalFormatting>
  <conditionalFormatting sqref="D13:K13 D24:K24">
    <cfRule type="cellIs" dxfId="18" priority="1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542"/>
  <sheetViews>
    <sheetView zoomScale="85" zoomScaleNormal="100" workbookViewId="0">
      <pane ySplit="2" topLeftCell="A10" activePane="bottomLeft" state="frozen"/>
      <selection pane="bottomLeft" activeCell="B11" sqref="B11:B13"/>
    </sheetView>
  </sheetViews>
  <sheetFormatPr baseColWidth="10" defaultRowHeight="15" x14ac:dyDescent="0.2"/>
  <cols>
    <col min="1" max="1" width="23.33203125" style="94" customWidth="1"/>
    <col min="2" max="2" width="24" style="94" customWidth="1"/>
    <col min="3" max="10" width="18.5" style="94" customWidth="1"/>
    <col min="11" max="13" width="10.83203125" style="94" customWidth="1"/>
    <col min="14" max="14" width="77.83203125" style="94" bestFit="1" customWidth="1"/>
    <col min="15" max="15" width="23" style="94" customWidth="1"/>
    <col min="16" max="16" width="80.33203125" style="94" bestFit="1" customWidth="1"/>
    <col min="17" max="32" width="18.33203125" style="198" customWidth="1"/>
    <col min="33" max="34" width="17.5" style="94" customWidth="1"/>
    <col min="35" max="35" width="20" style="94" customWidth="1"/>
    <col min="36" max="38" width="17.5" style="94" customWidth="1"/>
    <col min="39" max="39" width="20" style="94" customWidth="1"/>
    <col min="40" max="41" width="10.83203125" style="94" customWidth="1"/>
    <col min="42" max="16384" width="10.83203125" style="94"/>
  </cols>
  <sheetData>
    <row r="1" spans="1:32" s="90" customFormat="1" ht="14" customHeight="1" x14ac:dyDescent="0.2">
      <c r="M1" s="91"/>
      <c r="N1" s="91"/>
      <c r="O1" s="91"/>
      <c r="P1" s="91" t="s">
        <v>69</v>
      </c>
      <c r="Q1" s="92" t="s">
        <v>70</v>
      </c>
      <c r="R1" s="92" t="s">
        <v>71</v>
      </c>
      <c r="S1" s="92" t="s">
        <v>72</v>
      </c>
      <c r="T1" s="92" t="s">
        <v>73</v>
      </c>
      <c r="U1" s="92" t="s">
        <v>74</v>
      </c>
      <c r="V1" s="92" t="s">
        <v>75</v>
      </c>
      <c r="W1" s="92" t="s">
        <v>76</v>
      </c>
      <c r="X1" s="92" t="s">
        <v>77</v>
      </c>
      <c r="Y1" s="93" t="s">
        <v>77</v>
      </c>
      <c r="Z1" s="93" t="s">
        <v>76</v>
      </c>
      <c r="AA1" s="93" t="s">
        <v>75</v>
      </c>
      <c r="AB1" s="93" t="s">
        <v>74</v>
      </c>
      <c r="AC1" s="93" t="s">
        <v>73</v>
      </c>
      <c r="AD1" s="93" t="s">
        <v>72</v>
      </c>
      <c r="AE1" s="93" t="s">
        <v>71</v>
      </c>
      <c r="AF1" s="93" t="s">
        <v>70</v>
      </c>
    </row>
    <row r="2" spans="1:32" ht="21" customHeight="1" thickBot="1" x14ac:dyDescent="0.3">
      <c r="M2" s="95" t="s">
        <v>78</v>
      </c>
      <c r="N2" s="95" t="s">
        <v>79</v>
      </c>
      <c r="O2" s="95" t="s">
        <v>80</v>
      </c>
      <c r="P2" s="96" t="s">
        <v>81</v>
      </c>
      <c r="Q2" s="97" t="s">
        <v>82</v>
      </c>
      <c r="R2" s="97" t="s">
        <v>83</v>
      </c>
      <c r="S2" s="97" t="s">
        <v>84</v>
      </c>
      <c r="T2" s="97" t="s">
        <v>85</v>
      </c>
      <c r="U2" s="97" t="s">
        <v>86</v>
      </c>
      <c r="V2" s="97" t="s">
        <v>87</v>
      </c>
      <c r="W2" s="97" t="s">
        <v>88</v>
      </c>
      <c r="X2" s="97" t="s">
        <v>89</v>
      </c>
      <c r="Y2" s="98" t="s">
        <v>90</v>
      </c>
      <c r="Z2" s="98" t="s">
        <v>91</v>
      </c>
      <c r="AA2" s="98" t="s">
        <v>92</v>
      </c>
      <c r="AB2" s="98" t="s">
        <v>93</v>
      </c>
      <c r="AC2" s="98" t="s">
        <v>94</v>
      </c>
      <c r="AD2" s="98" t="s">
        <v>95</v>
      </c>
      <c r="AE2" s="98" t="s">
        <v>96</v>
      </c>
      <c r="AF2" s="98" t="s">
        <v>97</v>
      </c>
    </row>
    <row r="3" spans="1:32" ht="20" customHeight="1" thickBot="1" x14ac:dyDescent="0.3">
      <c r="A3" s="99"/>
      <c r="B3" s="99"/>
      <c r="E3" s="100" t="s">
        <v>98</v>
      </c>
      <c r="F3" s="101" t="s">
        <v>99</v>
      </c>
      <c r="M3" s="94" t="s">
        <v>100</v>
      </c>
      <c r="N3" s="102" t="s">
        <v>101</v>
      </c>
      <c r="O3" s="103" t="s">
        <v>9</v>
      </c>
      <c r="P3" s="102" t="s">
        <v>102</v>
      </c>
      <c r="Q3" s="104"/>
      <c r="R3" s="105">
        <v>2</v>
      </c>
      <c r="S3" s="104"/>
      <c r="T3" s="105">
        <v>4</v>
      </c>
      <c r="U3" s="105">
        <v>1</v>
      </c>
      <c r="V3" s="105">
        <v>3</v>
      </c>
      <c r="W3" s="104"/>
      <c r="X3" s="104"/>
      <c r="Y3" s="106"/>
      <c r="Z3" s="106" t="s">
        <v>33</v>
      </c>
      <c r="AA3" s="106"/>
      <c r="AB3" s="106" t="s">
        <v>33</v>
      </c>
      <c r="AC3" s="106" t="s">
        <v>41</v>
      </c>
      <c r="AD3" s="106" t="s">
        <v>35</v>
      </c>
      <c r="AE3" s="106"/>
      <c r="AF3" s="106"/>
    </row>
    <row r="4" spans="1:32" ht="20" customHeight="1" thickBot="1" x14ac:dyDescent="0.3">
      <c r="A4" s="107" t="s">
        <v>103</v>
      </c>
      <c r="B4" s="108">
        <v>0.5</v>
      </c>
      <c r="E4" s="109" t="s">
        <v>104</v>
      </c>
      <c r="F4" s="110" t="s">
        <v>105</v>
      </c>
      <c r="M4" s="94" t="s">
        <v>106</v>
      </c>
      <c r="N4" s="102" t="s">
        <v>107</v>
      </c>
      <c r="O4" s="103" t="s">
        <v>9</v>
      </c>
      <c r="P4" s="102" t="s">
        <v>108</v>
      </c>
      <c r="Q4" s="111">
        <v>5</v>
      </c>
      <c r="R4" s="111">
        <v>3</v>
      </c>
      <c r="S4" s="111">
        <v>6</v>
      </c>
      <c r="T4" s="111">
        <v>2</v>
      </c>
      <c r="U4" s="111">
        <v>1</v>
      </c>
      <c r="V4" s="111">
        <v>4</v>
      </c>
      <c r="W4" s="111">
        <v>7</v>
      </c>
      <c r="X4" s="111">
        <v>8</v>
      </c>
      <c r="Y4" s="112" t="s">
        <v>27</v>
      </c>
      <c r="Z4" s="112" t="s">
        <v>28</v>
      </c>
      <c r="AA4" s="112" t="s">
        <v>27</v>
      </c>
      <c r="AB4" s="112" t="s">
        <v>33</v>
      </c>
      <c r="AC4" s="112" t="s">
        <v>41</v>
      </c>
      <c r="AD4" s="112" t="s">
        <v>35</v>
      </c>
      <c r="AE4" s="112" t="s">
        <v>35</v>
      </c>
      <c r="AF4" s="112" t="s">
        <v>36</v>
      </c>
    </row>
    <row r="5" spans="1:32" ht="20" customHeight="1" thickBot="1" x14ac:dyDescent="0.3">
      <c r="A5" s="113"/>
      <c r="B5" s="113"/>
      <c r="E5" s="114" t="s">
        <v>109</v>
      </c>
      <c r="F5" s="115" t="s">
        <v>105</v>
      </c>
      <c r="K5" s="116"/>
      <c r="M5" s="94" t="s">
        <v>106</v>
      </c>
      <c r="N5" s="117" t="s">
        <v>110</v>
      </c>
      <c r="O5" s="103" t="s">
        <v>9</v>
      </c>
      <c r="P5" s="117" t="s">
        <v>111</v>
      </c>
      <c r="Q5" s="118"/>
      <c r="R5" s="119">
        <v>1</v>
      </c>
      <c r="S5" s="118"/>
      <c r="T5" s="118"/>
      <c r="U5" s="119">
        <v>2</v>
      </c>
      <c r="V5" s="118"/>
      <c r="W5" s="119">
        <v>3</v>
      </c>
      <c r="X5" s="118"/>
      <c r="Y5" s="120"/>
      <c r="Z5" s="120" t="s">
        <v>39</v>
      </c>
      <c r="AA5" s="120"/>
      <c r="AB5" s="120"/>
      <c r="AC5" s="120" t="s">
        <v>41</v>
      </c>
      <c r="AD5" s="120"/>
      <c r="AE5" s="120" t="s">
        <v>35</v>
      </c>
      <c r="AF5" s="120"/>
    </row>
    <row r="6" spans="1:32" ht="20" customHeight="1" thickBot="1" x14ac:dyDescent="0.3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2"/>
      <c r="L6" s="123"/>
      <c r="M6" s="94" t="s">
        <v>106</v>
      </c>
      <c r="N6" s="102" t="s">
        <v>112</v>
      </c>
      <c r="O6" s="103" t="s">
        <v>9</v>
      </c>
      <c r="P6" s="102" t="s">
        <v>113</v>
      </c>
      <c r="Q6" s="124"/>
      <c r="R6" s="111">
        <v>2</v>
      </c>
      <c r="S6" s="124"/>
      <c r="T6" s="124"/>
      <c r="U6" s="111">
        <v>1</v>
      </c>
      <c r="V6" s="111">
        <v>3</v>
      </c>
      <c r="W6" s="124"/>
      <c r="X6" s="124"/>
      <c r="Y6" s="112"/>
      <c r="Z6" s="112" t="s">
        <v>39</v>
      </c>
      <c r="AA6" s="112"/>
      <c r="AB6" s="112"/>
      <c r="AC6" s="112" t="s">
        <v>41</v>
      </c>
      <c r="AD6" s="112" t="s">
        <v>42</v>
      </c>
      <c r="AE6" s="112"/>
      <c r="AF6" s="112"/>
    </row>
    <row r="7" spans="1:32" ht="20" customHeight="1" thickBot="1" x14ac:dyDescent="0.3">
      <c r="A7" s="125" t="s">
        <v>114</v>
      </c>
      <c r="B7" s="126"/>
      <c r="C7" s="127" t="s">
        <v>82</v>
      </c>
      <c r="D7" s="128" t="s">
        <v>83</v>
      </c>
      <c r="E7" s="128" t="s">
        <v>84</v>
      </c>
      <c r="F7" s="128" t="s">
        <v>115</v>
      </c>
      <c r="G7" s="128" t="s">
        <v>86</v>
      </c>
      <c r="H7" s="128" t="s">
        <v>87</v>
      </c>
      <c r="I7" s="128" t="s">
        <v>88</v>
      </c>
      <c r="J7" s="129" t="s">
        <v>89</v>
      </c>
      <c r="K7" s="122"/>
      <c r="L7" s="123"/>
      <c r="M7" s="94" t="s">
        <v>106</v>
      </c>
      <c r="N7" s="102" t="s">
        <v>116</v>
      </c>
      <c r="O7" s="103" t="s">
        <v>9</v>
      </c>
      <c r="P7" s="102" t="s">
        <v>117</v>
      </c>
      <c r="Q7" s="124"/>
      <c r="R7" s="124"/>
      <c r="S7" s="124"/>
      <c r="T7" s="124"/>
      <c r="U7" s="111">
        <v>1</v>
      </c>
      <c r="V7" s="111">
        <v>2</v>
      </c>
      <c r="W7" s="124"/>
      <c r="X7" s="124"/>
      <c r="Y7" s="112"/>
      <c r="Z7" s="112"/>
      <c r="AA7" s="112"/>
      <c r="AB7" s="112"/>
      <c r="AC7" s="112" t="s">
        <v>41</v>
      </c>
      <c r="AD7" s="112" t="s">
        <v>42</v>
      </c>
      <c r="AE7" s="112"/>
      <c r="AF7" s="112"/>
    </row>
    <row r="8" spans="1:32" ht="19" customHeight="1" x14ac:dyDescent="0.25">
      <c r="A8" s="130" t="s">
        <v>8</v>
      </c>
      <c r="B8" s="131" t="s">
        <v>118</v>
      </c>
      <c r="C8" s="132">
        <f t="shared" ref="C8:J8" si="0">COUNTA(Q311:Q325)</f>
        <v>5</v>
      </c>
      <c r="D8" s="132">
        <f t="shared" si="0"/>
        <v>7</v>
      </c>
      <c r="E8" s="132">
        <f t="shared" si="0"/>
        <v>3</v>
      </c>
      <c r="F8" s="132">
        <f t="shared" si="0"/>
        <v>13</v>
      </c>
      <c r="G8" s="132">
        <f t="shared" si="0"/>
        <v>13</v>
      </c>
      <c r="H8" s="132">
        <f t="shared" si="0"/>
        <v>13</v>
      </c>
      <c r="I8" s="132">
        <f t="shared" si="0"/>
        <v>6</v>
      </c>
      <c r="J8" s="133">
        <f t="shared" si="0"/>
        <v>5</v>
      </c>
      <c r="K8" s="122"/>
      <c r="L8" s="123"/>
      <c r="M8" s="94" t="s">
        <v>106</v>
      </c>
      <c r="N8" s="117" t="s">
        <v>119</v>
      </c>
      <c r="O8" s="103" t="s">
        <v>9</v>
      </c>
      <c r="P8" s="117" t="s">
        <v>120</v>
      </c>
      <c r="Q8" s="119">
        <v>2</v>
      </c>
      <c r="R8" s="119">
        <v>1</v>
      </c>
      <c r="S8" s="119">
        <v>5</v>
      </c>
      <c r="T8" s="118"/>
      <c r="U8" s="119">
        <v>3</v>
      </c>
      <c r="V8" s="118"/>
      <c r="W8" s="118"/>
      <c r="X8" s="119">
        <v>4</v>
      </c>
      <c r="Y8" s="120" t="s">
        <v>33</v>
      </c>
      <c r="Z8" s="120" t="s">
        <v>33</v>
      </c>
      <c r="AA8" s="120" t="s">
        <v>27</v>
      </c>
      <c r="AB8" s="120"/>
      <c r="AC8" s="120" t="s">
        <v>34</v>
      </c>
      <c r="AD8" s="120"/>
      <c r="AE8" s="120"/>
      <c r="AF8" s="120" t="s">
        <v>36</v>
      </c>
    </row>
    <row r="9" spans="1:32" ht="19" customHeight="1" x14ac:dyDescent="0.25">
      <c r="A9" s="134">
        <v>15</v>
      </c>
      <c r="B9" s="135" t="s">
        <v>121</v>
      </c>
      <c r="C9" s="136">
        <f t="shared" ref="C9:J9" si="1">C8/$A$9</f>
        <v>0.33333333333333331</v>
      </c>
      <c r="D9" s="136">
        <f t="shared" si="1"/>
        <v>0.46666666666666667</v>
      </c>
      <c r="E9" s="136">
        <f t="shared" si="1"/>
        <v>0.2</v>
      </c>
      <c r="F9" s="136">
        <f t="shared" si="1"/>
        <v>0.8666666666666667</v>
      </c>
      <c r="G9" s="136">
        <f t="shared" si="1"/>
        <v>0.8666666666666667</v>
      </c>
      <c r="H9" s="136">
        <f t="shared" si="1"/>
        <v>0.8666666666666667</v>
      </c>
      <c r="I9" s="136">
        <f t="shared" si="1"/>
        <v>0.4</v>
      </c>
      <c r="J9" s="137">
        <f t="shared" si="1"/>
        <v>0.33333333333333331</v>
      </c>
      <c r="K9" s="122"/>
      <c r="L9" s="123"/>
      <c r="M9" s="94" t="s">
        <v>106</v>
      </c>
      <c r="N9" s="102" t="s">
        <v>122</v>
      </c>
      <c r="O9" s="103" t="s">
        <v>9</v>
      </c>
      <c r="P9" s="102" t="s">
        <v>123</v>
      </c>
      <c r="Q9" s="111">
        <v>4</v>
      </c>
      <c r="R9" s="124"/>
      <c r="S9" s="111">
        <v>3</v>
      </c>
      <c r="T9" s="124"/>
      <c r="U9" s="111">
        <v>1</v>
      </c>
      <c r="V9" s="124"/>
      <c r="W9" s="111">
        <v>2</v>
      </c>
      <c r="X9" s="124"/>
      <c r="Y9" s="112" t="s">
        <v>27</v>
      </c>
      <c r="Z9" s="112"/>
      <c r="AA9" s="112" t="s">
        <v>27</v>
      </c>
      <c r="AB9" s="112"/>
      <c r="AC9" s="112" t="s">
        <v>34</v>
      </c>
      <c r="AD9" s="112"/>
      <c r="AE9" s="112" t="s">
        <v>43</v>
      </c>
      <c r="AF9" s="112"/>
    </row>
    <row r="10" spans="1:32" ht="20" customHeight="1" thickBot="1" x14ac:dyDescent="0.3">
      <c r="A10" s="134"/>
      <c r="B10" s="135" t="s">
        <v>124</v>
      </c>
      <c r="C10" s="138" t="str">
        <f t="shared" ref="C10:J10" si="2">INDEX(C44:C46, MATCH(MAX(C11:C13), C11:C13, 0))</f>
        <v>left</v>
      </c>
      <c r="D10" s="138" t="str">
        <f t="shared" si="2"/>
        <v>forward</v>
      </c>
      <c r="E10" s="138" t="str">
        <f t="shared" si="2"/>
        <v>left</v>
      </c>
      <c r="F10" s="139" t="str">
        <f t="shared" si="2"/>
        <v>low</v>
      </c>
      <c r="G10" s="139" t="str">
        <f t="shared" si="2"/>
        <v>user</v>
      </c>
      <c r="H10" s="139" t="str">
        <f t="shared" si="2"/>
        <v>long</v>
      </c>
      <c r="I10" s="138" t="str">
        <f t="shared" si="2"/>
        <v>slow</v>
      </c>
      <c r="J10" s="140" t="str">
        <f t="shared" si="2"/>
        <v>smooth</v>
      </c>
      <c r="K10" s="122"/>
      <c r="L10" s="123"/>
      <c r="M10" s="94" t="s">
        <v>106</v>
      </c>
      <c r="N10" s="102" t="s">
        <v>125</v>
      </c>
      <c r="O10" s="103" t="s">
        <v>9</v>
      </c>
      <c r="P10" s="102" t="s">
        <v>126</v>
      </c>
      <c r="Q10" s="111">
        <v>2</v>
      </c>
      <c r="R10" s="124"/>
      <c r="S10" s="124"/>
      <c r="T10" s="111">
        <v>3</v>
      </c>
      <c r="U10" s="111">
        <v>1</v>
      </c>
      <c r="V10" s="111">
        <v>4</v>
      </c>
      <c r="W10" s="124"/>
      <c r="X10" s="124"/>
      <c r="Y10" s="112" t="s">
        <v>33</v>
      </c>
      <c r="Z10" s="112"/>
      <c r="AA10" s="112"/>
      <c r="AB10" s="112" t="s">
        <v>29</v>
      </c>
      <c r="AC10" s="112" t="s">
        <v>41</v>
      </c>
      <c r="AD10" s="112" t="s">
        <v>42</v>
      </c>
      <c r="AE10" s="112"/>
      <c r="AF10" s="112"/>
    </row>
    <row r="11" spans="1:32" ht="19" customHeight="1" x14ac:dyDescent="0.25">
      <c r="A11" s="134"/>
      <c r="B11" s="141" t="s">
        <v>127</v>
      </c>
      <c r="C11" s="121">
        <f t="shared" ref="C11:J13" si="3">COUNTIF(Y$311:Y$325, C44)</f>
        <v>4</v>
      </c>
      <c r="D11" s="121">
        <f t="shared" si="3"/>
        <v>2</v>
      </c>
      <c r="E11" s="121">
        <f t="shared" si="3"/>
        <v>1</v>
      </c>
      <c r="F11" s="121">
        <f t="shared" si="3"/>
        <v>6</v>
      </c>
      <c r="G11" s="121">
        <f t="shared" si="3"/>
        <v>11</v>
      </c>
      <c r="H11" s="121">
        <f t="shared" si="3"/>
        <v>0</v>
      </c>
      <c r="I11" s="121">
        <f t="shared" si="3"/>
        <v>3</v>
      </c>
      <c r="J11" s="142">
        <f t="shared" si="3"/>
        <v>5</v>
      </c>
      <c r="K11" s="122"/>
      <c r="L11" s="123"/>
      <c r="M11" s="94" t="s">
        <v>106</v>
      </c>
      <c r="N11" s="117" t="s">
        <v>128</v>
      </c>
      <c r="O11" s="103" t="s">
        <v>9</v>
      </c>
      <c r="P11" s="117" t="s">
        <v>129</v>
      </c>
      <c r="Q11" s="119">
        <v>3</v>
      </c>
      <c r="R11" s="118"/>
      <c r="S11" s="118"/>
      <c r="T11" s="119">
        <v>1</v>
      </c>
      <c r="U11" s="119">
        <v>2</v>
      </c>
      <c r="V11" s="118"/>
      <c r="W11" s="118"/>
      <c r="X11" s="118"/>
      <c r="Y11" s="120" t="s">
        <v>27</v>
      </c>
      <c r="Z11" s="120"/>
      <c r="AA11" s="120"/>
      <c r="AB11" s="120" t="s">
        <v>40</v>
      </c>
      <c r="AC11" s="120" t="s">
        <v>41</v>
      </c>
      <c r="AD11" s="120"/>
      <c r="AE11" s="120"/>
      <c r="AF11" s="120"/>
    </row>
    <row r="12" spans="1:32" ht="19" customHeight="1" x14ac:dyDescent="0.25">
      <c r="A12" s="143"/>
      <c r="B12" s="135" t="s">
        <v>130</v>
      </c>
      <c r="C12" s="121">
        <f t="shared" si="3"/>
        <v>1</v>
      </c>
      <c r="D12" s="121">
        <f t="shared" si="3"/>
        <v>2</v>
      </c>
      <c r="E12" s="121">
        <f t="shared" si="3"/>
        <v>1</v>
      </c>
      <c r="F12" s="121">
        <f t="shared" si="3"/>
        <v>3</v>
      </c>
      <c r="G12" s="121">
        <f t="shared" si="3"/>
        <v>2</v>
      </c>
      <c r="H12" s="121">
        <f t="shared" si="3"/>
        <v>2</v>
      </c>
      <c r="I12" s="121">
        <f t="shared" si="3"/>
        <v>2</v>
      </c>
      <c r="J12" s="142">
        <f t="shared" si="3"/>
        <v>0</v>
      </c>
      <c r="K12" s="122"/>
      <c r="L12" s="123"/>
      <c r="M12" s="94" t="s">
        <v>106</v>
      </c>
      <c r="N12" s="102" t="s">
        <v>131</v>
      </c>
      <c r="O12" s="103" t="s">
        <v>9</v>
      </c>
      <c r="P12" s="102" t="s">
        <v>132</v>
      </c>
      <c r="Q12" s="124"/>
      <c r="R12" s="111">
        <v>2</v>
      </c>
      <c r="S12" s="111">
        <v>3</v>
      </c>
      <c r="T12" s="124"/>
      <c r="U12" s="111">
        <v>1</v>
      </c>
      <c r="V12" s="124"/>
      <c r="W12" s="124"/>
      <c r="X12" s="124"/>
      <c r="Y12" s="112"/>
      <c r="Z12" s="112" t="s">
        <v>39</v>
      </c>
      <c r="AA12" s="112" t="s">
        <v>33</v>
      </c>
      <c r="AB12" s="112"/>
      <c r="AC12" s="112" t="s">
        <v>41</v>
      </c>
      <c r="AD12" s="112"/>
      <c r="AE12" s="112"/>
      <c r="AF12" s="112"/>
    </row>
    <row r="13" spans="1:32" ht="20" customHeight="1" thickBot="1" x14ac:dyDescent="0.3">
      <c r="A13" s="143"/>
      <c r="B13" s="144" t="s">
        <v>133</v>
      </c>
      <c r="C13" s="121">
        <f t="shared" si="3"/>
        <v>0</v>
      </c>
      <c r="D13" s="121">
        <f t="shared" si="3"/>
        <v>3</v>
      </c>
      <c r="E13" s="121">
        <f t="shared" si="3"/>
        <v>1</v>
      </c>
      <c r="F13" s="121">
        <f t="shared" si="3"/>
        <v>4</v>
      </c>
      <c r="G13" s="121">
        <f t="shared" si="3"/>
        <v>0</v>
      </c>
      <c r="H13" s="121">
        <f t="shared" si="3"/>
        <v>11</v>
      </c>
      <c r="I13" s="121">
        <f t="shared" si="3"/>
        <v>1</v>
      </c>
      <c r="J13" s="142">
        <f t="shared" si="3"/>
        <v>0</v>
      </c>
      <c r="K13" s="122"/>
      <c r="L13" s="123"/>
      <c r="M13" s="94" t="s">
        <v>134</v>
      </c>
      <c r="N13" s="117" t="s">
        <v>135</v>
      </c>
      <c r="O13" s="103" t="s">
        <v>9</v>
      </c>
      <c r="P13" s="117" t="s">
        <v>136</v>
      </c>
      <c r="Q13" s="118"/>
      <c r="R13" s="119">
        <v>5</v>
      </c>
      <c r="S13" s="118"/>
      <c r="T13" s="119">
        <v>6</v>
      </c>
      <c r="U13" s="119">
        <v>1</v>
      </c>
      <c r="V13" s="119">
        <v>2</v>
      </c>
      <c r="W13" s="119">
        <v>3</v>
      </c>
      <c r="X13" s="119">
        <v>4</v>
      </c>
      <c r="Y13" s="120"/>
      <c r="Z13" s="120" t="s">
        <v>39</v>
      </c>
      <c r="AA13" s="120"/>
      <c r="AB13" s="120" t="s">
        <v>29</v>
      </c>
      <c r="AC13" s="120" t="s">
        <v>41</v>
      </c>
      <c r="AD13" s="120" t="s">
        <v>42</v>
      </c>
      <c r="AE13" s="120" t="s">
        <v>32</v>
      </c>
      <c r="AF13" s="120" t="s">
        <v>36</v>
      </c>
    </row>
    <row r="14" spans="1:32" ht="19" customHeight="1" x14ac:dyDescent="0.25">
      <c r="A14" s="143"/>
      <c r="B14" s="145"/>
      <c r="C14" s="121"/>
      <c r="D14" s="121"/>
      <c r="E14" s="121"/>
      <c r="F14" s="121"/>
      <c r="G14" s="121"/>
      <c r="H14" s="121"/>
      <c r="I14" s="121"/>
      <c r="J14" s="142"/>
      <c r="K14" s="122"/>
      <c r="L14" s="123"/>
      <c r="M14" s="94" t="s">
        <v>134</v>
      </c>
      <c r="N14" s="102" t="s">
        <v>137</v>
      </c>
      <c r="O14" s="103" t="s">
        <v>9</v>
      </c>
      <c r="P14" s="102" t="s">
        <v>138</v>
      </c>
      <c r="Q14" s="111">
        <v>3</v>
      </c>
      <c r="R14" s="111">
        <v>2</v>
      </c>
      <c r="S14" s="111">
        <v>4</v>
      </c>
      <c r="T14" s="124"/>
      <c r="U14" s="111">
        <v>1</v>
      </c>
      <c r="V14" s="111">
        <v>5</v>
      </c>
      <c r="W14" s="124"/>
      <c r="X14" s="124"/>
      <c r="Y14" s="112" t="s">
        <v>38</v>
      </c>
      <c r="Z14" s="112" t="s">
        <v>39</v>
      </c>
      <c r="AA14" s="112" t="s">
        <v>33</v>
      </c>
      <c r="AB14" s="112"/>
      <c r="AC14" s="112" t="s">
        <v>41</v>
      </c>
      <c r="AD14" s="112" t="s">
        <v>35</v>
      </c>
      <c r="AE14" s="112"/>
      <c r="AF14" s="112"/>
    </row>
    <row r="15" spans="1:32" ht="19" customHeight="1" x14ac:dyDescent="0.25">
      <c r="A15" s="146" t="s">
        <v>9</v>
      </c>
      <c r="B15" s="147" t="s">
        <v>118</v>
      </c>
      <c r="C15" s="121">
        <f t="shared" ref="C15:J15" si="4">COUNTA(Q3:Q19)</f>
        <v>10</v>
      </c>
      <c r="D15" s="121">
        <f t="shared" si="4"/>
        <v>10</v>
      </c>
      <c r="E15" s="121">
        <f t="shared" si="4"/>
        <v>6</v>
      </c>
      <c r="F15" s="121">
        <f t="shared" si="4"/>
        <v>7</v>
      </c>
      <c r="G15" s="121">
        <f t="shared" si="4"/>
        <v>16</v>
      </c>
      <c r="H15" s="121">
        <f t="shared" si="4"/>
        <v>11</v>
      </c>
      <c r="I15" s="121">
        <f t="shared" si="4"/>
        <v>6</v>
      </c>
      <c r="J15" s="142">
        <f t="shared" si="4"/>
        <v>5</v>
      </c>
      <c r="K15" s="122"/>
      <c r="L15" s="123"/>
      <c r="M15" s="94" t="s">
        <v>134</v>
      </c>
      <c r="N15" s="117" t="s">
        <v>139</v>
      </c>
      <c r="O15" s="103" t="s">
        <v>9</v>
      </c>
      <c r="P15" s="117" t="s">
        <v>140</v>
      </c>
      <c r="Q15" s="118"/>
      <c r="R15" s="119">
        <v>3</v>
      </c>
      <c r="S15" s="118"/>
      <c r="T15" s="119">
        <v>2</v>
      </c>
      <c r="U15" s="119">
        <v>1</v>
      </c>
      <c r="V15" s="118"/>
      <c r="W15" s="118"/>
      <c r="X15" s="118"/>
      <c r="Y15" s="120"/>
      <c r="Z15" s="120" t="s">
        <v>39</v>
      </c>
      <c r="AA15" s="120"/>
      <c r="AB15" s="120" t="s">
        <v>33</v>
      </c>
      <c r="AC15" s="120" t="s">
        <v>41</v>
      </c>
      <c r="AD15" s="120"/>
      <c r="AE15" s="120"/>
      <c r="AF15" s="120"/>
    </row>
    <row r="16" spans="1:32" ht="19" customHeight="1" x14ac:dyDescent="0.25">
      <c r="A16" s="134">
        <v>17</v>
      </c>
      <c r="B16" s="148" t="s">
        <v>121</v>
      </c>
      <c r="C16" s="136">
        <f t="shared" ref="C16:J16" si="5">C15/$A$16</f>
        <v>0.58823529411764708</v>
      </c>
      <c r="D16" s="136">
        <f t="shared" si="5"/>
        <v>0.58823529411764708</v>
      </c>
      <c r="E16" s="136">
        <f t="shared" si="5"/>
        <v>0.35294117647058826</v>
      </c>
      <c r="F16" s="136">
        <f t="shared" si="5"/>
        <v>0.41176470588235292</v>
      </c>
      <c r="G16" s="136">
        <f t="shared" si="5"/>
        <v>0.94117647058823528</v>
      </c>
      <c r="H16" s="136">
        <f t="shared" si="5"/>
        <v>0.6470588235294118</v>
      </c>
      <c r="I16" s="136">
        <f t="shared" si="5"/>
        <v>0.35294117647058826</v>
      </c>
      <c r="J16" s="137">
        <f t="shared" si="5"/>
        <v>0.29411764705882354</v>
      </c>
      <c r="K16" s="122"/>
      <c r="L16" s="123"/>
      <c r="M16" s="94" t="s">
        <v>141</v>
      </c>
      <c r="N16" s="102" t="s">
        <v>142</v>
      </c>
      <c r="O16" s="103" t="s">
        <v>9</v>
      </c>
      <c r="P16" s="102" t="s">
        <v>143</v>
      </c>
      <c r="Q16" s="111">
        <v>2</v>
      </c>
      <c r="R16" s="111">
        <v>3</v>
      </c>
      <c r="S16" s="111">
        <v>1</v>
      </c>
      <c r="T16" s="111">
        <v>4</v>
      </c>
      <c r="U16" s="111">
        <v>5</v>
      </c>
      <c r="V16" s="111">
        <v>6</v>
      </c>
      <c r="W16" s="124"/>
      <c r="X16" s="124"/>
      <c r="Y16" s="112" t="s">
        <v>33</v>
      </c>
      <c r="Z16" s="112" t="s">
        <v>28</v>
      </c>
      <c r="AA16" s="112" t="s">
        <v>38</v>
      </c>
      <c r="AB16" s="112" t="s">
        <v>33</v>
      </c>
      <c r="AC16" s="112" t="s">
        <v>41</v>
      </c>
      <c r="AD16" s="112" t="s">
        <v>42</v>
      </c>
      <c r="AE16" s="112"/>
      <c r="AF16" s="112"/>
    </row>
    <row r="17" spans="1:32" ht="20" customHeight="1" thickBot="1" x14ac:dyDescent="0.3">
      <c r="A17" s="134"/>
      <c r="B17" s="149" t="s">
        <v>124</v>
      </c>
      <c r="C17" s="150" t="str">
        <f t="shared" ref="C17:J17" si="6">INDEX(C44:C46, MATCH(MAX(C18:C20), C18:C20, 0))</f>
        <v>left</v>
      </c>
      <c r="D17" s="150" t="str">
        <f t="shared" si="6"/>
        <v>forward</v>
      </c>
      <c r="E17" s="121" t="str">
        <f t="shared" si="6"/>
        <v>left</v>
      </c>
      <c r="F17" s="121" t="str">
        <f t="shared" si="6"/>
        <v>neutral</v>
      </c>
      <c r="G17" s="150" t="str">
        <f t="shared" si="6"/>
        <v>object</v>
      </c>
      <c r="H17" s="150" t="str">
        <f t="shared" si="6"/>
        <v>long</v>
      </c>
      <c r="I17" s="121" t="str">
        <f t="shared" si="6"/>
        <v>slow</v>
      </c>
      <c r="J17" s="142" t="str">
        <f t="shared" si="6"/>
        <v>smooth</v>
      </c>
      <c r="K17" s="122"/>
      <c r="L17" s="123"/>
      <c r="M17" s="94" t="s">
        <v>144</v>
      </c>
      <c r="N17" s="102" t="s">
        <v>145</v>
      </c>
      <c r="O17" s="103" t="s">
        <v>9</v>
      </c>
      <c r="P17" s="102" t="s">
        <v>146</v>
      </c>
      <c r="Q17" s="111">
        <v>1</v>
      </c>
      <c r="R17" s="124"/>
      <c r="S17" s="124"/>
      <c r="T17" s="124"/>
      <c r="U17" s="111">
        <v>2</v>
      </c>
      <c r="V17" s="111">
        <v>3</v>
      </c>
      <c r="W17" s="124"/>
      <c r="X17" s="124"/>
      <c r="Y17" s="112" t="s">
        <v>27</v>
      </c>
      <c r="Z17" s="112"/>
      <c r="AA17" s="112"/>
      <c r="AB17" s="112"/>
      <c r="AC17" s="112" t="s">
        <v>41</v>
      </c>
      <c r="AD17" s="112" t="s">
        <v>42</v>
      </c>
      <c r="AE17" s="112"/>
      <c r="AF17" s="112"/>
    </row>
    <row r="18" spans="1:32" ht="19" customHeight="1" x14ac:dyDescent="0.25">
      <c r="A18" s="134"/>
      <c r="B18" s="151" t="s">
        <v>127</v>
      </c>
      <c r="C18" s="121">
        <f t="shared" ref="C18:J20" si="7">COUNTIF(Y$3:Y$19, C44)</f>
        <v>5</v>
      </c>
      <c r="D18" s="121">
        <f t="shared" si="7"/>
        <v>2</v>
      </c>
      <c r="E18" s="121">
        <f t="shared" si="7"/>
        <v>3</v>
      </c>
      <c r="F18" s="121">
        <f t="shared" si="7"/>
        <v>2</v>
      </c>
      <c r="G18" s="121">
        <f t="shared" si="7"/>
        <v>2</v>
      </c>
      <c r="H18" s="121">
        <f t="shared" si="7"/>
        <v>1</v>
      </c>
      <c r="I18" s="121">
        <f t="shared" si="7"/>
        <v>2</v>
      </c>
      <c r="J18" s="142">
        <f t="shared" si="7"/>
        <v>5</v>
      </c>
      <c r="K18" s="122"/>
      <c r="L18" s="123"/>
      <c r="M18" s="94" t="s">
        <v>147</v>
      </c>
      <c r="N18" s="152" t="s">
        <v>148</v>
      </c>
      <c r="O18" s="103" t="s">
        <v>9</v>
      </c>
      <c r="P18" s="117" t="s">
        <v>149</v>
      </c>
      <c r="Q18" s="119">
        <v>1</v>
      </c>
      <c r="R18" s="118"/>
      <c r="S18" s="118"/>
      <c r="T18" s="118"/>
      <c r="U18" s="118"/>
      <c r="V18" s="119">
        <v>2</v>
      </c>
      <c r="W18" s="119">
        <v>3</v>
      </c>
      <c r="X18" s="119">
        <v>4</v>
      </c>
      <c r="Y18" s="120" t="s">
        <v>27</v>
      </c>
      <c r="Z18" s="120"/>
      <c r="AA18" s="120"/>
      <c r="AB18" s="120"/>
      <c r="AC18" s="120"/>
      <c r="AD18" s="120" t="s">
        <v>31</v>
      </c>
      <c r="AE18" s="120" t="s">
        <v>43</v>
      </c>
      <c r="AF18" s="120" t="s">
        <v>36</v>
      </c>
    </row>
    <row r="19" spans="1:32" ht="19" customHeight="1" x14ac:dyDescent="0.25">
      <c r="A19" s="143"/>
      <c r="B19" s="148" t="s">
        <v>130</v>
      </c>
      <c r="C19" s="121">
        <f t="shared" si="7"/>
        <v>3</v>
      </c>
      <c r="D19" s="121">
        <f t="shared" si="7"/>
        <v>2</v>
      </c>
      <c r="E19" s="121">
        <f t="shared" si="7"/>
        <v>2</v>
      </c>
      <c r="F19" s="121">
        <f t="shared" si="7"/>
        <v>4</v>
      </c>
      <c r="G19" s="121">
        <f t="shared" si="7"/>
        <v>14</v>
      </c>
      <c r="H19" s="121">
        <f t="shared" si="7"/>
        <v>3</v>
      </c>
      <c r="I19" s="121">
        <f t="shared" si="7"/>
        <v>2</v>
      </c>
      <c r="J19" s="142">
        <f t="shared" si="7"/>
        <v>0</v>
      </c>
      <c r="K19" s="122"/>
      <c r="L19" s="123"/>
      <c r="M19" s="94" t="s">
        <v>147</v>
      </c>
      <c r="N19" s="152" t="s">
        <v>150</v>
      </c>
      <c r="O19" s="103" t="s">
        <v>9</v>
      </c>
      <c r="P19" s="117" t="s">
        <v>151</v>
      </c>
      <c r="Q19" s="119">
        <v>1</v>
      </c>
      <c r="R19" s="118"/>
      <c r="S19" s="118"/>
      <c r="T19" s="118"/>
      <c r="U19" s="119">
        <v>2</v>
      </c>
      <c r="V19" s="119">
        <v>3</v>
      </c>
      <c r="W19" s="119">
        <v>4</v>
      </c>
      <c r="X19" s="119">
        <v>5</v>
      </c>
      <c r="Y19" s="120" t="s">
        <v>38</v>
      </c>
      <c r="Z19" s="120"/>
      <c r="AA19" s="120"/>
      <c r="AB19" s="120"/>
      <c r="AC19" s="120" t="s">
        <v>41</v>
      </c>
      <c r="AD19" s="120" t="s">
        <v>42</v>
      </c>
      <c r="AE19" s="120" t="s">
        <v>32</v>
      </c>
      <c r="AF19" s="120" t="s">
        <v>36</v>
      </c>
    </row>
    <row r="20" spans="1:32" ht="20" customHeight="1" thickBot="1" x14ac:dyDescent="0.3">
      <c r="A20" s="143"/>
      <c r="B20" s="149" t="s">
        <v>133</v>
      </c>
      <c r="C20" s="121">
        <f t="shared" si="7"/>
        <v>2</v>
      </c>
      <c r="D20" s="121">
        <f t="shared" si="7"/>
        <v>6</v>
      </c>
      <c r="E20" s="121">
        <f t="shared" si="7"/>
        <v>1</v>
      </c>
      <c r="F20" s="121">
        <f t="shared" si="7"/>
        <v>1</v>
      </c>
      <c r="G20" s="121">
        <f t="shared" si="7"/>
        <v>0</v>
      </c>
      <c r="H20" s="121">
        <f t="shared" si="7"/>
        <v>7</v>
      </c>
      <c r="I20" s="121">
        <f t="shared" si="7"/>
        <v>2</v>
      </c>
      <c r="J20" s="142">
        <f t="shared" si="7"/>
        <v>0</v>
      </c>
      <c r="K20" s="122"/>
      <c r="L20" s="123"/>
      <c r="M20" s="94" t="s">
        <v>100</v>
      </c>
      <c r="N20" s="117" t="s">
        <v>152</v>
      </c>
      <c r="O20" s="153" t="s">
        <v>12</v>
      </c>
      <c r="P20" s="117" t="s">
        <v>153</v>
      </c>
      <c r="Q20" s="104"/>
      <c r="R20" s="104"/>
      <c r="S20" s="105">
        <v>1</v>
      </c>
      <c r="T20" s="105">
        <v>2</v>
      </c>
      <c r="U20" s="105">
        <v>3</v>
      </c>
      <c r="V20" s="105">
        <v>4</v>
      </c>
      <c r="W20" s="105">
        <v>5</v>
      </c>
      <c r="X20" s="104"/>
      <c r="Y20" s="106"/>
      <c r="Z20" s="106"/>
      <c r="AA20" s="106" t="s">
        <v>33</v>
      </c>
      <c r="AB20" s="106" t="s">
        <v>29</v>
      </c>
      <c r="AC20" s="106" t="s">
        <v>34</v>
      </c>
      <c r="AD20" s="106" t="s">
        <v>42</v>
      </c>
      <c r="AE20" s="106" t="s">
        <v>32</v>
      </c>
      <c r="AF20" s="106"/>
    </row>
    <row r="21" spans="1:32" ht="20" customHeight="1" thickBot="1" x14ac:dyDescent="0.3">
      <c r="A21" s="143"/>
      <c r="B21" s="145"/>
      <c r="C21" s="121"/>
      <c r="D21" s="121"/>
      <c r="E21" s="121"/>
      <c r="F21" s="121"/>
      <c r="G21" s="121"/>
      <c r="H21" s="121"/>
      <c r="I21" s="121"/>
      <c r="J21" s="142"/>
      <c r="K21" s="122"/>
      <c r="L21" s="123"/>
      <c r="M21" s="94" t="s">
        <v>106</v>
      </c>
      <c r="N21" s="117" t="s">
        <v>154</v>
      </c>
      <c r="O21" s="153" t="s">
        <v>12</v>
      </c>
      <c r="P21" s="117" t="s">
        <v>155</v>
      </c>
      <c r="Q21" s="118"/>
      <c r="R21" s="118"/>
      <c r="S21" s="118"/>
      <c r="T21" s="118"/>
      <c r="U21" s="119">
        <v>3</v>
      </c>
      <c r="V21" s="119">
        <v>1</v>
      </c>
      <c r="W21" s="119">
        <v>2</v>
      </c>
      <c r="X21" s="118"/>
      <c r="Y21" s="120"/>
      <c r="Z21" s="120"/>
      <c r="AA21" s="120"/>
      <c r="AB21" s="120"/>
      <c r="AC21" s="120" t="s">
        <v>34</v>
      </c>
      <c r="AD21" s="120" t="s">
        <v>42</v>
      </c>
      <c r="AE21" s="120" t="s">
        <v>32</v>
      </c>
      <c r="AF21" s="120"/>
    </row>
    <row r="22" spans="1:32" ht="19" customHeight="1" x14ac:dyDescent="0.25">
      <c r="A22" s="154" t="s">
        <v>10</v>
      </c>
      <c r="B22" s="155" t="s">
        <v>118</v>
      </c>
      <c r="C22" s="121">
        <f t="shared" ref="C22:J22" si="8">COUNTA(Q67:Q137)</f>
        <v>24</v>
      </c>
      <c r="D22" s="121">
        <f t="shared" si="8"/>
        <v>43</v>
      </c>
      <c r="E22" s="121">
        <f t="shared" si="8"/>
        <v>31</v>
      </c>
      <c r="F22" s="121">
        <f t="shared" si="8"/>
        <v>48</v>
      </c>
      <c r="G22" s="121">
        <f t="shared" si="8"/>
        <v>64</v>
      </c>
      <c r="H22" s="121">
        <f t="shared" si="8"/>
        <v>52</v>
      </c>
      <c r="I22" s="121">
        <f t="shared" si="8"/>
        <v>33</v>
      </c>
      <c r="J22" s="142">
        <f t="shared" si="8"/>
        <v>24</v>
      </c>
      <c r="K22" s="122"/>
      <c r="L22" s="123"/>
      <c r="M22" s="94" t="s">
        <v>106</v>
      </c>
      <c r="N22" s="102" t="s">
        <v>156</v>
      </c>
      <c r="O22" s="153" t="s">
        <v>12</v>
      </c>
      <c r="P22" s="102" t="s">
        <v>157</v>
      </c>
      <c r="Q22" s="124"/>
      <c r="R22" s="124"/>
      <c r="S22" s="111">
        <v>2</v>
      </c>
      <c r="T22" s="124"/>
      <c r="U22" s="111">
        <v>1</v>
      </c>
      <c r="V22" s="124"/>
      <c r="W22" s="111">
        <v>3</v>
      </c>
      <c r="X22" s="124"/>
      <c r="Y22" s="112"/>
      <c r="Z22" s="112"/>
      <c r="AA22" s="112" t="s">
        <v>27</v>
      </c>
      <c r="AB22" s="112"/>
      <c r="AC22" s="112" t="s">
        <v>34</v>
      </c>
      <c r="AD22" s="112"/>
      <c r="AE22" s="112" t="s">
        <v>32</v>
      </c>
      <c r="AF22" s="112"/>
    </row>
    <row r="23" spans="1:32" ht="19" customHeight="1" x14ac:dyDescent="0.25">
      <c r="A23" s="134">
        <v>71</v>
      </c>
      <c r="B23" s="156" t="s">
        <v>121</v>
      </c>
      <c r="C23" s="136">
        <f t="shared" ref="C23:J23" si="9">C22/$A$23</f>
        <v>0.3380281690140845</v>
      </c>
      <c r="D23" s="136">
        <f t="shared" si="9"/>
        <v>0.60563380281690138</v>
      </c>
      <c r="E23" s="136">
        <f t="shared" si="9"/>
        <v>0.43661971830985913</v>
      </c>
      <c r="F23" s="136">
        <f t="shared" si="9"/>
        <v>0.676056338028169</v>
      </c>
      <c r="G23" s="136">
        <f t="shared" si="9"/>
        <v>0.90140845070422537</v>
      </c>
      <c r="H23" s="136">
        <f t="shared" si="9"/>
        <v>0.73239436619718312</v>
      </c>
      <c r="I23" s="136">
        <f t="shared" si="9"/>
        <v>0.46478873239436619</v>
      </c>
      <c r="J23" s="137">
        <f t="shared" si="9"/>
        <v>0.3380281690140845</v>
      </c>
      <c r="K23" s="122"/>
      <c r="L23" s="123"/>
      <c r="M23" s="94" t="s">
        <v>106</v>
      </c>
      <c r="N23" s="102" t="s">
        <v>158</v>
      </c>
      <c r="O23" s="153" t="s">
        <v>12</v>
      </c>
      <c r="P23" s="102" t="s">
        <v>159</v>
      </c>
      <c r="Q23" s="111">
        <v>1</v>
      </c>
      <c r="R23" s="124"/>
      <c r="S23" s="124"/>
      <c r="T23" s="124"/>
      <c r="U23" s="124"/>
      <c r="V23" s="111">
        <v>2</v>
      </c>
      <c r="W23" s="124"/>
      <c r="X23" s="111">
        <v>3</v>
      </c>
      <c r="Y23" s="112" t="s">
        <v>27</v>
      </c>
      <c r="Z23" s="112"/>
      <c r="AA23" s="112"/>
      <c r="AB23" s="112"/>
      <c r="AC23" s="112"/>
      <c r="AD23" s="112" t="s">
        <v>31</v>
      </c>
      <c r="AE23" s="112"/>
      <c r="AF23" s="112" t="s">
        <v>36</v>
      </c>
    </row>
    <row r="24" spans="1:32" ht="20" customHeight="1" thickBot="1" x14ac:dyDescent="0.3">
      <c r="A24" s="134"/>
      <c r="B24" s="157" t="s">
        <v>124</v>
      </c>
      <c r="C24" s="121" t="str">
        <f t="shared" ref="C24:J24" si="10">INDEX(C44:C46, MATCH(MAX(C25:C27), C25:C27, 0))</f>
        <v>neutral</v>
      </c>
      <c r="D24" s="150" t="str">
        <f t="shared" si="10"/>
        <v>forward</v>
      </c>
      <c r="E24" s="121" t="str">
        <f t="shared" si="10"/>
        <v>neutral</v>
      </c>
      <c r="F24" s="150" t="str">
        <f t="shared" si="10"/>
        <v>high</v>
      </c>
      <c r="G24" s="150" t="str">
        <f t="shared" si="10"/>
        <v>object</v>
      </c>
      <c r="H24" s="150" t="str">
        <f t="shared" si="10"/>
        <v>long</v>
      </c>
      <c r="I24" s="121" t="str">
        <f t="shared" si="10"/>
        <v>fast</v>
      </c>
      <c r="J24" s="142" t="str">
        <f t="shared" si="10"/>
        <v>smooth</v>
      </c>
      <c r="K24" s="122"/>
      <c r="L24" s="123"/>
      <c r="M24" s="94" t="s">
        <v>106</v>
      </c>
      <c r="N24" s="117" t="s">
        <v>160</v>
      </c>
      <c r="O24" s="153" t="s">
        <v>12</v>
      </c>
      <c r="P24" s="117" t="s">
        <v>161</v>
      </c>
      <c r="Q24" s="119">
        <v>2</v>
      </c>
      <c r="R24" s="118"/>
      <c r="S24" s="119">
        <v>1</v>
      </c>
      <c r="T24" s="118"/>
      <c r="U24" s="119">
        <v>3</v>
      </c>
      <c r="V24" s="118"/>
      <c r="W24" s="118"/>
      <c r="X24" s="119">
        <v>4</v>
      </c>
      <c r="Y24" s="120" t="s">
        <v>27</v>
      </c>
      <c r="Z24" s="120"/>
      <c r="AA24" s="120" t="s">
        <v>38</v>
      </c>
      <c r="AB24" s="120"/>
      <c r="AC24" s="120" t="s">
        <v>34</v>
      </c>
      <c r="AD24" s="120"/>
      <c r="AE24" s="120"/>
      <c r="AF24" s="120" t="s">
        <v>36</v>
      </c>
    </row>
    <row r="25" spans="1:32" ht="19" customHeight="1" x14ac:dyDescent="0.25">
      <c r="A25" s="134"/>
      <c r="B25" s="158" t="s">
        <v>127</v>
      </c>
      <c r="C25" s="121">
        <f t="shared" ref="C25:J27" si="11">COUNTIF(Y$67:Y$137, C44)</f>
        <v>5</v>
      </c>
      <c r="D25" s="121">
        <f t="shared" si="11"/>
        <v>14</v>
      </c>
      <c r="E25" s="121">
        <f t="shared" si="11"/>
        <v>11</v>
      </c>
      <c r="F25" s="121">
        <f t="shared" si="11"/>
        <v>15</v>
      </c>
      <c r="G25" s="121">
        <f t="shared" si="11"/>
        <v>20</v>
      </c>
      <c r="H25" s="121">
        <f t="shared" si="11"/>
        <v>9</v>
      </c>
      <c r="I25" s="121">
        <f t="shared" si="11"/>
        <v>0</v>
      </c>
      <c r="J25" s="142">
        <f t="shared" si="11"/>
        <v>18</v>
      </c>
      <c r="K25" s="122"/>
      <c r="L25" s="123"/>
      <c r="M25" s="94" t="s">
        <v>134</v>
      </c>
      <c r="N25" s="102" t="s">
        <v>162</v>
      </c>
      <c r="O25" s="153" t="s">
        <v>12</v>
      </c>
      <c r="P25" s="102" t="s">
        <v>163</v>
      </c>
      <c r="Q25" s="111">
        <v>1</v>
      </c>
      <c r="R25" s="124"/>
      <c r="S25" s="124"/>
      <c r="T25" s="111">
        <v>2</v>
      </c>
      <c r="U25" s="111">
        <v>3</v>
      </c>
      <c r="V25" s="124"/>
      <c r="W25" s="124"/>
      <c r="X25" s="124"/>
      <c r="Y25" s="112" t="s">
        <v>27</v>
      </c>
      <c r="Z25" s="112"/>
      <c r="AA25" s="112"/>
      <c r="AB25" s="112" t="s">
        <v>29</v>
      </c>
      <c r="AC25" s="112" t="s">
        <v>34</v>
      </c>
      <c r="AD25" s="112"/>
      <c r="AE25" s="112"/>
      <c r="AF25" s="112"/>
    </row>
    <row r="26" spans="1:32" ht="19" customHeight="1" x14ac:dyDescent="0.25">
      <c r="A26" s="143"/>
      <c r="B26" s="156" t="s">
        <v>130</v>
      </c>
      <c r="C26" s="121">
        <f t="shared" si="11"/>
        <v>11</v>
      </c>
      <c r="D26" s="121">
        <f t="shared" si="11"/>
        <v>5</v>
      </c>
      <c r="E26" s="121">
        <f t="shared" si="11"/>
        <v>16</v>
      </c>
      <c r="F26" s="121">
        <f t="shared" si="11"/>
        <v>8</v>
      </c>
      <c r="G26" s="121">
        <f t="shared" si="11"/>
        <v>44</v>
      </c>
      <c r="H26" s="121">
        <f t="shared" si="11"/>
        <v>18</v>
      </c>
      <c r="I26" s="121">
        <f t="shared" si="11"/>
        <v>11</v>
      </c>
      <c r="J26" s="142">
        <f t="shared" si="11"/>
        <v>6</v>
      </c>
      <c r="K26" s="122"/>
      <c r="L26" s="123"/>
      <c r="M26" s="94" t="s">
        <v>134</v>
      </c>
      <c r="N26" s="102" t="s">
        <v>164</v>
      </c>
      <c r="O26" s="153" t="s">
        <v>12</v>
      </c>
      <c r="P26" s="102" t="s">
        <v>165</v>
      </c>
      <c r="Q26" s="124"/>
      <c r="R26" s="111">
        <v>3</v>
      </c>
      <c r="S26" s="124"/>
      <c r="T26" s="111">
        <v>2</v>
      </c>
      <c r="U26" s="111">
        <v>1</v>
      </c>
      <c r="V26" s="111">
        <v>4</v>
      </c>
      <c r="W26" s="124"/>
      <c r="X26" s="124"/>
      <c r="Y26" s="112"/>
      <c r="Z26" s="112" t="s">
        <v>28</v>
      </c>
      <c r="AA26" s="112"/>
      <c r="AB26" s="112" t="s">
        <v>40</v>
      </c>
      <c r="AC26" s="112" t="s">
        <v>34</v>
      </c>
      <c r="AD26" s="112" t="s">
        <v>42</v>
      </c>
      <c r="AE26" s="112"/>
      <c r="AF26" s="112"/>
    </row>
    <row r="27" spans="1:32" ht="20" customHeight="1" thickBot="1" x14ac:dyDescent="0.3">
      <c r="A27" s="143"/>
      <c r="B27" s="157" t="s">
        <v>133</v>
      </c>
      <c r="C27" s="121">
        <f t="shared" si="11"/>
        <v>8</v>
      </c>
      <c r="D27" s="121">
        <f t="shared" si="11"/>
        <v>24</v>
      </c>
      <c r="E27" s="121">
        <f t="shared" si="11"/>
        <v>4</v>
      </c>
      <c r="F27" s="121">
        <f t="shared" si="11"/>
        <v>25</v>
      </c>
      <c r="G27" s="121">
        <f t="shared" si="11"/>
        <v>0</v>
      </c>
      <c r="H27" s="121">
        <f t="shared" si="11"/>
        <v>25</v>
      </c>
      <c r="I27" s="121">
        <f t="shared" si="11"/>
        <v>22</v>
      </c>
      <c r="J27" s="142">
        <f t="shared" si="11"/>
        <v>0</v>
      </c>
      <c r="K27" s="122"/>
      <c r="L27" s="123"/>
      <c r="M27" s="94" t="s">
        <v>134</v>
      </c>
      <c r="N27" s="102" t="s">
        <v>166</v>
      </c>
      <c r="O27" s="153" t="s">
        <v>12</v>
      </c>
      <c r="P27" s="102" t="s">
        <v>167</v>
      </c>
      <c r="Q27" s="124"/>
      <c r="R27" s="111">
        <v>3</v>
      </c>
      <c r="S27" s="111">
        <v>1</v>
      </c>
      <c r="T27" s="111">
        <v>2</v>
      </c>
      <c r="U27" s="111">
        <v>4</v>
      </c>
      <c r="V27" s="124"/>
      <c r="W27" s="124"/>
      <c r="X27" s="124"/>
      <c r="Y27" s="112"/>
      <c r="Z27" s="112" t="s">
        <v>28</v>
      </c>
      <c r="AA27" s="112" t="s">
        <v>33</v>
      </c>
      <c r="AB27" s="112" t="s">
        <v>29</v>
      </c>
      <c r="AC27" s="112" t="s">
        <v>34</v>
      </c>
      <c r="AD27" s="112"/>
      <c r="AE27" s="112"/>
      <c r="AF27" s="112"/>
    </row>
    <row r="28" spans="1:32" ht="20" customHeight="1" thickBot="1" x14ac:dyDescent="0.3">
      <c r="A28" s="143"/>
      <c r="B28" s="145"/>
      <c r="C28" s="121"/>
      <c r="D28" s="121"/>
      <c r="E28" s="121"/>
      <c r="F28" s="121"/>
      <c r="G28" s="121"/>
      <c r="H28" s="121"/>
      <c r="I28" s="121"/>
      <c r="J28" s="142"/>
      <c r="K28" s="122"/>
      <c r="L28" s="123"/>
      <c r="M28" s="94" t="s">
        <v>134</v>
      </c>
      <c r="N28" s="117" t="s">
        <v>158</v>
      </c>
      <c r="O28" s="153" t="s">
        <v>12</v>
      </c>
      <c r="P28" s="117" t="s">
        <v>168</v>
      </c>
      <c r="Q28" s="119">
        <v>2</v>
      </c>
      <c r="R28" s="119">
        <v>1</v>
      </c>
      <c r="S28" s="119">
        <v>3</v>
      </c>
      <c r="T28" s="119">
        <v>4</v>
      </c>
      <c r="U28" s="118"/>
      <c r="V28" s="119">
        <v>5</v>
      </c>
      <c r="W28" s="118"/>
      <c r="X28" s="118"/>
      <c r="Y28" s="120" t="s">
        <v>27</v>
      </c>
      <c r="Z28" s="120" t="s">
        <v>28</v>
      </c>
      <c r="AA28" s="120" t="s">
        <v>38</v>
      </c>
      <c r="AB28" s="120" t="s">
        <v>29</v>
      </c>
      <c r="AC28" s="120"/>
      <c r="AD28" s="120" t="s">
        <v>31</v>
      </c>
      <c r="AE28" s="120"/>
      <c r="AF28" s="120"/>
    </row>
    <row r="29" spans="1:32" ht="19" customHeight="1" x14ac:dyDescent="0.25">
      <c r="A29" s="159" t="s">
        <v>11</v>
      </c>
      <c r="B29" s="160" t="s">
        <v>118</v>
      </c>
      <c r="C29" s="121">
        <f t="shared" ref="C29:J29" si="12">COUNTA(Q220:Q245)</f>
        <v>10</v>
      </c>
      <c r="D29" s="121">
        <f t="shared" si="12"/>
        <v>16</v>
      </c>
      <c r="E29" s="121">
        <f t="shared" si="12"/>
        <v>12</v>
      </c>
      <c r="F29" s="121">
        <f t="shared" si="12"/>
        <v>18</v>
      </c>
      <c r="G29" s="121">
        <f t="shared" si="12"/>
        <v>20</v>
      </c>
      <c r="H29" s="121">
        <f t="shared" si="12"/>
        <v>16</v>
      </c>
      <c r="I29" s="121">
        <f t="shared" si="12"/>
        <v>12</v>
      </c>
      <c r="J29" s="142">
        <f t="shared" si="12"/>
        <v>16</v>
      </c>
      <c r="K29" s="122"/>
      <c r="L29" s="123"/>
      <c r="M29" s="94" t="s">
        <v>134</v>
      </c>
      <c r="N29" s="102" t="s">
        <v>169</v>
      </c>
      <c r="O29" s="153" t="s">
        <v>12</v>
      </c>
      <c r="P29" s="102" t="s">
        <v>170</v>
      </c>
      <c r="Q29" s="111">
        <v>5</v>
      </c>
      <c r="R29" s="124"/>
      <c r="S29" s="124"/>
      <c r="T29" s="111">
        <v>1</v>
      </c>
      <c r="U29" s="111">
        <v>2</v>
      </c>
      <c r="V29" s="111">
        <v>4</v>
      </c>
      <c r="W29" s="111">
        <v>3</v>
      </c>
      <c r="X29" s="124"/>
      <c r="Y29" s="112" t="s">
        <v>27</v>
      </c>
      <c r="Z29" s="112"/>
      <c r="AA29" s="112"/>
      <c r="AB29" s="112" t="s">
        <v>40</v>
      </c>
      <c r="AC29" s="112" t="s">
        <v>34</v>
      </c>
      <c r="AD29" s="112" t="s">
        <v>31</v>
      </c>
      <c r="AE29" s="112" t="s">
        <v>43</v>
      </c>
      <c r="AF29" s="112"/>
    </row>
    <row r="30" spans="1:32" ht="19" customHeight="1" x14ac:dyDescent="0.25">
      <c r="A30" s="134">
        <v>26</v>
      </c>
      <c r="B30" s="161" t="s">
        <v>121</v>
      </c>
      <c r="C30" s="136">
        <f t="shared" ref="C30:J30" si="13">C29/$A$30</f>
        <v>0.38461538461538464</v>
      </c>
      <c r="D30" s="136">
        <f t="shared" si="13"/>
        <v>0.61538461538461542</v>
      </c>
      <c r="E30" s="136">
        <f t="shared" si="13"/>
        <v>0.46153846153846156</v>
      </c>
      <c r="F30" s="162">
        <f t="shared" si="13"/>
        <v>0.69230769230769229</v>
      </c>
      <c r="G30" s="162">
        <f t="shared" si="13"/>
        <v>0.76923076923076927</v>
      </c>
      <c r="H30" s="162">
        <f t="shared" si="13"/>
        <v>0.61538461538461542</v>
      </c>
      <c r="I30" s="136">
        <f t="shared" si="13"/>
        <v>0.46153846153846156</v>
      </c>
      <c r="J30" s="137">
        <f t="shared" si="13"/>
        <v>0.61538461538461542</v>
      </c>
      <c r="K30" s="122"/>
      <c r="L30" s="123"/>
      <c r="M30" s="94" t="s">
        <v>134</v>
      </c>
      <c r="N30" s="117" t="s">
        <v>171</v>
      </c>
      <c r="O30" s="153" t="s">
        <v>12</v>
      </c>
      <c r="P30" s="117" t="s">
        <v>172</v>
      </c>
      <c r="Q30" s="118"/>
      <c r="R30" s="119">
        <v>4</v>
      </c>
      <c r="S30" s="118"/>
      <c r="T30" s="119">
        <v>1</v>
      </c>
      <c r="U30" s="118"/>
      <c r="V30" s="119">
        <v>2</v>
      </c>
      <c r="W30" s="119">
        <v>5</v>
      </c>
      <c r="X30" s="119">
        <v>3</v>
      </c>
      <c r="Y30" s="120"/>
      <c r="Z30" s="120" t="s">
        <v>39</v>
      </c>
      <c r="AA30" s="120"/>
      <c r="AB30" s="120" t="s">
        <v>29</v>
      </c>
      <c r="AC30" s="120"/>
      <c r="AD30" s="120" t="s">
        <v>31</v>
      </c>
      <c r="AE30" s="120" t="s">
        <v>32</v>
      </c>
      <c r="AF30" s="120" t="s">
        <v>36</v>
      </c>
    </row>
    <row r="31" spans="1:32" ht="20" customHeight="1" thickBot="1" x14ac:dyDescent="0.3">
      <c r="A31" s="134"/>
      <c r="B31" s="163" t="s">
        <v>124</v>
      </c>
      <c r="C31" s="121" t="str">
        <f t="shared" ref="C31:J31" si="14">INDEX(C44:C46, MATCH(MAX(C32:C34), C32:C34, 0))</f>
        <v>right</v>
      </c>
      <c r="D31" s="150" t="str">
        <f t="shared" si="14"/>
        <v>backward</v>
      </c>
      <c r="E31" s="121" t="str">
        <f t="shared" si="14"/>
        <v>neutral</v>
      </c>
      <c r="F31" s="150" t="str">
        <f t="shared" si="14"/>
        <v>high</v>
      </c>
      <c r="G31" s="150" t="str">
        <f t="shared" si="14"/>
        <v>user</v>
      </c>
      <c r="H31" s="150" t="str">
        <f t="shared" si="14"/>
        <v>long</v>
      </c>
      <c r="I31" s="121" t="str">
        <f t="shared" si="14"/>
        <v>fast</v>
      </c>
      <c r="J31" s="164" t="str">
        <f t="shared" si="14"/>
        <v>shaky</v>
      </c>
      <c r="K31" s="122"/>
      <c r="L31" s="123"/>
      <c r="M31" s="94" t="s">
        <v>134</v>
      </c>
      <c r="N31" s="102" t="s">
        <v>173</v>
      </c>
      <c r="O31" s="153" t="s">
        <v>12</v>
      </c>
      <c r="P31" s="102" t="s">
        <v>174</v>
      </c>
      <c r="Q31" s="124"/>
      <c r="R31" s="124"/>
      <c r="S31" s="124"/>
      <c r="T31" s="124"/>
      <c r="U31" s="111">
        <v>3</v>
      </c>
      <c r="V31" s="111">
        <v>1</v>
      </c>
      <c r="W31" s="111">
        <v>4</v>
      </c>
      <c r="X31" s="111">
        <v>2</v>
      </c>
      <c r="Y31" s="112"/>
      <c r="Z31" s="112"/>
      <c r="AA31" s="112"/>
      <c r="AB31" s="112"/>
      <c r="AC31" s="112" t="s">
        <v>41</v>
      </c>
      <c r="AD31" s="112" t="s">
        <v>42</v>
      </c>
      <c r="AE31" s="112" t="s">
        <v>32</v>
      </c>
      <c r="AF31" s="112" t="s">
        <v>44</v>
      </c>
    </row>
    <row r="32" spans="1:32" ht="19" customHeight="1" x14ac:dyDescent="0.25">
      <c r="A32" s="134"/>
      <c r="B32" s="165" t="s">
        <v>127</v>
      </c>
      <c r="C32" s="121">
        <f t="shared" ref="C32:J34" si="15">COUNTIF(Y$220:Y$245, C44)</f>
        <v>2</v>
      </c>
      <c r="D32" s="121">
        <f t="shared" si="15"/>
        <v>11</v>
      </c>
      <c r="E32" s="121">
        <f t="shared" si="15"/>
        <v>1</v>
      </c>
      <c r="F32" s="121">
        <f t="shared" si="15"/>
        <v>6</v>
      </c>
      <c r="G32" s="121">
        <f t="shared" si="15"/>
        <v>16</v>
      </c>
      <c r="H32" s="121">
        <f t="shared" si="15"/>
        <v>1</v>
      </c>
      <c r="I32" s="121">
        <f t="shared" si="15"/>
        <v>2</v>
      </c>
      <c r="J32" s="142">
        <f t="shared" si="15"/>
        <v>3</v>
      </c>
      <c r="K32" s="122"/>
      <c r="L32" s="123"/>
      <c r="M32" s="94" t="s">
        <v>141</v>
      </c>
      <c r="N32" s="117" t="s">
        <v>175</v>
      </c>
      <c r="O32" s="153" t="s">
        <v>12</v>
      </c>
      <c r="P32" s="117" t="s">
        <v>176</v>
      </c>
      <c r="Q32" s="119">
        <v>5</v>
      </c>
      <c r="R32" s="119">
        <v>6</v>
      </c>
      <c r="S32" s="119">
        <v>4</v>
      </c>
      <c r="T32" s="119">
        <v>3</v>
      </c>
      <c r="U32" s="119">
        <v>1</v>
      </c>
      <c r="V32" s="119">
        <v>2</v>
      </c>
      <c r="W32" s="118"/>
      <c r="X32" s="118"/>
      <c r="Y32" s="120" t="s">
        <v>38</v>
      </c>
      <c r="Z32" s="120" t="s">
        <v>39</v>
      </c>
      <c r="AA32" s="120" t="s">
        <v>27</v>
      </c>
      <c r="AB32" s="120" t="s">
        <v>29</v>
      </c>
      <c r="AC32" s="120" t="s">
        <v>34</v>
      </c>
      <c r="AD32" s="120" t="s">
        <v>35</v>
      </c>
      <c r="AE32" s="120"/>
      <c r="AF32" s="120"/>
    </row>
    <row r="33" spans="1:32" ht="19" customHeight="1" x14ac:dyDescent="0.25">
      <c r="A33" s="143"/>
      <c r="B33" s="161" t="s">
        <v>130</v>
      </c>
      <c r="C33" s="121">
        <f t="shared" si="15"/>
        <v>3</v>
      </c>
      <c r="D33" s="121">
        <f t="shared" si="15"/>
        <v>3</v>
      </c>
      <c r="E33" s="121">
        <f t="shared" si="15"/>
        <v>6</v>
      </c>
      <c r="F33" s="121">
        <f t="shared" si="15"/>
        <v>2</v>
      </c>
      <c r="G33" s="121">
        <f t="shared" si="15"/>
        <v>4</v>
      </c>
      <c r="H33" s="121">
        <f t="shared" si="15"/>
        <v>2</v>
      </c>
      <c r="I33" s="121">
        <f t="shared" si="15"/>
        <v>1</v>
      </c>
      <c r="J33" s="142">
        <f t="shared" si="15"/>
        <v>13</v>
      </c>
      <c r="K33" s="122"/>
      <c r="L33" s="123"/>
      <c r="M33" s="94" t="s">
        <v>141</v>
      </c>
      <c r="N33" s="102" t="s">
        <v>177</v>
      </c>
      <c r="O33" s="153" t="s">
        <v>12</v>
      </c>
      <c r="P33" s="102" t="s">
        <v>178</v>
      </c>
      <c r="Q33" s="124"/>
      <c r="R33" s="111">
        <v>1</v>
      </c>
      <c r="S33" s="124"/>
      <c r="T33" s="124"/>
      <c r="U33" s="111">
        <v>2</v>
      </c>
      <c r="V33" s="111">
        <v>3</v>
      </c>
      <c r="W33" s="124"/>
      <c r="X33" s="111">
        <v>4</v>
      </c>
      <c r="Y33" s="112"/>
      <c r="Z33" s="112" t="s">
        <v>39</v>
      </c>
      <c r="AA33" s="112"/>
      <c r="AB33" s="112"/>
      <c r="AC33" s="112" t="s">
        <v>34</v>
      </c>
      <c r="AD33" s="112" t="s">
        <v>42</v>
      </c>
      <c r="AE33" s="112"/>
      <c r="AF33" s="112" t="s">
        <v>36</v>
      </c>
    </row>
    <row r="34" spans="1:32" ht="20" customHeight="1" thickBot="1" x14ac:dyDescent="0.3">
      <c r="A34" s="143"/>
      <c r="B34" s="163" t="s">
        <v>133</v>
      </c>
      <c r="C34" s="121">
        <f t="shared" si="15"/>
        <v>5</v>
      </c>
      <c r="D34" s="121">
        <f t="shared" si="15"/>
        <v>2</v>
      </c>
      <c r="E34" s="121">
        <f t="shared" si="15"/>
        <v>5</v>
      </c>
      <c r="F34" s="121">
        <f t="shared" si="15"/>
        <v>10</v>
      </c>
      <c r="G34" s="121">
        <f t="shared" si="15"/>
        <v>0</v>
      </c>
      <c r="H34" s="121">
        <f t="shared" si="15"/>
        <v>13</v>
      </c>
      <c r="I34" s="121">
        <f t="shared" si="15"/>
        <v>9</v>
      </c>
      <c r="J34" s="142">
        <f t="shared" si="15"/>
        <v>0</v>
      </c>
      <c r="K34" s="122"/>
      <c r="L34" s="123"/>
      <c r="M34" s="94" t="s">
        <v>141</v>
      </c>
      <c r="N34" s="117" t="s">
        <v>179</v>
      </c>
      <c r="O34" s="153" t="s">
        <v>12</v>
      </c>
      <c r="P34" s="117" t="s">
        <v>180</v>
      </c>
      <c r="Q34" s="119">
        <v>1</v>
      </c>
      <c r="R34" s="119">
        <v>2</v>
      </c>
      <c r="S34" s="119">
        <v>3</v>
      </c>
      <c r="T34" s="118"/>
      <c r="U34" s="119">
        <v>4</v>
      </c>
      <c r="V34" s="119">
        <v>5</v>
      </c>
      <c r="W34" s="118"/>
      <c r="X34" s="118"/>
      <c r="Y34" s="120" t="s">
        <v>27</v>
      </c>
      <c r="Z34" s="120" t="s">
        <v>28</v>
      </c>
      <c r="AA34" s="120" t="s">
        <v>33</v>
      </c>
      <c r="AB34" s="120"/>
      <c r="AC34" s="120" t="s">
        <v>34</v>
      </c>
      <c r="AD34" s="120" t="s">
        <v>42</v>
      </c>
      <c r="AE34" s="120"/>
      <c r="AF34" s="120"/>
    </row>
    <row r="35" spans="1:32" ht="20" customHeight="1" thickBot="1" x14ac:dyDescent="0.3">
      <c r="A35" s="143"/>
      <c r="B35" s="145"/>
      <c r="C35" s="121"/>
      <c r="D35" s="121"/>
      <c r="E35" s="121"/>
      <c r="F35" s="121"/>
      <c r="G35" s="121"/>
      <c r="H35" s="121"/>
      <c r="I35" s="121"/>
      <c r="J35" s="142"/>
      <c r="K35" s="122"/>
      <c r="L35" s="123"/>
      <c r="M35" s="94" t="s">
        <v>144</v>
      </c>
      <c r="N35" s="117" t="s">
        <v>181</v>
      </c>
      <c r="O35" s="153" t="s">
        <v>12</v>
      </c>
      <c r="P35" s="117" t="s">
        <v>182</v>
      </c>
      <c r="Q35" s="119">
        <v>5</v>
      </c>
      <c r="R35" s="119">
        <v>6</v>
      </c>
      <c r="S35" s="119">
        <v>7</v>
      </c>
      <c r="T35" s="119">
        <v>4</v>
      </c>
      <c r="U35" s="118"/>
      <c r="V35" s="119">
        <v>3</v>
      </c>
      <c r="W35" s="119">
        <v>2</v>
      </c>
      <c r="X35" s="119">
        <v>1</v>
      </c>
      <c r="Y35" s="120" t="s">
        <v>27</v>
      </c>
      <c r="Z35" s="120" t="s">
        <v>28</v>
      </c>
      <c r="AA35" s="120" t="s">
        <v>38</v>
      </c>
      <c r="AB35" s="120" t="s">
        <v>40</v>
      </c>
      <c r="AC35" s="120"/>
      <c r="AD35" s="120" t="s">
        <v>42</v>
      </c>
      <c r="AE35" s="120" t="s">
        <v>32</v>
      </c>
      <c r="AF35" s="120" t="s">
        <v>44</v>
      </c>
    </row>
    <row r="36" spans="1:32" ht="19" customHeight="1" x14ac:dyDescent="0.25">
      <c r="A36" s="166" t="s">
        <v>12</v>
      </c>
      <c r="B36" s="167" t="s">
        <v>118</v>
      </c>
      <c r="C36" s="121">
        <f t="shared" ref="C36:J36" si="16">COUNTA(Q20:Q38)</f>
        <v>10</v>
      </c>
      <c r="D36" s="121">
        <f t="shared" si="16"/>
        <v>10</v>
      </c>
      <c r="E36" s="121">
        <f t="shared" si="16"/>
        <v>9</v>
      </c>
      <c r="F36" s="121">
        <f t="shared" si="16"/>
        <v>10</v>
      </c>
      <c r="G36" s="121">
        <f t="shared" si="16"/>
        <v>15</v>
      </c>
      <c r="H36" s="121">
        <f t="shared" si="16"/>
        <v>14</v>
      </c>
      <c r="I36" s="121">
        <f t="shared" si="16"/>
        <v>9</v>
      </c>
      <c r="J36" s="142">
        <f t="shared" si="16"/>
        <v>9</v>
      </c>
      <c r="K36" s="122"/>
      <c r="L36" s="123"/>
      <c r="M36" s="94" t="s">
        <v>144</v>
      </c>
      <c r="N36" s="117" t="s">
        <v>183</v>
      </c>
      <c r="O36" s="153" t="s">
        <v>12</v>
      </c>
      <c r="P36" s="117" t="s">
        <v>184</v>
      </c>
      <c r="Q36" s="118"/>
      <c r="R36" s="119">
        <v>1</v>
      </c>
      <c r="S36" s="119">
        <v>2</v>
      </c>
      <c r="T36" s="118"/>
      <c r="U36" s="119">
        <v>5</v>
      </c>
      <c r="V36" s="118"/>
      <c r="W36" s="119">
        <v>3</v>
      </c>
      <c r="X36" s="119">
        <v>4</v>
      </c>
      <c r="Y36" s="120"/>
      <c r="Z36" s="120" t="s">
        <v>28</v>
      </c>
      <c r="AA36" s="120" t="s">
        <v>33</v>
      </c>
      <c r="AB36" s="120"/>
      <c r="AC36" s="120" t="s">
        <v>34</v>
      </c>
      <c r="AD36" s="120"/>
      <c r="AE36" s="120" t="s">
        <v>35</v>
      </c>
      <c r="AF36" s="120" t="s">
        <v>44</v>
      </c>
    </row>
    <row r="37" spans="1:32" ht="19" customHeight="1" x14ac:dyDescent="0.25">
      <c r="A37" s="134">
        <v>19</v>
      </c>
      <c r="B37" s="168" t="s">
        <v>121</v>
      </c>
      <c r="C37" s="162">
        <f t="shared" ref="C37:J37" si="17">C36/$A$37</f>
        <v>0.52631578947368418</v>
      </c>
      <c r="D37" s="162">
        <f t="shared" si="17"/>
        <v>0.52631578947368418</v>
      </c>
      <c r="E37" s="136">
        <f t="shared" si="17"/>
        <v>0.47368421052631576</v>
      </c>
      <c r="F37" s="162">
        <f t="shared" si="17"/>
        <v>0.52631578947368418</v>
      </c>
      <c r="G37" s="162">
        <f t="shared" si="17"/>
        <v>0.78947368421052633</v>
      </c>
      <c r="H37" s="162">
        <f t="shared" si="17"/>
        <v>0.73684210526315785</v>
      </c>
      <c r="I37" s="136">
        <f t="shared" si="17"/>
        <v>0.47368421052631576</v>
      </c>
      <c r="J37" s="137">
        <f t="shared" si="17"/>
        <v>0.47368421052631576</v>
      </c>
      <c r="K37" s="122"/>
      <c r="L37" s="123"/>
      <c r="M37" s="94" t="s">
        <v>144</v>
      </c>
      <c r="N37" s="102" t="s">
        <v>185</v>
      </c>
      <c r="O37" s="153" t="s">
        <v>12</v>
      </c>
      <c r="P37" s="102" t="s">
        <v>186</v>
      </c>
      <c r="Q37" s="111">
        <v>1</v>
      </c>
      <c r="R37" s="111">
        <v>2</v>
      </c>
      <c r="S37" s="124"/>
      <c r="T37" s="111">
        <v>3</v>
      </c>
      <c r="U37" s="111">
        <v>4</v>
      </c>
      <c r="V37" s="111">
        <v>5</v>
      </c>
      <c r="W37" s="111">
        <v>7</v>
      </c>
      <c r="X37" s="111">
        <v>6</v>
      </c>
      <c r="Y37" s="112" t="s">
        <v>27</v>
      </c>
      <c r="Z37" s="112" t="s">
        <v>28</v>
      </c>
      <c r="AA37" s="112"/>
      <c r="AB37" s="112" t="s">
        <v>33</v>
      </c>
      <c r="AC37" s="112" t="s">
        <v>34</v>
      </c>
      <c r="AD37" s="112" t="s">
        <v>35</v>
      </c>
      <c r="AE37" s="112" t="s">
        <v>32</v>
      </c>
      <c r="AF37" s="112" t="s">
        <v>44</v>
      </c>
    </row>
    <row r="38" spans="1:32" ht="20" customHeight="1" thickBot="1" x14ac:dyDescent="0.3">
      <c r="A38" s="134"/>
      <c r="B38" s="169" t="s">
        <v>124</v>
      </c>
      <c r="C38" s="150" t="str">
        <f t="shared" ref="C38:J38" si="18">INDEX(C44:C46, MATCH(MAX(C39:C41), C39:C41, 0))</f>
        <v>left</v>
      </c>
      <c r="D38" s="150" t="str">
        <f t="shared" si="18"/>
        <v>backward</v>
      </c>
      <c r="E38" s="121" t="str">
        <f t="shared" si="18"/>
        <v>neutral</v>
      </c>
      <c r="F38" s="150" t="str">
        <f t="shared" si="18"/>
        <v>low</v>
      </c>
      <c r="G38" s="150" t="str">
        <f t="shared" si="18"/>
        <v>user</v>
      </c>
      <c r="H38" s="150" t="str">
        <f t="shared" si="18"/>
        <v>long</v>
      </c>
      <c r="I38" s="121" t="str">
        <f t="shared" si="18"/>
        <v>slow</v>
      </c>
      <c r="J38" s="142" t="str">
        <f t="shared" si="18"/>
        <v>smooth</v>
      </c>
      <c r="K38" s="170"/>
      <c r="M38" s="94" t="s">
        <v>147</v>
      </c>
      <c r="N38" s="152" t="s">
        <v>187</v>
      </c>
      <c r="O38" s="171" t="s">
        <v>12</v>
      </c>
      <c r="P38" s="117" t="s">
        <v>188</v>
      </c>
      <c r="Q38" s="119">
        <v>1</v>
      </c>
      <c r="R38" s="118"/>
      <c r="S38" s="118"/>
      <c r="T38" s="118"/>
      <c r="U38" s="119">
        <v>2</v>
      </c>
      <c r="V38" s="119">
        <v>4</v>
      </c>
      <c r="W38" s="118"/>
      <c r="X38" s="119">
        <v>3</v>
      </c>
      <c r="Y38" s="120" t="s">
        <v>27</v>
      </c>
      <c r="Z38" s="120"/>
      <c r="AA38" s="120"/>
      <c r="AB38" s="120"/>
      <c r="AC38" s="120" t="s">
        <v>34</v>
      </c>
      <c r="AD38" s="120" t="s">
        <v>35</v>
      </c>
      <c r="AE38" s="120"/>
      <c r="AF38" s="120" t="s">
        <v>36</v>
      </c>
    </row>
    <row r="39" spans="1:32" ht="19" customHeight="1" x14ac:dyDescent="0.25">
      <c r="A39" s="134"/>
      <c r="B39" s="172" t="s">
        <v>127</v>
      </c>
      <c r="C39" s="121">
        <f t="shared" ref="C39:J41" si="19">COUNTIF(Y$20:Y$38, C44)</f>
        <v>9</v>
      </c>
      <c r="D39" s="121">
        <f t="shared" si="19"/>
        <v>7</v>
      </c>
      <c r="E39" s="121">
        <f t="shared" si="19"/>
        <v>2</v>
      </c>
      <c r="F39" s="121">
        <f t="shared" si="19"/>
        <v>6</v>
      </c>
      <c r="G39" s="121">
        <f t="shared" si="19"/>
        <v>14</v>
      </c>
      <c r="H39" s="121">
        <f t="shared" si="19"/>
        <v>4</v>
      </c>
      <c r="I39" s="121">
        <f t="shared" si="19"/>
        <v>7</v>
      </c>
      <c r="J39" s="142">
        <f t="shared" si="19"/>
        <v>5</v>
      </c>
      <c r="K39" s="123"/>
      <c r="M39" s="94" t="s">
        <v>100</v>
      </c>
      <c r="N39" s="117" t="s">
        <v>189</v>
      </c>
      <c r="O39" s="173" t="s">
        <v>190</v>
      </c>
      <c r="P39" s="117" t="s">
        <v>191</v>
      </c>
      <c r="Q39" s="104"/>
      <c r="R39" s="105">
        <v>3</v>
      </c>
      <c r="S39" s="104"/>
      <c r="T39" s="105">
        <v>1</v>
      </c>
      <c r="U39" s="104"/>
      <c r="V39" s="105">
        <v>2</v>
      </c>
      <c r="W39" s="104"/>
      <c r="X39" s="104"/>
      <c r="Y39" s="106"/>
      <c r="Z39" s="106" t="s">
        <v>28</v>
      </c>
      <c r="AA39" s="106"/>
      <c r="AB39" s="106" t="s">
        <v>29</v>
      </c>
      <c r="AC39" s="106"/>
      <c r="AD39" s="106" t="s">
        <v>42</v>
      </c>
      <c r="AE39" s="106"/>
      <c r="AF39" s="106"/>
    </row>
    <row r="40" spans="1:32" ht="19" customHeight="1" x14ac:dyDescent="0.25">
      <c r="A40" s="143"/>
      <c r="B40" s="168" t="s">
        <v>130</v>
      </c>
      <c r="C40" s="121">
        <f t="shared" si="19"/>
        <v>0</v>
      </c>
      <c r="D40" s="121">
        <f t="shared" si="19"/>
        <v>0</v>
      </c>
      <c r="E40" s="121">
        <f t="shared" si="19"/>
        <v>4</v>
      </c>
      <c r="F40" s="121">
        <f t="shared" si="19"/>
        <v>1</v>
      </c>
      <c r="G40" s="121">
        <f t="shared" si="19"/>
        <v>1</v>
      </c>
      <c r="H40" s="121">
        <f t="shared" si="19"/>
        <v>3</v>
      </c>
      <c r="I40" s="121">
        <f t="shared" si="19"/>
        <v>1</v>
      </c>
      <c r="J40" s="142">
        <f t="shared" si="19"/>
        <v>4</v>
      </c>
      <c r="K40" s="123"/>
      <c r="M40" s="94" t="s">
        <v>106</v>
      </c>
      <c r="N40" s="117" t="s">
        <v>192</v>
      </c>
      <c r="O40" s="173" t="s">
        <v>190</v>
      </c>
      <c r="P40" s="117" t="s">
        <v>193</v>
      </c>
      <c r="Q40" s="118"/>
      <c r="R40" s="119">
        <v>3</v>
      </c>
      <c r="S40" s="118"/>
      <c r="T40" s="119">
        <v>2</v>
      </c>
      <c r="U40" s="119">
        <v>4</v>
      </c>
      <c r="V40" s="119">
        <v>1</v>
      </c>
      <c r="W40" s="118"/>
      <c r="X40" s="118"/>
      <c r="Y40" s="120"/>
      <c r="Z40" s="120" t="s">
        <v>39</v>
      </c>
      <c r="AA40" s="120"/>
      <c r="AB40" s="120" t="s">
        <v>29</v>
      </c>
      <c r="AC40" s="120" t="s">
        <v>34</v>
      </c>
      <c r="AD40" s="120" t="s">
        <v>42</v>
      </c>
      <c r="AE40" s="120"/>
      <c r="AF40" s="120"/>
    </row>
    <row r="41" spans="1:32" ht="20" customHeight="1" thickBot="1" x14ac:dyDescent="0.3">
      <c r="A41" s="174"/>
      <c r="B41" s="169" t="s">
        <v>133</v>
      </c>
      <c r="C41" s="175">
        <f t="shared" si="19"/>
        <v>1</v>
      </c>
      <c r="D41" s="175">
        <f t="shared" si="19"/>
        <v>3</v>
      </c>
      <c r="E41" s="175">
        <f t="shared" si="19"/>
        <v>3</v>
      </c>
      <c r="F41" s="175">
        <f t="shared" si="19"/>
        <v>3</v>
      </c>
      <c r="G41" s="175">
        <f t="shared" si="19"/>
        <v>0</v>
      </c>
      <c r="H41" s="175">
        <f t="shared" si="19"/>
        <v>7</v>
      </c>
      <c r="I41" s="175">
        <f t="shared" si="19"/>
        <v>1</v>
      </c>
      <c r="J41" s="176">
        <f t="shared" si="19"/>
        <v>0</v>
      </c>
      <c r="K41" s="123"/>
      <c r="M41" s="94" t="s">
        <v>106</v>
      </c>
      <c r="N41" s="102" t="s">
        <v>194</v>
      </c>
      <c r="O41" s="173" t="s">
        <v>190</v>
      </c>
      <c r="P41" s="102" t="s">
        <v>195</v>
      </c>
      <c r="Q41" s="124"/>
      <c r="R41" s="124"/>
      <c r="S41" s="111">
        <v>3</v>
      </c>
      <c r="T41" s="111">
        <v>1</v>
      </c>
      <c r="U41" s="111">
        <v>4</v>
      </c>
      <c r="V41" s="111">
        <v>2</v>
      </c>
      <c r="W41" s="111">
        <v>5</v>
      </c>
      <c r="X41" s="124"/>
      <c r="Y41" s="112"/>
      <c r="Z41" s="112"/>
      <c r="AA41" s="112" t="s">
        <v>33</v>
      </c>
      <c r="AB41" s="112" t="s">
        <v>29</v>
      </c>
      <c r="AC41" s="112" t="s">
        <v>34</v>
      </c>
      <c r="AD41" s="112" t="s">
        <v>42</v>
      </c>
      <c r="AE41" s="112" t="s">
        <v>32</v>
      </c>
      <c r="AF41" s="112"/>
    </row>
    <row r="42" spans="1:32" ht="19" customHeight="1" x14ac:dyDescent="0.25">
      <c r="K42" s="123"/>
      <c r="M42" s="94" t="s">
        <v>106</v>
      </c>
      <c r="N42" s="102" t="s">
        <v>196</v>
      </c>
      <c r="O42" s="173" t="s">
        <v>190</v>
      </c>
      <c r="P42" s="102" t="s">
        <v>197</v>
      </c>
      <c r="Q42" s="124"/>
      <c r="R42" s="111">
        <v>1</v>
      </c>
      <c r="S42" s="124"/>
      <c r="T42" s="124"/>
      <c r="U42" s="111">
        <v>2</v>
      </c>
      <c r="V42" s="111">
        <v>3</v>
      </c>
      <c r="W42" s="124"/>
      <c r="X42" s="124"/>
      <c r="Y42" s="112"/>
      <c r="Z42" s="112" t="s">
        <v>28</v>
      </c>
      <c r="AA42" s="112"/>
      <c r="AB42" s="112"/>
      <c r="AC42" s="112" t="s">
        <v>34</v>
      </c>
      <c r="AD42" s="112" t="s">
        <v>42</v>
      </c>
      <c r="AE42" s="112"/>
      <c r="AF42" s="112"/>
    </row>
    <row r="43" spans="1:32" ht="19" customHeight="1" x14ac:dyDescent="0.25">
      <c r="K43" s="123"/>
      <c r="M43" s="94" t="s">
        <v>134</v>
      </c>
      <c r="N43" s="117" t="s">
        <v>198</v>
      </c>
      <c r="O43" s="173" t="s">
        <v>190</v>
      </c>
      <c r="P43" s="117" t="s">
        <v>199</v>
      </c>
      <c r="Q43" s="118"/>
      <c r="R43" s="118"/>
      <c r="S43" s="118"/>
      <c r="T43" s="119">
        <v>1</v>
      </c>
      <c r="U43" s="119">
        <v>2</v>
      </c>
      <c r="V43" s="119">
        <v>3</v>
      </c>
      <c r="W43" s="118"/>
      <c r="X43" s="118"/>
      <c r="Y43" s="120"/>
      <c r="Z43" s="120"/>
      <c r="AA43" s="120"/>
      <c r="AB43" s="120" t="s">
        <v>29</v>
      </c>
      <c r="AC43" s="120" t="s">
        <v>34</v>
      </c>
      <c r="AD43" s="120" t="s">
        <v>42</v>
      </c>
      <c r="AE43" s="120"/>
      <c r="AF43" s="120"/>
    </row>
    <row r="44" spans="1:32" ht="19" customHeight="1" x14ac:dyDescent="0.25">
      <c r="C44" s="177" t="s">
        <v>27</v>
      </c>
      <c r="D44" s="177" t="s">
        <v>28</v>
      </c>
      <c r="E44" s="178" t="s">
        <v>27</v>
      </c>
      <c r="F44" s="177" t="s">
        <v>29</v>
      </c>
      <c r="G44" s="177" t="s">
        <v>34</v>
      </c>
      <c r="H44" s="178" t="s">
        <v>31</v>
      </c>
      <c r="I44" s="178" t="s">
        <v>32</v>
      </c>
      <c r="J44" s="178" t="s">
        <v>36</v>
      </c>
      <c r="K44" s="123"/>
      <c r="M44" s="94" t="s">
        <v>134</v>
      </c>
      <c r="N44" s="102" t="s">
        <v>200</v>
      </c>
      <c r="O44" s="173" t="s">
        <v>190</v>
      </c>
      <c r="P44" s="102" t="s">
        <v>111</v>
      </c>
      <c r="Q44" s="124"/>
      <c r="R44" s="111">
        <v>1</v>
      </c>
      <c r="S44" s="124"/>
      <c r="T44" s="124"/>
      <c r="U44" s="111">
        <v>2</v>
      </c>
      <c r="V44" s="124"/>
      <c r="W44" s="111">
        <v>3</v>
      </c>
      <c r="X44" s="124"/>
      <c r="Y44" s="112"/>
      <c r="Z44" s="112" t="s">
        <v>28</v>
      </c>
      <c r="AA44" s="112"/>
      <c r="AB44" s="112"/>
      <c r="AC44" s="112" t="s">
        <v>34</v>
      </c>
      <c r="AD44" s="112"/>
      <c r="AE44" s="112" t="s">
        <v>32</v>
      </c>
      <c r="AF44" s="112"/>
    </row>
    <row r="45" spans="1:32" ht="19" customHeight="1" x14ac:dyDescent="0.25">
      <c r="C45" s="177" t="s">
        <v>33</v>
      </c>
      <c r="D45" s="177" t="s">
        <v>33</v>
      </c>
      <c r="E45" s="178" t="s">
        <v>33</v>
      </c>
      <c r="F45" s="177" t="s">
        <v>33</v>
      </c>
      <c r="G45" s="179" t="s">
        <v>41</v>
      </c>
      <c r="H45" s="178" t="s">
        <v>35</v>
      </c>
      <c r="I45" s="178" t="s">
        <v>35</v>
      </c>
      <c r="J45" s="177" t="s">
        <v>44</v>
      </c>
      <c r="K45" s="123"/>
      <c r="M45" s="94" t="s">
        <v>141</v>
      </c>
      <c r="N45" s="102" t="s">
        <v>201</v>
      </c>
      <c r="O45" s="173" t="s">
        <v>190</v>
      </c>
      <c r="P45" s="102" t="s">
        <v>202</v>
      </c>
      <c r="Q45" s="124"/>
      <c r="R45" s="124"/>
      <c r="S45" s="124"/>
      <c r="T45" s="111">
        <v>2</v>
      </c>
      <c r="U45" s="111">
        <v>1</v>
      </c>
      <c r="V45" s="124"/>
      <c r="W45" s="124"/>
      <c r="X45" s="124"/>
      <c r="Y45" s="112"/>
      <c r="Z45" s="112"/>
      <c r="AA45" s="112"/>
      <c r="AB45" s="112" t="s">
        <v>29</v>
      </c>
      <c r="AC45" s="112" t="s">
        <v>34</v>
      </c>
      <c r="AD45" s="112"/>
      <c r="AE45" s="112"/>
      <c r="AF45" s="112"/>
    </row>
    <row r="46" spans="1:32" ht="19" customHeight="1" x14ac:dyDescent="0.25">
      <c r="C46" s="178" t="s">
        <v>38</v>
      </c>
      <c r="D46" s="177" t="s">
        <v>39</v>
      </c>
      <c r="E46" s="178" t="s">
        <v>38</v>
      </c>
      <c r="F46" s="178" t="s">
        <v>40</v>
      </c>
      <c r="G46" s="99"/>
      <c r="H46" s="179" t="s">
        <v>42</v>
      </c>
      <c r="I46" s="177" t="s">
        <v>43</v>
      </c>
      <c r="J46" s="99"/>
      <c r="K46" s="123"/>
      <c r="M46" s="94" t="s">
        <v>141</v>
      </c>
      <c r="N46" s="102" t="s">
        <v>203</v>
      </c>
      <c r="O46" s="173" t="s">
        <v>190</v>
      </c>
      <c r="P46" s="102" t="s">
        <v>204</v>
      </c>
      <c r="Q46" s="111">
        <v>1</v>
      </c>
      <c r="R46" s="111">
        <v>4</v>
      </c>
      <c r="S46" s="111">
        <v>5</v>
      </c>
      <c r="T46" s="111">
        <v>6</v>
      </c>
      <c r="U46" s="111">
        <v>2</v>
      </c>
      <c r="V46" s="111">
        <v>3</v>
      </c>
      <c r="W46" s="124"/>
      <c r="X46" s="124"/>
      <c r="Y46" s="112" t="s">
        <v>33</v>
      </c>
      <c r="Z46" s="112" t="s">
        <v>33</v>
      </c>
      <c r="AA46" s="112" t="s">
        <v>33</v>
      </c>
      <c r="AB46" s="112" t="s">
        <v>33</v>
      </c>
      <c r="AC46" s="112" t="s">
        <v>34</v>
      </c>
      <c r="AD46" s="112" t="s">
        <v>42</v>
      </c>
      <c r="AE46" s="112"/>
      <c r="AF46" s="112"/>
    </row>
    <row r="47" spans="1:32" ht="19" customHeight="1" x14ac:dyDescent="0.25">
      <c r="K47" s="123"/>
      <c r="M47" s="94" t="s">
        <v>141</v>
      </c>
      <c r="N47" s="117" t="s">
        <v>205</v>
      </c>
      <c r="O47" s="173" t="s">
        <v>190</v>
      </c>
      <c r="P47" s="117" t="s">
        <v>206</v>
      </c>
      <c r="Q47" s="119">
        <v>4</v>
      </c>
      <c r="R47" s="118"/>
      <c r="S47" s="119">
        <v>3</v>
      </c>
      <c r="T47" s="119">
        <v>5</v>
      </c>
      <c r="U47" s="119">
        <v>1</v>
      </c>
      <c r="V47" s="119">
        <v>2</v>
      </c>
      <c r="W47" s="118"/>
      <c r="X47" s="118"/>
      <c r="Y47" s="120" t="s">
        <v>27</v>
      </c>
      <c r="Z47" s="120"/>
      <c r="AA47" s="120" t="s">
        <v>33</v>
      </c>
      <c r="AB47" s="120" t="s">
        <v>33</v>
      </c>
      <c r="AC47" s="120" t="s">
        <v>34</v>
      </c>
      <c r="AD47" s="120" t="s">
        <v>42</v>
      </c>
      <c r="AE47" s="120"/>
      <c r="AF47" s="120"/>
    </row>
    <row r="48" spans="1:32" ht="19" customHeight="1" x14ac:dyDescent="0.25">
      <c r="K48" s="123"/>
      <c r="M48" s="94" t="s">
        <v>144</v>
      </c>
      <c r="N48" s="117" t="s">
        <v>207</v>
      </c>
      <c r="O48" s="173" t="s">
        <v>190</v>
      </c>
      <c r="P48" s="117" t="s">
        <v>208</v>
      </c>
      <c r="Q48" s="118"/>
      <c r="R48" s="119">
        <v>1</v>
      </c>
      <c r="S48" s="118"/>
      <c r="T48" s="119">
        <v>2</v>
      </c>
      <c r="U48" s="119">
        <v>3</v>
      </c>
      <c r="V48" s="119">
        <v>4</v>
      </c>
      <c r="W48" s="118"/>
      <c r="X48" s="118"/>
      <c r="Y48" s="120"/>
      <c r="Z48" s="120" t="s">
        <v>28</v>
      </c>
      <c r="AA48" s="120"/>
      <c r="AB48" s="120" t="s">
        <v>33</v>
      </c>
      <c r="AC48" s="120" t="s">
        <v>34</v>
      </c>
      <c r="AD48" s="120" t="s">
        <v>42</v>
      </c>
      <c r="AE48" s="120"/>
      <c r="AF48" s="120"/>
    </row>
    <row r="49" spans="1:32" ht="19" customHeight="1" x14ac:dyDescent="0.25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M49" s="94" t="s">
        <v>144</v>
      </c>
      <c r="N49" s="102" t="s">
        <v>209</v>
      </c>
      <c r="O49" s="173" t="s">
        <v>190</v>
      </c>
      <c r="P49" s="102" t="s">
        <v>210</v>
      </c>
      <c r="Q49" s="124"/>
      <c r="R49" s="124"/>
      <c r="S49" s="111">
        <v>3</v>
      </c>
      <c r="T49" s="124"/>
      <c r="U49" s="111">
        <v>1</v>
      </c>
      <c r="V49" s="124"/>
      <c r="W49" s="111">
        <v>2</v>
      </c>
      <c r="X49" s="124"/>
      <c r="Y49" s="112"/>
      <c r="Z49" s="112"/>
      <c r="AA49" s="112" t="s">
        <v>27</v>
      </c>
      <c r="AB49" s="112"/>
      <c r="AC49" s="112" t="s">
        <v>34</v>
      </c>
      <c r="AD49" s="112"/>
      <c r="AE49" s="112" t="s">
        <v>43</v>
      </c>
      <c r="AF49" s="112"/>
    </row>
    <row r="50" spans="1:32" ht="19" customHeight="1" x14ac:dyDescent="0.25">
      <c r="M50" s="94" t="s">
        <v>144</v>
      </c>
      <c r="N50" s="102" t="s">
        <v>211</v>
      </c>
      <c r="O50" s="173" t="s">
        <v>190</v>
      </c>
      <c r="P50" s="102" t="s">
        <v>212</v>
      </c>
      <c r="Q50" s="111">
        <v>4</v>
      </c>
      <c r="R50" s="111">
        <v>2</v>
      </c>
      <c r="S50" s="124"/>
      <c r="T50" s="111">
        <v>3</v>
      </c>
      <c r="U50" s="111">
        <v>1</v>
      </c>
      <c r="V50" s="124"/>
      <c r="W50" s="124"/>
      <c r="X50" s="124"/>
      <c r="Y50" s="112" t="s">
        <v>27</v>
      </c>
      <c r="Z50" s="112" t="s">
        <v>28</v>
      </c>
      <c r="AA50" s="112"/>
      <c r="AB50" s="112" t="s">
        <v>29</v>
      </c>
      <c r="AC50" s="112" t="s">
        <v>34</v>
      </c>
      <c r="AD50" s="112"/>
      <c r="AE50" s="112"/>
      <c r="AF50" s="112"/>
    </row>
    <row r="51" spans="1:32" ht="19" customHeight="1" x14ac:dyDescent="0.25">
      <c r="M51" s="94" t="s">
        <v>144</v>
      </c>
      <c r="N51" s="102" t="s">
        <v>213</v>
      </c>
      <c r="O51" s="173" t="s">
        <v>190</v>
      </c>
      <c r="P51" s="102" t="s">
        <v>214</v>
      </c>
      <c r="Q51" s="124"/>
      <c r="R51" s="111">
        <v>1</v>
      </c>
      <c r="S51" s="124"/>
      <c r="T51" s="111">
        <v>2</v>
      </c>
      <c r="U51" s="111">
        <v>3</v>
      </c>
      <c r="V51" s="111">
        <v>4</v>
      </c>
      <c r="W51" s="111">
        <v>5</v>
      </c>
      <c r="X51" s="111">
        <v>6</v>
      </c>
      <c r="Y51" s="112"/>
      <c r="Z51" s="112" t="s">
        <v>28</v>
      </c>
      <c r="AA51" s="112"/>
      <c r="AB51" s="112" t="s">
        <v>40</v>
      </c>
      <c r="AC51" s="112" t="s">
        <v>34</v>
      </c>
      <c r="AD51" s="112" t="s">
        <v>42</v>
      </c>
      <c r="AE51" s="112" t="s">
        <v>32</v>
      </c>
      <c r="AF51" s="112" t="s">
        <v>36</v>
      </c>
    </row>
    <row r="52" spans="1:32" ht="19" customHeight="1" x14ac:dyDescent="0.25">
      <c r="M52" s="94" t="s">
        <v>144</v>
      </c>
      <c r="N52" s="102" t="s">
        <v>215</v>
      </c>
      <c r="O52" s="173" t="s">
        <v>190</v>
      </c>
      <c r="P52" s="102" t="s">
        <v>216</v>
      </c>
      <c r="Q52" s="111">
        <v>7</v>
      </c>
      <c r="R52" s="111">
        <v>5</v>
      </c>
      <c r="S52" s="111">
        <v>6</v>
      </c>
      <c r="T52" s="111">
        <v>4</v>
      </c>
      <c r="U52" s="111">
        <v>3</v>
      </c>
      <c r="V52" s="111">
        <v>1</v>
      </c>
      <c r="W52" s="124"/>
      <c r="X52" s="111">
        <v>2</v>
      </c>
      <c r="Y52" s="112" t="s">
        <v>33</v>
      </c>
      <c r="Z52" s="112" t="s">
        <v>33</v>
      </c>
      <c r="AA52" s="112" t="s">
        <v>33</v>
      </c>
      <c r="AB52" s="112" t="s">
        <v>33</v>
      </c>
      <c r="AC52" s="112" t="s">
        <v>34</v>
      </c>
      <c r="AD52" s="112" t="s">
        <v>42</v>
      </c>
      <c r="AE52" s="112"/>
      <c r="AF52" s="112" t="s">
        <v>36</v>
      </c>
    </row>
    <row r="53" spans="1:32" ht="19" customHeight="1" x14ac:dyDescent="0.25">
      <c r="M53" s="94" t="s">
        <v>100</v>
      </c>
      <c r="N53" s="117" t="s">
        <v>217</v>
      </c>
      <c r="O53" s="181" t="s">
        <v>218</v>
      </c>
      <c r="P53" s="117" t="s">
        <v>219</v>
      </c>
      <c r="Q53" s="105">
        <v>5</v>
      </c>
      <c r="R53" s="105">
        <v>4</v>
      </c>
      <c r="S53" s="105">
        <v>1</v>
      </c>
      <c r="T53" s="104"/>
      <c r="U53" s="105">
        <v>2</v>
      </c>
      <c r="V53" s="104"/>
      <c r="W53" s="105">
        <v>3</v>
      </c>
      <c r="X53" s="105">
        <v>6</v>
      </c>
      <c r="Y53" s="106" t="s">
        <v>33</v>
      </c>
      <c r="Z53" s="106" t="s">
        <v>28</v>
      </c>
      <c r="AA53" s="106" t="s">
        <v>27</v>
      </c>
      <c r="AB53" s="106"/>
      <c r="AC53" s="106" t="s">
        <v>41</v>
      </c>
      <c r="AD53" s="106"/>
      <c r="AE53" s="106" t="s">
        <v>43</v>
      </c>
      <c r="AF53" s="106" t="s">
        <v>36</v>
      </c>
    </row>
    <row r="54" spans="1:32" ht="19" customHeight="1" x14ac:dyDescent="0.25">
      <c r="M54" s="94" t="s">
        <v>106</v>
      </c>
      <c r="N54" s="117" t="s">
        <v>220</v>
      </c>
      <c r="O54" s="181" t="s">
        <v>218</v>
      </c>
      <c r="P54" s="117" t="s">
        <v>221</v>
      </c>
      <c r="Q54" s="119">
        <v>5</v>
      </c>
      <c r="R54" s="118"/>
      <c r="S54" s="119">
        <v>3</v>
      </c>
      <c r="T54" s="118"/>
      <c r="U54" s="119">
        <v>1</v>
      </c>
      <c r="V54" s="119">
        <v>4</v>
      </c>
      <c r="W54" s="119">
        <v>2</v>
      </c>
      <c r="X54" s="118"/>
      <c r="Y54" s="120" t="s">
        <v>27</v>
      </c>
      <c r="Z54" s="120"/>
      <c r="AA54" s="120" t="s">
        <v>27</v>
      </c>
      <c r="AB54" s="120"/>
      <c r="AC54" s="120" t="s">
        <v>34</v>
      </c>
      <c r="AD54" s="120" t="s">
        <v>31</v>
      </c>
      <c r="AE54" s="120" t="s">
        <v>32</v>
      </c>
      <c r="AF54" s="120"/>
    </row>
    <row r="55" spans="1:32" ht="19" customHeight="1" x14ac:dyDescent="0.25">
      <c r="M55" s="94" t="s">
        <v>134</v>
      </c>
      <c r="N55" s="117" t="s">
        <v>222</v>
      </c>
      <c r="O55" s="181" t="s">
        <v>218</v>
      </c>
      <c r="P55" s="117" t="s">
        <v>223</v>
      </c>
      <c r="Q55" s="118"/>
      <c r="R55" s="118"/>
      <c r="S55" s="119">
        <v>3</v>
      </c>
      <c r="T55" s="118"/>
      <c r="U55" s="119">
        <v>2</v>
      </c>
      <c r="V55" s="118"/>
      <c r="W55" s="119">
        <v>1</v>
      </c>
      <c r="X55" s="119">
        <v>4</v>
      </c>
      <c r="Y55" s="120"/>
      <c r="Z55" s="120"/>
      <c r="AA55" s="120" t="s">
        <v>33</v>
      </c>
      <c r="AB55" s="120"/>
      <c r="AC55" s="120" t="s">
        <v>41</v>
      </c>
      <c r="AD55" s="120"/>
      <c r="AE55" s="120" t="s">
        <v>43</v>
      </c>
      <c r="AF55" s="120" t="s">
        <v>36</v>
      </c>
    </row>
    <row r="56" spans="1:32" ht="19" customHeight="1" x14ac:dyDescent="0.25">
      <c r="M56" s="94" t="s">
        <v>134</v>
      </c>
      <c r="N56" s="117" t="s">
        <v>224</v>
      </c>
      <c r="O56" s="181" t="s">
        <v>218</v>
      </c>
      <c r="P56" s="117" t="s">
        <v>225</v>
      </c>
      <c r="Q56" s="119">
        <v>3</v>
      </c>
      <c r="R56" s="118"/>
      <c r="S56" s="119">
        <v>1</v>
      </c>
      <c r="T56" s="118"/>
      <c r="U56" s="119">
        <v>2</v>
      </c>
      <c r="V56" s="118"/>
      <c r="W56" s="119">
        <v>4</v>
      </c>
      <c r="X56" s="119">
        <v>5</v>
      </c>
      <c r="Y56" s="120" t="s">
        <v>33</v>
      </c>
      <c r="Z56" s="120"/>
      <c r="AA56" s="120" t="s">
        <v>33</v>
      </c>
      <c r="AB56" s="120"/>
      <c r="AC56" s="120" t="s">
        <v>41</v>
      </c>
      <c r="AD56" s="120"/>
      <c r="AE56" s="120" t="s">
        <v>43</v>
      </c>
      <c r="AF56" s="120" t="s">
        <v>36</v>
      </c>
    </row>
    <row r="57" spans="1:32" ht="19" customHeight="1" x14ac:dyDescent="0.25">
      <c r="M57" s="94" t="s">
        <v>141</v>
      </c>
      <c r="N57" s="117" t="s">
        <v>226</v>
      </c>
      <c r="O57" s="181" t="s">
        <v>218</v>
      </c>
      <c r="P57" s="117" t="s">
        <v>227</v>
      </c>
      <c r="Q57" s="118"/>
      <c r="R57" s="119">
        <v>5</v>
      </c>
      <c r="S57" s="119">
        <v>4</v>
      </c>
      <c r="T57" s="118"/>
      <c r="U57" s="119">
        <v>1</v>
      </c>
      <c r="V57" s="119">
        <v>6</v>
      </c>
      <c r="W57" s="119">
        <v>3</v>
      </c>
      <c r="X57" s="119">
        <v>2</v>
      </c>
      <c r="Y57" s="120"/>
      <c r="Z57" s="120" t="s">
        <v>33</v>
      </c>
      <c r="AA57" s="120" t="s">
        <v>38</v>
      </c>
      <c r="AB57" s="120"/>
      <c r="AC57" s="120" t="s">
        <v>41</v>
      </c>
      <c r="AD57" s="120" t="s">
        <v>42</v>
      </c>
      <c r="AE57" s="120" t="s">
        <v>35</v>
      </c>
      <c r="AF57" s="120" t="s">
        <v>36</v>
      </c>
    </row>
    <row r="58" spans="1:32" ht="19" customHeight="1" x14ac:dyDescent="0.25">
      <c r="M58" s="94" t="s">
        <v>141</v>
      </c>
      <c r="N58" s="102" t="s">
        <v>228</v>
      </c>
      <c r="O58" s="181" t="s">
        <v>218</v>
      </c>
      <c r="P58" s="102" t="s">
        <v>229</v>
      </c>
      <c r="Q58" s="111">
        <v>5</v>
      </c>
      <c r="R58" s="124"/>
      <c r="S58" s="111">
        <v>1</v>
      </c>
      <c r="T58" s="111">
        <v>3</v>
      </c>
      <c r="U58" s="111">
        <v>2</v>
      </c>
      <c r="V58" s="124"/>
      <c r="W58" s="124"/>
      <c r="X58" s="111">
        <v>4</v>
      </c>
      <c r="Y58" s="112" t="s">
        <v>38</v>
      </c>
      <c r="Z58" s="112"/>
      <c r="AA58" s="112" t="s">
        <v>38</v>
      </c>
      <c r="AB58" s="112" t="s">
        <v>40</v>
      </c>
      <c r="AC58" s="112" t="s">
        <v>41</v>
      </c>
      <c r="AD58" s="112"/>
      <c r="AE58" s="112"/>
      <c r="AF58" s="112" t="s">
        <v>36</v>
      </c>
    </row>
    <row r="59" spans="1:32" ht="19" customHeight="1" x14ac:dyDescent="0.25">
      <c r="M59" s="94" t="s">
        <v>141</v>
      </c>
      <c r="N59" s="117" t="s">
        <v>230</v>
      </c>
      <c r="O59" s="181" t="s">
        <v>218</v>
      </c>
      <c r="P59" s="117" t="s">
        <v>231</v>
      </c>
      <c r="Q59" s="118"/>
      <c r="R59" s="119">
        <v>1</v>
      </c>
      <c r="S59" s="118"/>
      <c r="T59" s="119">
        <v>3</v>
      </c>
      <c r="U59" s="118"/>
      <c r="V59" s="119">
        <v>2</v>
      </c>
      <c r="W59" s="119">
        <v>4</v>
      </c>
      <c r="X59" s="119">
        <v>5</v>
      </c>
      <c r="Y59" s="120"/>
      <c r="Z59" s="120" t="s">
        <v>39</v>
      </c>
      <c r="AA59" s="120"/>
      <c r="AB59" s="120" t="s">
        <v>29</v>
      </c>
      <c r="AC59" s="120"/>
      <c r="AD59" s="120" t="s">
        <v>31</v>
      </c>
      <c r="AE59" s="120" t="s">
        <v>43</v>
      </c>
      <c r="AF59" s="120" t="s">
        <v>36</v>
      </c>
    </row>
    <row r="60" spans="1:32" ht="19" customHeight="1" x14ac:dyDescent="0.25">
      <c r="M60" s="94" t="s">
        <v>141</v>
      </c>
      <c r="N60" s="102" t="s">
        <v>232</v>
      </c>
      <c r="O60" s="181" t="s">
        <v>218</v>
      </c>
      <c r="P60" s="102" t="s">
        <v>233</v>
      </c>
      <c r="Q60" s="124"/>
      <c r="R60" s="124"/>
      <c r="S60" s="111">
        <v>1</v>
      </c>
      <c r="T60" s="124"/>
      <c r="U60" s="111">
        <v>2</v>
      </c>
      <c r="V60" s="111">
        <v>4</v>
      </c>
      <c r="W60" s="111">
        <v>3</v>
      </c>
      <c r="X60" s="124"/>
      <c r="Y60" s="112"/>
      <c r="Z60" s="112"/>
      <c r="AA60" s="112" t="s">
        <v>33</v>
      </c>
      <c r="AB60" s="112"/>
      <c r="AC60" s="112" t="s">
        <v>34</v>
      </c>
      <c r="AD60" s="112" t="s">
        <v>31</v>
      </c>
      <c r="AE60" s="112" t="s">
        <v>43</v>
      </c>
      <c r="AF60" s="112"/>
    </row>
    <row r="61" spans="1:32" ht="19" customHeight="1" x14ac:dyDescent="0.25">
      <c r="M61" s="94" t="s">
        <v>144</v>
      </c>
      <c r="N61" s="102" t="s">
        <v>234</v>
      </c>
      <c r="O61" s="181" t="s">
        <v>218</v>
      </c>
      <c r="P61" s="102" t="s">
        <v>153</v>
      </c>
      <c r="Q61" s="124"/>
      <c r="R61" s="124"/>
      <c r="S61" s="111">
        <v>1</v>
      </c>
      <c r="T61" s="111">
        <v>2</v>
      </c>
      <c r="U61" s="111">
        <v>3</v>
      </c>
      <c r="V61" s="111">
        <v>4</v>
      </c>
      <c r="W61" s="111">
        <v>5</v>
      </c>
      <c r="X61" s="124"/>
      <c r="Y61" s="112"/>
      <c r="Z61" s="112"/>
      <c r="AA61" s="112" t="s">
        <v>38</v>
      </c>
      <c r="AB61" s="112" t="s">
        <v>40</v>
      </c>
      <c r="AC61" s="112" t="s">
        <v>41</v>
      </c>
      <c r="AD61" s="112" t="s">
        <v>31</v>
      </c>
      <c r="AE61" s="112" t="s">
        <v>43</v>
      </c>
      <c r="AF61" s="112"/>
    </row>
    <row r="62" spans="1:32" ht="19" customHeight="1" x14ac:dyDescent="0.25">
      <c r="M62" s="94" t="s">
        <v>147</v>
      </c>
      <c r="N62" s="182" t="s">
        <v>235</v>
      </c>
      <c r="O62" s="181" t="s">
        <v>218</v>
      </c>
      <c r="P62" s="102" t="s">
        <v>236</v>
      </c>
      <c r="Q62" s="124"/>
      <c r="R62" s="124"/>
      <c r="S62" s="124"/>
      <c r="T62" s="124"/>
      <c r="U62" s="111">
        <v>2</v>
      </c>
      <c r="V62" s="124"/>
      <c r="W62" s="111">
        <v>1</v>
      </c>
      <c r="X62" s="111">
        <v>3</v>
      </c>
      <c r="Y62" s="112"/>
      <c r="Z62" s="112"/>
      <c r="AA62" s="112"/>
      <c r="AB62" s="112"/>
      <c r="AC62" s="112" t="s">
        <v>41</v>
      </c>
      <c r="AD62" s="112"/>
      <c r="AE62" s="112" t="s">
        <v>35</v>
      </c>
      <c r="AF62" s="112" t="s">
        <v>36</v>
      </c>
    </row>
    <row r="63" spans="1:32" ht="19" customHeight="1" x14ac:dyDescent="0.25">
      <c r="M63" s="94" t="s">
        <v>147</v>
      </c>
      <c r="N63" s="182" t="s">
        <v>237</v>
      </c>
      <c r="O63" s="181" t="s">
        <v>218</v>
      </c>
      <c r="P63" s="102" t="s">
        <v>238</v>
      </c>
      <c r="Q63" s="124"/>
      <c r="R63" s="111">
        <v>2</v>
      </c>
      <c r="S63" s="111">
        <v>6</v>
      </c>
      <c r="T63" s="111">
        <v>5</v>
      </c>
      <c r="U63" s="111">
        <v>1</v>
      </c>
      <c r="V63" s="124"/>
      <c r="W63" s="111">
        <v>3</v>
      </c>
      <c r="X63" s="111">
        <v>4</v>
      </c>
      <c r="Y63" s="112"/>
      <c r="Z63" s="112" t="s">
        <v>28</v>
      </c>
      <c r="AA63" s="112" t="s">
        <v>38</v>
      </c>
      <c r="AB63" s="112" t="s">
        <v>40</v>
      </c>
      <c r="AC63" s="112" t="s">
        <v>34</v>
      </c>
      <c r="AD63" s="112"/>
      <c r="AE63" s="112" t="s">
        <v>43</v>
      </c>
      <c r="AF63" s="112" t="s">
        <v>44</v>
      </c>
    </row>
    <row r="64" spans="1:32" ht="19" customHeight="1" x14ac:dyDescent="0.25">
      <c r="M64" s="94" t="s">
        <v>239</v>
      </c>
      <c r="N64" s="117" t="s">
        <v>240</v>
      </c>
      <c r="O64" s="181" t="s">
        <v>218</v>
      </c>
      <c r="P64" s="117" t="s">
        <v>241</v>
      </c>
      <c r="Q64" s="119">
        <v>1</v>
      </c>
      <c r="R64" s="119">
        <v>2</v>
      </c>
      <c r="S64" s="119">
        <v>4</v>
      </c>
      <c r="T64" s="119">
        <v>3</v>
      </c>
      <c r="U64" s="119">
        <v>5</v>
      </c>
      <c r="V64" s="118"/>
      <c r="W64" s="118"/>
      <c r="X64" s="118"/>
      <c r="Y64" s="120" t="s">
        <v>27</v>
      </c>
      <c r="Z64" s="120" t="s">
        <v>33</v>
      </c>
      <c r="AA64" s="120" t="s">
        <v>33</v>
      </c>
      <c r="AB64" s="120" t="s">
        <v>33</v>
      </c>
      <c r="AC64" s="120" t="s">
        <v>41</v>
      </c>
      <c r="AD64" s="120"/>
      <c r="AE64" s="120"/>
      <c r="AF64" s="120"/>
    </row>
    <row r="65" spans="13:32" ht="19" customHeight="1" x14ac:dyDescent="0.25">
      <c r="M65" s="94" t="s">
        <v>242</v>
      </c>
      <c r="N65" s="117" t="s">
        <v>243</v>
      </c>
      <c r="O65" s="181" t="s">
        <v>218</v>
      </c>
      <c r="P65" s="117" t="s">
        <v>244</v>
      </c>
      <c r="Q65" s="118"/>
      <c r="R65" s="118"/>
      <c r="S65" s="118"/>
      <c r="T65" s="118"/>
      <c r="U65" s="119">
        <v>1</v>
      </c>
      <c r="V65" s="119">
        <v>3</v>
      </c>
      <c r="W65" s="119">
        <v>2</v>
      </c>
      <c r="X65" s="119">
        <v>4</v>
      </c>
      <c r="Y65" s="120"/>
      <c r="Z65" s="120"/>
      <c r="AA65" s="120"/>
      <c r="AB65" s="120"/>
      <c r="AC65" s="120" t="s">
        <v>41</v>
      </c>
      <c r="AD65" s="120" t="s">
        <v>31</v>
      </c>
      <c r="AE65" s="120" t="s">
        <v>35</v>
      </c>
      <c r="AF65" s="120" t="s">
        <v>36</v>
      </c>
    </row>
    <row r="66" spans="13:32" ht="19" customHeight="1" x14ac:dyDescent="0.25">
      <c r="M66" s="94" t="s">
        <v>245</v>
      </c>
      <c r="N66" s="117" t="s">
        <v>246</v>
      </c>
      <c r="O66" s="181" t="s">
        <v>218</v>
      </c>
      <c r="P66" s="117" t="s">
        <v>247</v>
      </c>
      <c r="Q66" s="119">
        <v>1</v>
      </c>
      <c r="R66" s="119">
        <v>2</v>
      </c>
      <c r="S66" s="119">
        <v>3</v>
      </c>
      <c r="T66" s="119">
        <v>6</v>
      </c>
      <c r="U66" s="118"/>
      <c r="V66" s="119">
        <v>4</v>
      </c>
      <c r="W66" s="119">
        <v>5</v>
      </c>
      <c r="X66" s="118"/>
      <c r="Y66" s="120" t="s">
        <v>33</v>
      </c>
      <c r="Z66" s="120" t="s">
        <v>28</v>
      </c>
      <c r="AA66" s="120" t="s">
        <v>33</v>
      </c>
      <c r="AB66" s="120" t="s">
        <v>40</v>
      </c>
      <c r="AC66" s="120"/>
      <c r="AD66" s="120" t="s">
        <v>31</v>
      </c>
      <c r="AE66" s="120" t="s">
        <v>35</v>
      </c>
      <c r="AF66" s="120"/>
    </row>
    <row r="67" spans="13:32" ht="19" customHeight="1" x14ac:dyDescent="0.25">
      <c r="M67" s="94" t="s">
        <v>100</v>
      </c>
      <c r="N67" s="102" t="s">
        <v>248</v>
      </c>
      <c r="O67" s="183" t="s">
        <v>10</v>
      </c>
      <c r="P67" s="102" t="s">
        <v>249</v>
      </c>
      <c r="Q67" s="105">
        <v>1</v>
      </c>
      <c r="R67" s="105">
        <v>5</v>
      </c>
      <c r="S67" s="104"/>
      <c r="T67" s="105">
        <v>4</v>
      </c>
      <c r="U67" s="105">
        <v>2</v>
      </c>
      <c r="V67" s="105">
        <v>3</v>
      </c>
      <c r="W67" s="105">
        <v>6</v>
      </c>
      <c r="X67" s="105">
        <v>7</v>
      </c>
      <c r="Y67" s="106" t="s">
        <v>27</v>
      </c>
      <c r="Z67" s="106" t="s">
        <v>33</v>
      </c>
      <c r="AA67" s="106"/>
      <c r="AB67" s="106" t="s">
        <v>33</v>
      </c>
      <c r="AC67" s="106" t="s">
        <v>41</v>
      </c>
      <c r="AD67" s="106" t="s">
        <v>35</v>
      </c>
      <c r="AE67" s="106" t="s">
        <v>43</v>
      </c>
      <c r="AF67" s="106" t="s">
        <v>36</v>
      </c>
    </row>
    <row r="68" spans="13:32" ht="19" customHeight="1" x14ac:dyDescent="0.25">
      <c r="M68" s="94" t="s">
        <v>100</v>
      </c>
      <c r="N68" s="117" t="s">
        <v>250</v>
      </c>
      <c r="O68" s="183" t="s">
        <v>10</v>
      </c>
      <c r="P68" s="117" t="s">
        <v>251</v>
      </c>
      <c r="Q68" s="105">
        <v>4</v>
      </c>
      <c r="R68" s="105">
        <v>5</v>
      </c>
      <c r="S68" s="105">
        <v>3</v>
      </c>
      <c r="T68" s="104"/>
      <c r="U68" s="105">
        <v>1</v>
      </c>
      <c r="V68" s="105">
        <v>2</v>
      </c>
      <c r="W68" s="104"/>
      <c r="X68" s="104"/>
      <c r="Y68" s="106" t="s">
        <v>38</v>
      </c>
      <c r="Z68" s="106" t="s">
        <v>39</v>
      </c>
      <c r="AA68" s="106" t="s">
        <v>38</v>
      </c>
      <c r="AB68" s="106"/>
      <c r="AC68" s="106" t="s">
        <v>41</v>
      </c>
      <c r="AD68" s="106" t="s">
        <v>42</v>
      </c>
      <c r="AE68" s="106"/>
      <c r="AF68" s="106"/>
    </row>
    <row r="69" spans="13:32" ht="19" customHeight="1" x14ac:dyDescent="0.25">
      <c r="M69" s="94" t="s">
        <v>100</v>
      </c>
      <c r="N69" s="102" t="s">
        <v>252</v>
      </c>
      <c r="O69" s="183" t="s">
        <v>10</v>
      </c>
      <c r="P69" s="102" t="s">
        <v>253</v>
      </c>
      <c r="Q69" s="105">
        <v>2</v>
      </c>
      <c r="R69" s="104"/>
      <c r="S69" s="104"/>
      <c r="T69" s="105">
        <v>1</v>
      </c>
      <c r="U69" s="104"/>
      <c r="V69" s="105">
        <v>3</v>
      </c>
      <c r="W69" s="105">
        <v>4</v>
      </c>
      <c r="X69" s="104"/>
      <c r="Y69" s="106" t="s">
        <v>33</v>
      </c>
      <c r="Z69" s="106"/>
      <c r="AA69" s="106"/>
      <c r="AB69" s="106" t="s">
        <v>40</v>
      </c>
      <c r="AC69" s="106"/>
      <c r="AD69" s="106" t="s">
        <v>31</v>
      </c>
      <c r="AE69" s="106" t="s">
        <v>43</v>
      </c>
      <c r="AF69" s="106"/>
    </row>
    <row r="70" spans="13:32" ht="19" customHeight="1" x14ac:dyDescent="0.25">
      <c r="M70" s="94" t="s">
        <v>100</v>
      </c>
      <c r="N70" s="117" t="s">
        <v>254</v>
      </c>
      <c r="O70" s="183" t="s">
        <v>10</v>
      </c>
      <c r="P70" s="117" t="s">
        <v>255</v>
      </c>
      <c r="Q70" s="105">
        <v>1</v>
      </c>
      <c r="R70" s="104"/>
      <c r="S70" s="105">
        <v>5</v>
      </c>
      <c r="T70" s="105">
        <v>3</v>
      </c>
      <c r="U70" s="105">
        <v>2</v>
      </c>
      <c r="V70" s="105">
        <v>4</v>
      </c>
      <c r="W70" s="105">
        <v>6</v>
      </c>
      <c r="X70" s="105">
        <v>7</v>
      </c>
      <c r="Y70" s="106" t="s">
        <v>33</v>
      </c>
      <c r="Z70" s="106"/>
      <c r="AA70" s="106" t="s">
        <v>27</v>
      </c>
      <c r="AB70" s="106" t="s">
        <v>40</v>
      </c>
      <c r="AC70" s="106" t="s">
        <v>41</v>
      </c>
      <c r="AD70" s="106" t="s">
        <v>42</v>
      </c>
      <c r="AE70" s="106" t="s">
        <v>43</v>
      </c>
      <c r="AF70" s="106" t="s">
        <v>36</v>
      </c>
    </row>
    <row r="71" spans="13:32" ht="19" customHeight="1" x14ac:dyDescent="0.25">
      <c r="M71" s="94" t="s">
        <v>100</v>
      </c>
      <c r="N71" s="117" t="s">
        <v>256</v>
      </c>
      <c r="O71" s="183" t="s">
        <v>10</v>
      </c>
      <c r="P71" s="117" t="s">
        <v>257</v>
      </c>
      <c r="Q71" s="105">
        <v>4</v>
      </c>
      <c r="R71" s="104"/>
      <c r="S71" s="105">
        <v>3</v>
      </c>
      <c r="T71" s="105">
        <v>5</v>
      </c>
      <c r="U71" s="105">
        <v>1</v>
      </c>
      <c r="V71" s="105">
        <v>2</v>
      </c>
      <c r="W71" s="105">
        <v>6</v>
      </c>
      <c r="X71" s="104"/>
      <c r="Y71" s="106" t="s">
        <v>27</v>
      </c>
      <c r="Z71" s="106"/>
      <c r="AA71" s="106" t="s">
        <v>27</v>
      </c>
      <c r="AB71" s="106" t="s">
        <v>29</v>
      </c>
      <c r="AC71" s="106" t="s">
        <v>41</v>
      </c>
      <c r="AD71" s="106" t="s">
        <v>42</v>
      </c>
      <c r="AE71" s="106" t="s">
        <v>35</v>
      </c>
      <c r="AF71" s="106"/>
    </row>
    <row r="72" spans="13:32" ht="19" customHeight="1" x14ac:dyDescent="0.25">
      <c r="M72" s="94" t="s">
        <v>100</v>
      </c>
      <c r="N72" s="102" t="s">
        <v>258</v>
      </c>
      <c r="O72" s="183" t="s">
        <v>10</v>
      </c>
      <c r="P72" s="102" t="s">
        <v>113</v>
      </c>
      <c r="Q72" s="104"/>
      <c r="R72" s="105">
        <v>2</v>
      </c>
      <c r="S72" s="104"/>
      <c r="T72" s="104"/>
      <c r="U72" s="105">
        <v>1</v>
      </c>
      <c r="V72" s="105">
        <v>3</v>
      </c>
      <c r="W72" s="104"/>
      <c r="X72" s="104"/>
      <c r="Y72" s="106"/>
      <c r="Z72" s="106" t="s">
        <v>39</v>
      </c>
      <c r="AA72" s="106"/>
      <c r="AB72" s="106"/>
      <c r="AC72" s="106" t="s">
        <v>41</v>
      </c>
      <c r="AD72" s="106" t="s">
        <v>42</v>
      </c>
      <c r="AE72" s="106"/>
      <c r="AF72" s="106"/>
    </row>
    <row r="73" spans="13:32" ht="19" customHeight="1" x14ac:dyDescent="0.25">
      <c r="M73" s="94" t="s">
        <v>100</v>
      </c>
      <c r="N73" s="102" t="s">
        <v>259</v>
      </c>
      <c r="O73" s="183" t="s">
        <v>10</v>
      </c>
      <c r="P73" s="102" t="s">
        <v>260</v>
      </c>
      <c r="Q73" s="105">
        <v>4</v>
      </c>
      <c r="R73" s="105">
        <v>1</v>
      </c>
      <c r="S73" s="105">
        <v>3</v>
      </c>
      <c r="T73" s="104"/>
      <c r="U73" s="105">
        <v>2</v>
      </c>
      <c r="V73" s="104"/>
      <c r="W73" s="104"/>
      <c r="X73" s="104"/>
      <c r="Y73" s="106" t="s">
        <v>38</v>
      </c>
      <c r="Z73" s="106" t="s">
        <v>39</v>
      </c>
      <c r="AA73" s="106" t="s">
        <v>27</v>
      </c>
      <c r="AB73" s="106"/>
      <c r="AC73" s="106" t="s">
        <v>41</v>
      </c>
      <c r="AD73" s="106"/>
      <c r="AE73" s="106"/>
      <c r="AF73" s="106"/>
    </row>
    <row r="74" spans="13:32" ht="19" customHeight="1" x14ac:dyDescent="0.25">
      <c r="M74" s="94" t="s">
        <v>100</v>
      </c>
      <c r="N74" s="102" t="s">
        <v>261</v>
      </c>
      <c r="O74" s="183" t="s">
        <v>10</v>
      </c>
      <c r="P74" s="102" t="s">
        <v>262</v>
      </c>
      <c r="Q74" s="104"/>
      <c r="R74" s="104"/>
      <c r="S74" s="105">
        <v>1</v>
      </c>
      <c r="T74" s="105">
        <v>2</v>
      </c>
      <c r="U74" s="104"/>
      <c r="V74" s="104"/>
      <c r="W74" s="105">
        <v>3</v>
      </c>
      <c r="X74" s="105">
        <v>4</v>
      </c>
      <c r="Y74" s="106"/>
      <c r="Z74" s="106"/>
      <c r="AA74" s="106" t="s">
        <v>27</v>
      </c>
      <c r="AB74" s="106" t="s">
        <v>40</v>
      </c>
      <c r="AC74" s="106"/>
      <c r="AD74" s="106"/>
      <c r="AE74" s="106" t="s">
        <v>43</v>
      </c>
      <c r="AF74" s="106" t="s">
        <v>36</v>
      </c>
    </row>
    <row r="75" spans="13:32" ht="19" customHeight="1" x14ac:dyDescent="0.25">
      <c r="M75" s="94" t="s">
        <v>100</v>
      </c>
      <c r="N75" s="102" t="s">
        <v>263</v>
      </c>
      <c r="O75" s="183" t="s">
        <v>10</v>
      </c>
      <c r="P75" s="102" t="s">
        <v>264</v>
      </c>
      <c r="Q75" s="105">
        <v>3</v>
      </c>
      <c r="R75" s="105">
        <v>2</v>
      </c>
      <c r="S75" s="104"/>
      <c r="T75" s="105">
        <v>4</v>
      </c>
      <c r="U75" s="105">
        <v>1</v>
      </c>
      <c r="V75" s="104"/>
      <c r="W75" s="104"/>
      <c r="X75" s="104"/>
      <c r="Y75" s="106" t="s">
        <v>33</v>
      </c>
      <c r="Z75" s="106" t="s">
        <v>39</v>
      </c>
      <c r="AA75" s="106"/>
      <c r="AB75" s="106" t="s">
        <v>29</v>
      </c>
      <c r="AC75" s="106" t="s">
        <v>41</v>
      </c>
      <c r="AD75" s="106"/>
      <c r="AE75" s="106"/>
      <c r="AF75" s="106"/>
    </row>
    <row r="76" spans="13:32" ht="19" customHeight="1" x14ac:dyDescent="0.25">
      <c r="M76" s="94" t="s">
        <v>100</v>
      </c>
      <c r="N76" s="102" t="s">
        <v>265</v>
      </c>
      <c r="O76" s="183" t="s">
        <v>10</v>
      </c>
      <c r="P76" s="102" t="s">
        <v>266</v>
      </c>
      <c r="Q76" s="104"/>
      <c r="R76" s="104"/>
      <c r="S76" s="104"/>
      <c r="T76" s="105">
        <v>2</v>
      </c>
      <c r="U76" s="105">
        <v>1</v>
      </c>
      <c r="V76" s="105">
        <v>4</v>
      </c>
      <c r="W76" s="105">
        <v>3</v>
      </c>
      <c r="X76" s="104"/>
      <c r="Y76" s="106"/>
      <c r="Z76" s="106"/>
      <c r="AA76" s="106"/>
      <c r="AB76" s="106" t="s">
        <v>40</v>
      </c>
      <c r="AC76" s="106" t="s">
        <v>41</v>
      </c>
      <c r="AD76" s="106" t="s">
        <v>35</v>
      </c>
      <c r="AE76" s="106" t="s">
        <v>35</v>
      </c>
      <c r="AF76" s="106"/>
    </row>
    <row r="77" spans="13:32" ht="19" customHeight="1" x14ac:dyDescent="0.25">
      <c r="M77" s="94" t="s">
        <v>100</v>
      </c>
      <c r="N77" s="102" t="s">
        <v>267</v>
      </c>
      <c r="O77" s="183" t="s">
        <v>10</v>
      </c>
      <c r="P77" s="102" t="s">
        <v>268</v>
      </c>
      <c r="Q77" s="104"/>
      <c r="R77" s="105">
        <v>3</v>
      </c>
      <c r="S77" s="104"/>
      <c r="T77" s="104"/>
      <c r="U77" s="105">
        <v>1</v>
      </c>
      <c r="V77" s="105">
        <v>2</v>
      </c>
      <c r="W77" s="104"/>
      <c r="X77" s="105">
        <v>4</v>
      </c>
      <c r="Y77" s="106"/>
      <c r="Z77" s="106" t="s">
        <v>39</v>
      </c>
      <c r="AA77" s="106"/>
      <c r="AB77" s="106"/>
      <c r="AC77" s="106" t="s">
        <v>41</v>
      </c>
      <c r="AD77" s="106" t="s">
        <v>42</v>
      </c>
      <c r="AE77" s="106"/>
      <c r="AF77" s="106" t="s">
        <v>36</v>
      </c>
    </row>
    <row r="78" spans="13:32" ht="19" customHeight="1" x14ac:dyDescent="0.25">
      <c r="M78" s="94" t="s">
        <v>106</v>
      </c>
      <c r="N78" s="117" t="s">
        <v>269</v>
      </c>
      <c r="O78" s="183" t="s">
        <v>10</v>
      </c>
      <c r="P78" s="117" t="s">
        <v>270</v>
      </c>
      <c r="Q78" s="118"/>
      <c r="R78" s="119">
        <v>2</v>
      </c>
      <c r="S78" s="118"/>
      <c r="T78" s="119">
        <v>3</v>
      </c>
      <c r="U78" s="119">
        <v>1</v>
      </c>
      <c r="V78" s="119">
        <v>4</v>
      </c>
      <c r="W78" s="118"/>
      <c r="X78" s="118"/>
      <c r="Y78" s="120"/>
      <c r="Z78" s="120" t="s">
        <v>39</v>
      </c>
      <c r="AA78" s="120"/>
      <c r="AB78" s="120" t="s">
        <v>29</v>
      </c>
      <c r="AC78" s="120" t="s">
        <v>41</v>
      </c>
      <c r="AD78" s="120" t="s">
        <v>35</v>
      </c>
      <c r="AE78" s="120"/>
      <c r="AF78" s="120"/>
    </row>
    <row r="79" spans="13:32" ht="19" customHeight="1" x14ac:dyDescent="0.25">
      <c r="M79" s="94" t="s">
        <v>106</v>
      </c>
      <c r="N79" s="102" t="s">
        <v>271</v>
      </c>
      <c r="O79" s="183" t="s">
        <v>10</v>
      </c>
      <c r="P79" s="102" t="s">
        <v>272</v>
      </c>
      <c r="Q79" s="124"/>
      <c r="R79" s="111">
        <v>3</v>
      </c>
      <c r="S79" s="124"/>
      <c r="T79" s="111">
        <v>1</v>
      </c>
      <c r="U79" s="124"/>
      <c r="V79" s="124"/>
      <c r="W79" s="111">
        <v>2</v>
      </c>
      <c r="X79" s="111">
        <v>4</v>
      </c>
      <c r="Y79" s="112"/>
      <c r="Z79" s="112" t="s">
        <v>28</v>
      </c>
      <c r="AA79" s="112"/>
      <c r="AB79" s="112" t="s">
        <v>40</v>
      </c>
      <c r="AC79" s="112"/>
      <c r="AD79" s="112"/>
      <c r="AE79" s="112" t="s">
        <v>43</v>
      </c>
      <c r="AF79" s="112" t="s">
        <v>44</v>
      </c>
    </row>
    <row r="80" spans="13:32" ht="19" customHeight="1" x14ac:dyDescent="0.25">
      <c r="M80" s="94" t="s">
        <v>106</v>
      </c>
      <c r="N80" s="117" t="s">
        <v>273</v>
      </c>
      <c r="O80" s="183" t="s">
        <v>10</v>
      </c>
      <c r="P80" s="117" t="s">
        <v>274</v>
      </c>
      <c r="Q80" s="118"/>
      <c r="R80" s="119">
        <v>1</v>
      </c>
      <c r="S80" s="118"/>
      <c r="T80" s="118"/>
      <c r="U80" s="119">
        <v>2</v>
      </c>
      <c r="V80" s="119">
        <v>3</v>
      </c>
      <c r="W80" s="119">
        <v>4</v>
      </c>
      <c r="X80" s="118"/>
      <c r="Y80" s="120"/>
      <c r="Z80" s="120" t="s">
        <v>39</v>
      </c>
      <c r="AA80" s="120"/>
      <c r="AB80" s="120"/>
      <c r="AC80" s="120" t="s">
        <v>41</v>
      </c>
      <c r="AD80" s="120" t="s">
        <v>42</v>
      </c>
      <c r="AE80" s="120" t="s">
        <v>35</v>
      </c>
      <c r="AF80" s="120"/>
    </row>
    <row r="81" spans="13:32" ht="19" customHeight="1" x14ac:dyDescent="0.25">
      <c r="M81" s="94" t="s">
        <v>106</v>
      </c>
      <c r="N81" s="117" t="s">
        <v>275</v>
      </c>
      <c r="O81" s="183" t="s">
        <v>10</v>
      </c>
      <c r="P81" s="117" t="s">
        <v>276</v>
      </c>
      <c r="Q81" s="118"/>
      <c r="R81" s="118"/>
      <c r="S81" s="118"/>
      <c r="T81" s="119">
        <v>1</v>
      </c>
      <c r="U81" s="118"/>
      <c r="V81" s="119">
        <v>2</v>
      </c>
      <c r="W81" s="119">
        <v>4</v>
      </c>
      <c r="X81" s="119">
        <v>3</v>
      </c>
      <c r="Y81" s="120"/>
      <c r="Z81" s="120"/>
      <c r="AA81" s="120"/>
      <c r="AB81" s="120" t="s">
        <v>40</v>
      </c>
      <c r="AC81" s="120"/>
      <c r="AD81" s="120" t="s">
        <v>31</v>
      </c>
      <c r="AE81" s="120" t="s">
        <v>43</v>
      </c>
      <c r="AF81" s="120" t="s">
        <v>36</v>
      </c>
    </row>
    <row r="82" spans="13:32" ht="19" customHeight="1" x14ac:dyDescent="0.25">
      <c r="M82" s="94" t="s">
        <v>106</v>
      </c>
      <c r="N82" s="102" t="s">
        <v>277</v>
      </c>
      <c r="O82" s="183" t="s">
        <v>10</v>
      </c>
      <c r="P82" s="102" t="s">
        <v>278</v>
      </c>
      <c r="Q82" s="124"/>
      <c r="R82" s="111">
        <v>4</v>
      </c>
      <c r="S82" s="111">
        <v>5</v>
      </c>
      <c r="T82" s="111">
        <v>2</v>
      </c>
      <c r="U82" s="111">
        <v>1</v>
      </c>
      <c r="V82" s="111">
        <v>3</v>
      </c>
      <c r="W82" s="124"/>
      <c r="X82" s="124"/>
      <c r="Y82" s="112"/>
      <c r="Z82" s="112" t="s">
        <v>39</v>
      </c>
      <c r="AA82" s="112" t="s">
        <v>33</v>
      </c>
      <c r="AB82" s="112" t="s">
        <v>29</v>
      </c>
      <c r="AC82" s="112" t="s">
        <v>41</v>
      </c>
      <c r="AD82" s="112" t="s">
        <v>42</v>
      </c>
      <c r="AE82" s="112"/>
      <c r="AF82" s="112"/>
    </row>
    <row r="83" spans="13:32" ht="19" customHeight="1" x14ac:dyDescent="0.25">
      <c r="M83" s="94" t="s">
        <v>106</v>
      </c>
      <c r="N83" s="102" t="s">
        <v>279</v>
      </c>
      <c r="O83" s="183" t="s">
        <v>10</v>
      </c>
      <c r="P83" s="102" t="s">
        <v>113</v>
      </c>
      <c r="Q83" s="124"/>
      <c r="R83" s="111">
        <v>2</v>
      </c>
      <c r="S83" s="124"/>
      <c r="T83" s="124"/>
      <c r="U83" s="111">
        <v>1</v>
      </c>
      <c r="V83" s="111">
        <v>3</v>
      </c>
      <c r="W83" s="124"/>
      <c r="X83" s="124"/>
      <c r="Y83" s="112"/>
      <c r="Z83" s="112" t="s">
        <v>28</v>
      </c>
      <c r="AA83" s="112"/>
      <c r="AB83" s="112"/>
      <c r="AC83" s="112" t="s">
        <v>41</v>
      </c>
      <c r="AD83" s="112" t="s">
        <v>35</v>
      </c>
      <c r="AE83" s="112"/>
      <c r="AF83" s="112"/>
    </row>
    <row r="84" spans="13:32" ht="19" customHeight="1" x14ac:dyDescent="0.25">
      <c r="M84" s="94" t="s">
        <v>106</v>
      </c>
      <c r="N84" s="117" t="s">
        <v>280</v>
      </c>
      <c r="O84" s="183" t="s">
        <v>10</v>
      </c>
      <c r="P84" s="117" t="s">
        <v>281</v>
      </c>
      <c r="Q84" s="119">
        <v>1</v>
      </c>
      <c r="R84" s="119">
        <v>2</v>
      </c>
      <c r="S84" s="118"/>
      <c r="T84" s="119">
        <v>5</v>
      </c>
      <c r="U84" s="119">
        <v>3</v>
      </c>
      <c r="V84" s="118"/>
      <c r="W84" s="119">
        <v>4</v>
      </c>
      <c r="X84" s="118"/>
      <c r="Y84" s="120" t="s">
        <v>33</v>
      </c>
      <c r="Z84" s="120" t="s">
        <v>33</v>
      </c>
      <c r="AA84" s="120"/>
      <c r="AB84" s="120" t="s">
        <v>33</v>
      </c>
      <c r="AC84" s="120" t="s">
        <v>34</v>
      </c>
      <c r="AD84" s="120"/>
      <c r="AE84" s="120" t="s">
        <v>35</v>
      </c>
      <c r="AF84" s="120"/>
    </row>
    <row r="85" spans="13:32" ht="19" customHeight="1" x14ac:dyDescent="0.25">
      <c r="M85" s="94" t="s">
        <v>106</v>
      </c>
      <c r="N85" s="117" t="s">
        <v>282</v>
      </c>
      <c r="O85" s="183" t="s">
        <v>10</v>
      </c>
      <c r="P85" s="117" t="s">
        <v>283</v>
      </c>
      <c r="Q85" s="118"/>
      <c r="R85" s="119">
        <v>4</v>
      </c>
      <c r="S85" s="118"/>
      <c r="T85" s="119">
        <v>3</v>
      </c>
      <c r="U85" s="119">
        <v>1</v>
      </c>
      <c r="V85" s="119">
        <v>2</v>
      </c>
      <c r="W85" s="118"/>
      <c r="X85" s="118"/>
      <c r="Y85" s="120"/>
      <c r="Z85" s="120" t="s">
        <v>39</v>
      </c>
      <c r="AA85" s="120"/>
      <c r="AB85" s="120" t="s">
        <v>33</v>
      </c>
      <c r="AC85" s="120" t="s">
        <v>41</v>
      </c>
      <c r="AD85" s="120" t="s">
        <v>42</v>
      </c>
      <c r="AE85" s="120"/>
      <c r="AF85" s="120"/>
    </row>
    <row r="86" spans="13:32" ht="19" customHeight="1" x14ac:dyDescent="0.25">
      <c r="M86" s="94" t="s">
        <v>106</v>
      </c>
      <c r="N86" s="102" t="s">
        <v>284</v>
      </c>
      <c r="O86" s="183" t="s">
        <v>10</v>
      </c>
      <c r="P86" s="102" t="s">
        <v>285</v>
      </c>
      <c r="Q86" s="124"/>
      <c r="R86" s="111">
        <v>4</v>
      </c>
      <c r="S86" s="111">
        <v>2</v>
      </c>
      <c r="T86" s="111">
        <v>1</v>
      </c>
      <c r="U86" s="111">
        <v>3</v>
      </c>
      <c r="V86" s="124"/>
      <c r="W86" s="124"/>
      <c r="X86" s="124"/>
      <c r="Y86" s="112"/>
      <c r="Z86" s="112" t="s">
        <v>28</v>
      </c>
      <c r="AA86" s="112" t="s">
        <v>33</v>
      </c>
      <c r="AB86" s="112" t="s">
        <v>40</v>
      </c>
      <c r="AC86" s="112" t="s">
        <v>41</v>
      </c>
      <c r="AD86" s="112"/>
      <c r="AE86" s="112"/>
      <c r="AF86" s="112"/>
    </row>
    <row r="87" spans="13:32" ht="19" customHeight="1" x14ac:dyDescent="0.25">
      <c r="M87" s="94" t="s">
        <v>106</v>
      </c>
      <c r="N87" s="102" t="s">
        <v>286</v>
      </c>
      <c r="O87" s="183" t="s">
        <v>10</v>
      </c>
      <c r="P87" s="102" t="s">
        <v>287</v>
      </c>
      <c r="Q87" s="124"/>
      <c r="R87" s="124"/>
      <c r="S87" s="124"/>
      <c r="T87" s="124"/>
      <c r="U87" s="111">
        <v>1</v>
      </c>
      <c r="V87" s="111">
        <v>2</v>
      </c>
      <c r="W87" s="111">
        <v>3</v>
      </c>
      <c r="X87" s="124"/>
      <c r="Y87" s="112"/>
      <c r="Z87" s="112"/>
      <c r="AA87" s="112"/>
      <c r="AB87" s="112"/>
      <c r="AC87" s="112" t="s">
        <v>41</v>
      </c>
      <c r="AD87" s="112" t="s">
        <v>42</v>
      </c>
      <c r="AE87" s="112" t="s">
        <v>35</v>
      </c>
      <c r="AF87" s="112"/>
    </row>
    <row r="88" spans="13:32" ht="19" customHeight="1" x14ac:dyDescent="0.25">
      <c r="M88" s="94" t="s">
        <v>106</v>
      </c>
      <c r="N88" s="117" t="s">
        <v>288</v>
      </c>
      <c r="O88" s="183" t="s">
        <v>10</v>
      </c>
      <c r="P88" s="117" t="s">
        <v>289</v>
      </c>
      <c r="Q88" s="119">
        <v>2</v>
      </c>
      <c r="R88" s="119">
        <v>3</v>
      </c>
      <c r="S88" s="118"/>
      <c r="T88" s="119">
        <v>4</v>
      </c>
      <c r="U88" s="119">
        <v>1</v>
      </c>
      <c r="V88" s="119">
        <v>5</v>
      </c>
      <c r="W88" s="118"/>
      <c r="X88" s="118"/>
      <c r="Y88" s="120" t="s">
        <v>33</v>
      </c>
      <c r="Z88" s="120" t="s">
        <v>39</v>
      </c>
      <c r="AA88" s="120"/>
      <c r="AB88" s="120" t="s">
        <v>29</v>
      </c>
      <c r="AC88" s="120" t="s">
        <v>41</v>
      </c>
      <c r="AD88" s="120" t="s">
        <v>35</v>
      </c>
      <c r="AE88" s="120"/>
      <c r="AF88" s="120"/>
    </row>
    <row r="89" spans="13:32" ht="19" customHeight="1" x14ac:dyDescent="0.25">
      <c r="M89" s="94" t="s">
        <v>106</v>
      </c>
      <c r="N89" s="117" t="s">
        <v>290</v>
      </c>
      <c r="O89" s="183" t="s">
        <v>10</v>
      </c>
      <c r="P89" s="117" t="s">
        <v>291</v>
      </c>
      <c r="Q89" s="119">
        <v>1</v>
      </c>
      <c r="R89" s="118"/>
      <c r="S89" s="119">
        <v>3</v>
      </c>
      <c r="T89" s="119">
        <v>5</v>
      </c>
      <c r="U89" s="119">
        <v>4</v>
      </c>
      <c r="V89" s="118"/>
      <c r="W89" s="119">
        <v>2</v>
      </c>
      <c r="X89" s="118"/>
      <c r="Y89" s="120" t="s">
        <v>33</v>
      </c>
      <c r="Z89" s="120"/>
      <c r="AA89" s="120" t="s">
        <v>33</v>
      </c>
      <c r="AB89" s="120" t="s">
        <v>29</v>
      </c>
      <c r="AC89" s="120" t="s">
        <v>34</v>
      </c>
      <c r="AD89" s="120"/>
      <c r="AE89" s="120" t="s">
        <v>43</v>
      </c>
      <c r="AF89" s="120"/>
    </row>
    <row r="90" spans="13:32" ht="19" customHeight="1" x14ac:dyDescent="0.25">
      <c r="M90" s="94" t="s">
        <v>106</v>
      </c>
      <c r="N90" s="117" t="s">
        <v>292</v>
      </c>
      <c r="O90" s="183" t="s">
        <v>10</v>
      </c>
      <c r="P90" s="117" t="s">
        <v>202</v>
      </c>
      <c r="Q90" s="118"/>
      <c r="R90" s="118"/>
      <c r="S90" s="118"/>
      <c r="T90" s="119">
        <v>2</v>
      </c>
      <c r="U90" s="119">
        <v>1</v>
      </c>
      <c r="V90" s="118"/>
      <c r="W90" s="118"/>
      <c r="X90" s="118"/>
      <c r="Y90" s="120"/>
      <c r="Z90" s="120"/>
      <c r="AA90" s="120"/>
      <c r="AB90" s="120" t="s">
        <v>29</v>
      </c>
      <c r="AC90" s="120" t="s">
        <v>41</v>
      </c>
      <c r="AD90" s="120"/>
      <c r="AE90" s="120"/>
      <c r="AF90" s="120"/>
    </row>
    <row r="91" spans="13:32" ht="19" customHeight="1" x14ac:dyDescent="0.25">
      <c r="M91" s="94" t="s">
        <v>106</v>
      </c>
      <c r="N91" s="102" t="s">
        <v>293</v>
      </c>
      <c r="O91" s="183" t="s">
        <v>10</v>
      </c>
      <c r="P91" s="102" t="s">
        <v>294</v>
      </c>
      <c r="Q91" s="124"/>
      <c r="R91" s="124"/>
      <c r="S91" s="111">
        <v>4</v>
      </c>
      <c r="T91" s="111">
        <v>3</v>
      </c>
      <c r="U91" s="111">
        <v>1</v>
      </c>
      <c r="V91" s="124"/>
      <c r="W91" s="111">
        <v>2</v>
      </c>
      <c r="X91" s="124"/>
      <c r="Y91" s="112"/>
      <c r="Z91" s="112"/>
      <c r="AA91" s="112" t="s">
        <v>27</v>
      </c>
      <c r="AB91" s="112" t="s">
        <v>29</v>
      </c>
      <c r="AC91" s="112" t="s">
        <v>41</v>
      </c>
      <c r="AD91" s="112"/>
      <c r="AE91" s="112" t="s">
        <v>43</v>
      </c>
      <c r="AF91" s="112"/>
    </row>
    <row r="92" spans="13:32" ht="19" customHeight="1" x14ac:dyDescent="0.25">
      <c r="M92" s="94" t="s">
        <v>106</v>
      </c>
      <c r="N92" s="117" t="s">
        <v>295</v>
      </c>
      <c r="O92" s="183" t="s">
        <v>10</v>
      </c>
      <c r="P92" s="117" t="s">
        <v>296</v>
      </c>
      <c r="Q92" s="118"/>
      <c r="R92" s="119">
        <v>1</v>
      </c>
      <c r="S92" s="119">
        <v>2</v>
      </c>
      <c r="T92" s="119">
        <v>3</v>
      </c>
      <c r="U92" s="119">
        <v>4</v>
      </c>
      <c r="V92" s="119">
        <v>5</v>
      </c>
      <c r="W92" s="118"/>
      <c r="X92" s="118"/>
      <c r="Y92" s="120"/>
      <c r="Z92" s="120" t="s">
        <v>28</v>
      </c>
      <c r="AA92" s="120" t="s">
        <v>33</v>
      </c>
      <c r="AB92" s="120" t="s">
        <v>40</v>
      </c>
      <c r="AC92" s="120" t="s">
        <v>34</v>
      </c>
      <c r="AD92" s="120" t="s">
        <v>42</v>
      </c>
      <c r="AE92" s="120"/>
      <c r="AF92" s="120"/>
    </row>
    <row r="93" spans="13:32" ht="19" customHeight="1" x14ac:dyDescent="0.25">
      <c r="M93" s="94" t="s">
        <v>106</v>
      </c>
      <c r="N93" s="102" t="s">
        <v>297</v>
      </c>
      <c r="O93" s="183" t="s">
        <v>10</v>
      </c>
      <c r="P93" s="102" t="s">
        <v>298</v>
      </c>
      <c r="Q93" s="124"/>
      <c r="R93" s="111">
        <v>3</v>
      </c>
      <c r="S93" s="124"/>
      <c r="T93" s="124"/>
      <c r="U93" s="111">
        <v>2</v>
      </c>
      <c r="V93" s="111">
        <v>1</v>
      </c>
      <c r="W93" s="124"/>
      <c r="X93" s="124"/>
      <c r="Y93" s="112"/>
      <c r="Z93" s="112" t="s">
        <v>33</v>
      </c>
      <c r="AA93" s="112"/>
      <c r="AB93" s="112"/>
      <c r="AC93" s="112" t="s">
        <v>41</v>
      </c>
      <c r="AD93" s="112" t="s">
        <v>42</v>
      </c>
      <c r="AE93" s="112"/>
      <c r="AF93" s="112"/>
    </row>
    <row r="94" spans="13:32" ht="19" customHeight="1" x14ac:dyDescent="0.25">
      <c r="M94" s="94" t="s">
        <v>134</v>
      </c>
      <c r="N94" s="117" t="s">
        <v>299</v>
      </c>
      <c r="O94" s="183" t="s">
        <v>10</v>
      </c>
      <c r="P94" s="117" t="s">
        <v>300</v>
      </c>
      <c r="Q94" s="119">
        <v>1</v>
      </c>
      <c r="R94" s="119">
        <v>3</v>
      </c>
      <c r="S94" s="118"/>
      <c r="T94" s="118"/>
      <c r="U94" s="119">
        <v>4</v>
      </c>
      <c r="V94" s="118"/>
      <c r="W94" s="119">
        <v>2</v>
      </c>
      <c r="X94" s="118"/>
      <c r="Y94" s="120" t="s">
        <v>38</v>
      </c>
      <c r="Z94" s="120" t="s">
        <v>33</v>
      </c>
      <c r="AA94" s="120"/>
      <c r="AB94" s="120"/>
      <c r="AC94" s="120" t="s">
        <v>34</v>
      </c>
      <c r="AD94" s="120"/>
      <c r="AE94" s="120" t="s">
        <v>43</v>
      </c>
      <c r="AF94" s="120"/>
    </row>
    <row r="95" spans="13:32" ht="19" customHeight="1" x14ac:dyDescent="0.25">
      <c r="M95" s="94" t="s">
        <v>134</v>
      </c>
      <c r="N95" s="102" t="s">
        <v>301</v>
      </c>
      <c r="O95" s="183" t="s">
        <v>10</v>
      </c>
      <c r="P95" s="102" t="s">
        <v>302</v>
      </c>
      <c r="Q95" s="124"/>
      <c r="R95" s="124"/>
      <c r="S95" s="111">
        <v>2</v>
      </c>
      <c r="T95" s="111">
        <v>6</v>
      </c>
      <c r="U95" s="111">
        <v>1</v>
      </c>
      <c r="V95" s="111">
        <v>3</v>
      </c>
      <c r="W95" s="111">
        <v>5</v>
      </c>
      <c r="X95" s="111">
        <v>4</v>
      </c>
      <c r="Y95" s="112"/>
      <c r="Z95" s="112"/>
      <c r="AA95" s="112" t="s">
        <v>33</v>
      </c>
      <c r="AB95" s="112" t="s">
        <v>40</v>
      </c>
      <c r="AC95" s="112" t="s">
        <v>34</v>
      </c>
      <c r="AD95" s="112" t="s">
        <v>35</v>
      </c>
      <c r="AE95" s="112" t="s">
        <v>35</v>
      </c>
      <c r="AF95" s="112" t="s">
        <v>36</v>
      </c>
    </row>
    <row r="96" spans="13:32" ht="19" customHeight="1" x14ac:dyDescent="0.25">
      <c r="M96" s="94" t="s">
        <v>134</v>
      </c>
      <c r="N96" s="117" t="s">
        <v>303</v>
      </c>
      <c r="O96" s="183" t="s">
        <v>10</v>
      </c>
      <c r="P96" s="117" t="s">
        <v>304</v>
      </c>
      <c r="Q96" s="118"/>
      <c r="R96" s="119">
        <v>1</v>
      </c>
      <c r="S96" s="119">
        <v>3</v>
      </c>
      <c r="T96" s="119">
        <v>4</v>
      </c>
      <c r="U96" s="119">
        <v>2</v>
      </c>
      <c r="V96" s="119">
        <v>5</v>
      </c>
      <c r="W96" s="118"/>
      <c r="X96" s="119">
        <v>6</v>
      </c>
      <c r="Y96" s="120"/>
      <c r="Z96" s="120" t="s">
        <v>39</v>
      </c>
      <c r="AA96" s="120" t="s">
        <v>33</v>
      </c>
      <c r="AB96" s="120" t="s">
        <v>33</v>
      </c>
      <c r="AC96" s="120" t="s">
        <v>41</v>
      </c>
      <c r="AD96" s="120" t="s">
        <v>42</v>
      </c>
      <c r="AE96" s="120"/>
      <c r="AF96" s="120" t="s">
        <v>36</v>
      </c>
    </row>
    <row r="97" spans="13:32" ht="19" customHeight="1" x14ac:dyDescent="0.25">
      <c r="M97" s="94" t="s">
        <v>134</v>
      </c>
      <c r="N97" s="102" t="s">
        <v>305</v>
      </c>
      <c r="O97" s="183" t="s">
        <v>10</v>
      </c>
      <c r="P97" s="102" t="s">
        <v>306</v>
      </c>
      <c r="Q97" s="124"/>
      <c r="R97" s="111">
        <v>2</v>
      </c>
      <c r="S97" s="124"/>
      <c r="T97" s="111">
        <v>3</v>
      </c>
      <c r="U97" s="111">
        <v>1</v>
      </c>
      <c r="V97" s="124"/>
      <c r="W97" s="124"/>
      <c r="X97" s="124"/>
      <c r="Y97" s="112"/>
      <c r="Z97" s="112" t="s">
        <v>39</v>
      </c>
      <c r="AA97" s="112"/>
      <c r="AB97" s="112" t="s">
        <v>29</v>
      </c>
      <c r="AC97" s="112" t="s">
        <v>41</v>
      </c>
      <c r="AD97" s="112"/>
      <c r="AE97" s="112"/>
      <c r="AF97" s="112"/>
    </row>
    <row r="98" spans="13:32" ht="19" customHeight="1" x14ac:dyDescent="0.25">
      <c r="M98" s="94" t="s">
        <v>134</v>
      </c>
      <c r="N98" s="117" t="s">
        <v>307</v>
      </c>
      <c r="O98" s="183" t="s">
        <v>10</v>
      </c>
      <c r="P98" s="117" t="s">
        <v>308</v>
      </c>
      <c r="Q98" s="118"/>
      <c r="R98" s="119">
        <v>5</v>
      </c>
      <c r="S98" s="119">
        <v>2</v>
      </c>
      <c r="T98" s="119">
        <v>3</v>
      </c>
      <c r="U98" s="119">
        <v>1</v>
      </c>
      <c r="V98" s="119">
        <v>4</v>
      </c>
      <c r="W98" s="118"/>
      <c r="X98" s="118"/>
      <c r="Y98" s="120"/>
      <c r="Z98" s="120" t="s">
        <v>39</v>
      </c>
      <c r="AA98" s="120" t="s">
        <v>33</v>
      </c>
      <c r="AB98" s="120" t="s">
        <v>29</v>
      </c>
      <c r="AC98" s="120" t="s">
        <v>34</v>
      </c>
      <c r="AD98" s="120" t="s">
        <v>35</v>
      </c>
      <c r="AE98" s="120"/>
      <c r="AF98" s="120"/>
    </row>
    <row r="99" spans="13:32" ht="19" customHeight="1" x14ac:dyDescent="0.25">
      <c r="M99" s="94" t="s">
        <v>134</v>
      </c>
      <c r="N99" s="117" t="s">
        <v>309</v>
      </c>
      <c r="O99" s="183" t="s">
        <v>10</v>
      </c>
      <c r="P99" s="117" t="s">
        <v>310</v>
      </c>
      <c r="Q99" s="118"/>
      <c r="R99" s="119">
        <v>2</v>
      </c>
      <c r="S99" s="118"/>
      <c r="T99" s="118"/>
      <c r="U99" s="119">
        <v>1</v>
      </c>
      <c r="V99" s="119">
        <v>3</v>
      </c>
      <c r="W99" s="119">
        <v>4</v>
      </c>
      <c r="X99" s="119">
        <v>5</v>
      </c>
      <c r="Y99" s="120"/>
      <c r="Z99" s="120" t="s">
        <v>39</v>
      </c>
      <c r="AA99" s="120"/>
      <c r="AB99" s="120"/>
      <c r="AC99" s="120" t="s">
        <v>41</v>
      </c>
      <c r="AD99" s="120" t="s">
        <v>35</v>
      </c>
      <c r="AE99" s="120" t="s">
        <v>35</v>
      </c>
      <c r="AF99" s="120" t="s">
        <v>36</v>
      </c>
    </row>
    <row r="100" spans="13:32" ht="19" customHeight="1" x14ac:dyDescent="0.25">
      <c r="M100" s="94" t="s">
        <v>134</v>
      </c>
      <c r="N100" s="102" t="s">
        <v>311</v>
      </c>
      <c r="O100" s="183" t="s">
        <v>10</v>
      </c>
      <c r="P100" s="102" t="s">
        <v>312</v>
      </c>
      <c r="Q100" s="124"/>
      <c r="R100" s="124"/>
      <c r="S100" s="124"/>
      <c r="T100" s="111">
        <v>4</v>
      </c>
      <c r="U100" s="111">
        <v>2</v>
      </c>
      <c r="V100" s="111">
        <v>3</v>
      </c>
      <c r="W100" s="111">
        <v>1</v>
      </c>
      <c r="X100" s="124"/>
      <c r="Y100" s="112"/>
      <c r="Z100" s="112"/>
      <c r="AA100" s="112"/>
      <c r="AB100" s="112" t="s">
        <v>40</v>
      </c>
      <c r="AC100" s="112" t="s">
        <v>41</v>
      </c>
      <c r="AD100" s="112" t="s">
        <v>35</v>
      </c>
      <c r="AE100" s="112" t="s">
        <v>43</v>
      </c>
      <c r="AF100" s="112"/>
    </row>
    <row r="101" spans="13:32" ht="19" customHeight="1" x14ac:dyDescent="0.25">
      <c r="M101" s="94" t="s">
        <v>134</v>
      </c>
      <c r="N101" s="117" t="s">
        <v>313</v>
      </c>
      <c r="O101" s="183" t="s">
        <v>10</v>
      </c>
      <c r="P101" s="117" t="s">
        <v>314</v>
      </c>
      <c r="Q101" s="119">
        <v>4</v>
      </c>
      <c r="R101" s="119">
        <v>2</v>
      </c>
      <c r="S101" s="118"/>
      <c r="T101" s="118"/>
      <c r="U101" s="119">
        <v>1</v>
      </c>
      <c r="V101" s="119">
        <v>3</v>
      </c>
      <c r="W101" s="118"/>
      <c r="X101" s="119">
        <v>5</v>
      </c>
      <c r="Y101" s="120" t="s">
        <v>38</v>
      </c>
      <c r="Z101" s="120" t="s">
        <v>39</v>
      </c>
      <c r="AA101" s="120"/>
      <c r="AB101" s="120"/>
      <c r="AC101" s="120" t="s">
        <v>41</v>
      </c>
      <c r="AD101" s="120" t="s">
        <v>42</v>
      </c>
      <c r="AE101" s="120"/>
      <c r="AF101" s="120" t="s">
        <v>44</v>
      </c>
    </row>
    <row r="102" spans="13:32" ht="19" customHeight="1" x14ac:dyDescent="0.25">
      <c r="M102" s="94" t="s">
        <v>134</v>
      </c>
      <c r="N102" s="117" t="s">
        <v>315</v>
      </c>
      <c r="O102" s="183" t="s">
        <v>10</v>
      </c>
      <c r="P102" s="117" t="s">
        <v>316</v>
      </c>
      <c r="Q102" s="119">
        <v>4</v>
      </c>
      <c r="R102" s="119">
        <v>3</v>
      </c>
      <c r="S102" s="119">
        <v>2</v>
      </c>
      <c r="T102" s="118"/>
      <c r="U102" s="119">
        <v>1</v>
      </c>
      <c r="V102" s="118"/>
      <c r="W102" s="118"/>
      <c r="X102" s="118"/>
      <c r="Y102" s="120" t="s">
        <v>33</v>
      </c>
      <c r="Z102" s="120" t="s">
        <v>33</v>
      </c>
      <c r="AA102" s="120" t="s">
        <v>38</v>
      </c>
      <c r="AB102" s="120"/>
      <c r="AC102" s="120" t="s">
        <v>41</v>
      </c>
      <c r="AD102" s="120"/>
      <c r="AE102" s="120"/>
      <c r="AF102" s="120"/>
    </row>
    <row r="103" spans="13:32" ht="19" customHeight="1" x14ac:dyDescent="0.25">
      <c r="M103" s="94" t="s">
        <v>134</v>
      </c>
      <c r="N103" s="117" t="s">
        <v>317</v>
      </c>
      <c r="O103" s="183" t="s">
        <v>10</v>
      </c>
      <c r="P103" s="117" t="s">
        <v>318</v>
      </c>
      <c r="Q103" s="119">
        <v>6</v>
      </c>
      <c r="R103" s="119">
        <v>5</v>
      </c>
      <c r="S103" s="119">
        <v>4</v>
      </c>
      <c r="T103" s="119">
        <v>2</v>
      </c>
      <c r="U103" s="119">
        <v>1</v>
      </c>
      <c r="V103" s="119">
        <v>3</v>
      </c>
      <c r="W103" s="118"/>
      <c r="X103" s="118"/>
      <c r="Y103" s="120" t="s">
        <v>33</v>
      </c>
      <c r="Z103" s="120" t="s">
        <v>28</v>
      </c>
      <c r="AA103" s="120" t="s">
        <v>33</v>
      </c>
      <c r="AB103" s="120" t="s">
        <v>29</v>
      </c>
      <c r="AC103" s="120" t="s">
        <v>41</v>
      </c>
      <c r="AD103" s="120" t="s">
        <v>35</v>
      </c>
      <c r="AE103" s="120"/>
      <c r="AF103" s="120"/>
    </row>
    <row r="104" spans="13:32" ht="19" customHeight="1" x14ac:dyDescent="0.25">
      <c r="M104" s="94" t="s">
        <v>134</v>
      </c>
      <c r="N104" s="102" t="s">
        <v>319</v>
      </c>
      <c r="O104" s="183" t="s">
        <v>10</v>
      </c>
      <c r="P104" s="102" t="s">
        <v>320</v>
      </c>
      <c r="Q104" s="111">
        <v>1</v>
      </c>
      <c r="R104" s="124"/>
      <c r="S104" s="111">
        <v>5</v>
      </c>
      <c r="T104" s="124"/>
      <c r="U104" s="111">
        <v>2</v>
      </c>
      <c r="V104" s="124"/>
      <c r="W104" s="111">
        <v>3</v>
      </c>
      <c r="X104" s="111">
        <v>4</v>
      </c>
      <c r="Y104" s="112" t="s">
        <v>27</v>
      </c>
      <c r="Z104" s="112"/>
      <c r="AA104" s="112" t="s">
        <v>27</v>
      </c>
      <c r="AB104" s="112"/>
      <c r="AC104" s="112" t="s">
        <v>41</v>
      </c>
      <c r="AD104" s="112"/>
      <c r="AE104" s="112" t="s">
        <v>43</v>
      </c>
      <c r="AF104" s="112" t="s">
        <v>36</v>
      </c>
    </row>
    <row r="105" spans="13:32" ht="19" customHeight="1" x14ac:dyDescent="0.25">
      <c r="M105" s="94" t="s">
        <v>134</v>
      </c>
      <c r="N105" s="117" t="s">
        <v>321</v>
      </c>
      <c r="O105" s="183" t="s">
        <v>10</v>
      </c>
      <c r="P105" s="117" t="s">
        <v>322</v>
      </c>
      <c r="Q105" s="118"/>
      <c r="R105" s="119">
        <v>3</v>
      </c>
      <c r="S105" s="118"/>
      <c r="T105" s="119">
        <v>5</v>
      </c>
      <c r="U105" s="119">
        <v>1</v>
      </c>
      <c r="V105" s="119">
        <v>2</v>
      </c>
      <c r="W105" s="118"/>
      <c r="X105" s="119">
        <v>4</v>
      </c>
      <c r="Y105" s="120"/>
      <c r="Z105" s="120" t="s">
        <v>39</v>
      </c>
      <c r="AA105" s="120"/>
      <c r="AB105" s="120" t="s">
        <v>40</v>
      </c>
      <c r="AC105" s="120" t="s">
        <v>41</v>
      </c>
      <c r="AD105" s="120" t="s">
        <v>42</v>
      </c>
      <c r="AE105" s="120"/>
      <c r="AF105" s="120" t="s">
        <v>44</v>
      </c>
    </row>
    <row r="106" spans="13:32" ht="19" customHeight="1" x14ac:dyDescent="0.25">
      <c r="M106" s="94" t="s">
        <v>134</v>
      </c>
      <c r="N106" s="102" t="s">
        <v>323</v>
      </c>
      <c r="O106" s="183" t="s">
        <v>10</v>
      </c>
      <c r="P106" s="102" t="s">
        <v>324</v>
      </c>
      <c r="Q106" s="111">
        <v>5</v>
      </c>
      <c r="R106" s="124"/>
      <c r="S106" s="111">
        <v>4</v>
      </c>
      <c r="T106" s="111">
        <v>2</v>
      </c>
      <c r="U106" s="111">
        <v>1</v>
      </c>
      <c r="V106" s="111">
        <v>3</v>
      </c>
      <c r="W106" s="124"/>
      <c r="X106" s="111">
        <v>6</v>
      </c>
      <c r="Y106" s="112" t="s">
        <v>33</v>
      </c>
      <c r="Z106" s="112"/>
      <c r="AA106" s="112" t="s">
        <v>38</v>
      </c>
      <c r="AB106" s="112" t="s">
        <v>40</v>
      </c>
      <c r="AC106" s="112" t="s">
        <v>41</v>
      </c>
      <c r="AD106" s="112" t="s">
        <v>42</v>
      </c>
      <c r="AE106" s="112"/>
      <c r="AF106" s="112" t="s">
        <v>36</v>
      </c>
    </row>
    <row r="107" spans="13:32" ht="19" customHeight="1" x14ac:dyDescent="0.25">
      <c r="M107" s="94" t="s">
        <v>134</v>
      </c>
      <c r="N107" s="102" t="s">
        <v>279</v>
      </c>
      <c r="O107" s="183" t="s">
        <v>10</v>
      </c>
      <c r="P107" s="102" t="s">
        <v>325</v>
      </c>
      <c r="Q107" s="111">
        <v>1</v>
      </c>
      <c r="R107" s="124"/>
      <c r="S107" s="111">
        <v>2</v>
      </c>
      <c r="T107" s="124"/>
      <c r="U107" s="124"/>
      <c r="V107" s="111">
        <v>3</v>
      </c>
      <c r="W107" s="111">
        <v>4</v>
      </c>
      <c r="X107" s="111">
        <v>5</v>
      </c>
      <c r="Y107" s="112" t="s">
        <v>27</v>
      </c>
      <c r="Z107" s="112"/>
      <c r="AA107" s="112" t="s">
        <v>27</v>
      </c>
      <c r="AB107" s="112"/>
      <c r="AC107" s="112"/>
      <c r="AD107" s="112" t="s">
        <v>35</v>
      </c>
      <c r="AE107" s="112" t="s">
        <v>35</v>
      </c>
      <c r="AF107" s="112" t="s">
        <v>36</v>
      </c>
    </row>
    <row r="108" spans="13:32" ht="19" customHeight="1" x14ac:dyDescent="0.25">
      <c r="M108" s="94" t="s">
        <v>134</v>
      </c>
      <c r="N108" s="102" t="s">
        <v>326</v>
      </c>
      <c r="O108" s="183" t="s">
        <v>10</v>
      </c>
      <c r="P108" s="102" t="s">
        <v>327</v>
      </c>
      <c r="Q108" s="111">
        <v>6</v>
      </c>
      <c r="R108" s="124"/>
      <c r="S108" s="124"/>
      <c r="T108" s="111">
        <v>1</v>
      </c>
      <c r="U108" s="111">
        <v>2</v>
      </c>
      <c r="V108" s="111">
        <v>5</v>
      </c>
      <c r="W108" s="111">
        <v>3</v>
      </c>
      <c r="X108" s="111">
        <v>4</v>
      </c>
      <c r="Y108" s="112" t="s">
        <v>38</v>
      </c>
      <c r="Z108" s="112"/>
      <c r="AA108" s="112"/>
      <c r="AB108" s="112" t="s">
        <v>40</v>
      </c>
      <c r="AC108" s="112" t="s">
        <v>34</v>
      </c>
      <c r="AD108" s="112" t="s">
        <v>31</v>
      </c>
      <c r="AE108" s="112" t="s">
        <v>43</v>
      </c>
      <c r="AF108" s="112" t="s">
        <v>44</v>
      </c>
    </row>
    <row r="109" spans="13:32" ht="19" customHeight="1" x14ac:dyDescent="0.25">
      <c r="M109" s="94" t="s">
        <v>134</v>
      </c>
      <c r="N109" s="117" t="s">
        <v>328</v>
      </c>
      <c r="O109" s="183" t="s">
        <v>10</v>
      </c>
      <c r="P109" s="117" t="s">
        <v>163</v>
      </c>
      <c r="Q109" s="119">
        <v>1</v>
      </c>
      <c r="R109" s="118"/>
      <c r="S109" s="118"/>
      <c r="T109" s="119">
        <v>2</v>
      </c>
      <c r="U109" s="119">
        <v>3</v>
      </c>
      <c r="V109" s="118"/>
      <c r="W109" s="118"/>
      <c r="X109" s="118"/>
      <c r="Y109" s="120" t="s">
        <v>33</v>
      </c>
      <c r="Z109" s="120"/>
      <c r="AA109" s="120"/>
      <c r="AB109" s="120" t="s">
        <v>40</v>
      </c>
      <c r="AC109" s="120" t="s">
        <v>41</v>
      </c>
      <c r="AD109" s="120"/>
      <c r="AE109" s="120"/>
      <c r="AF109" s="120"/>
    </row>
    <row r="110" spans="13:32" ht="19" customHeight="1" x14ac:dyDescent="0.25">
      <c r="M110" s="94" t="s">
        <v>141</v>
      </c>
      <c r="N110" s="102" t="s">
        <v>329</v>
      </c>
      <c r="O110" s="183" t="s">
        <v>10</v>
      </c>
      <c r="P110" s="102" t="s">
        <v>330</v>
      </c>
      <c r="Q110" s="124"/>
      <c r="R110" s="124"/>
      <c r="S110" s="111">
        <v>5</v>
      </c>
      <c r="T110" s="111">
        <v>1</v>
      </c>
      <c r="U110" s="111">
        <v>2</v>
      </c>
      <c r="V110" s="111">
        <v>4</v>
      </c>
      <c r="W110" s="111">
        <v>3</v>
      </c>
      <c r="X110" s="124"/>
      <c r="Y110" s="112"/>
      <c r="Z110" s="112"/>
      <c r="AA110" s="112" t="s">
        <v>33</v>
      </c>
      <c r="AB110" s="112" t="s">
        <v>40</v>
      </c>
      <c r="AC110" s="112" t="s">
        <v>41</v>
      </c>
      <c r="AD110" s="112" t="s">
        <v>35</v>
      </c>
      <c r="AE110" s="112" t="s">
        <v>43</v>
      </c>
      <c r="AF110" s="112"/>
    </row>
    <row r="111" spans="13:32" ht="19" customHeight="1" x14ac:dyDescent="0.25">
      <c r="M111" s="94" t="s">
        <v>141</v>
      </c>
      <c r="N111" s="102" t="s">
        <v>331</v>
      </c>
      <c r="O111" s="183" t="s">
        <v>10</v>
      </c>
      <c r="P111" s="102" t="s">
        <v>332</v>
      </c>
      <c r="Q111" s="124"/>
      <c r="R111" s="111">
        <v>2</v>
      </c>
      <c r="S111" s="111">
        <v>3</v>
      </c>
      <c r="T111" s="124"/>
      <c r="U111" s="111">
        <v>1</v>
      </c>
      <c r="V111" s="111">
        <v>4</v>
      </c>
      <c r="W111" s="124"/>
      <c r="X111" s="124"/>
      <c r="Y111" s="112"/>
      <c r="Z111" s="112" t="s">
        <v>28</v>
      </c>
      <c r="AA111" s="112" t="s">
        <v>33</v>
      </c>
      <c r="AB111" s="112"/>
      <c r="AC111" s="112" t="s">
        <v>34</v>
      </c>
      <c r="AD111" s="112" t="s">
        <v>42</v>
      </c>
      <c r="AE111" s="112"/>
      <c r="AF111" s="112"/>
    </row>
    <row r="112" spans="13:32" ht="19" customHeight="1" x14ac:dyDescent="0.25">
      <c r="M112" s="94" t="s">
        <v>141</v>
      </c>
      <c r="N112" s="117" t="s">
        <v>333</v>
      </c>
      <c r="O112" s="183" t="s">
        <v>10</v>
      </c>
      <c r="P112" s="117" t="s">
        <v>334</v>
      </c>
      <c r="Q112" s="118"/>
      <c r="R112" s="119">
        <v>2</v>
      </c>
      <c r="S112" s="119">
        <v>3</v>
      </c>
      <c r="T112" s="118"/>
      <c r="U112" s="119">
        <v>1</v>
      </c>
      <c r="V112" s="119">
        <v>4</v>
      </c>
      <c r="W112" s="119">
        <v>5</v>
      </c>
      <c r="X112" s="118"/>
      <c r="Y112" s="120"/>
      <c r="Z112" s="120" t="s">
        <v>28</v>
      </c>
      <c r="AA112" s="120" t="s">
        <v>33</v>
      </c>
      <c r="AB112" s="120"/>
      <c r="AC112" s="120" t="s">
        <v>34</v>
      </c>
      <c r="AD112" s="120" t="s">
        <v>31</v>
      </c>
      <c r="AE112" s="120" t="s">
        <v>43</v>
      </c>
      <c r="AF112" s="120"/>
    </row>
    <row r="113" spans="13:32" ht="19" customHeight="1" x14ac:dyDescent="0.25">
      <c r="M113" s="94" t="s">
        <v>141</v>
      </c>
      <c r="N113" s="117" t="s">
        <v>335</v>
      </c>
      <c r="O113" s="183" t="s">
        <v>10</v>
      </c>
      <c r="P113" s="117" t="s">
        <v>336</v>
      </c>
      <c r="Q113" s="118"/>
      <c r="R113" s="118"/>
      <c r="S113" s="119">
        <v>4</v>
      </c>
      <c r="T113" s="119">
        <v>3</v>
      </c>
      <c r="U113" s="119">
        <v>1</v>
      </c>
      <c r="V113" s="119">
        <v>2</v>
      </c>
      <c r="W113" s="118"/>
      <c r="X113" s="118"/>
      <c r="Y113" s="120"/>
      <c r="Z113" s="120"/>
      <c r="AA113" s="120" t="s">
        <v>38</v>
      </c>
      <c r="AB113" s="120" t="s">
        <v>40</v>
      </c>
      <c r="AC113" s="120" t="s">
        <v>41</v>
      </c>
      <c r="AD113" s="120" t="s">
        <v>35</v>
      </c>
      <c r="AE113" s="120"/>
      <c r="AF113" s="120"/>
    </row>
    <row r="114" spans="13:32" ht="19" customHeight="1" x14ac:dyDescent="0.25">
      <c r="M114" s="94" t="s">
        <v>141</v>
      </c>
      <c r="N114" s="102" t="s">
        <v>337</v>
      </c>
      <c r="O114" s="183" t="s">
        <v>10</v>
      </c>
      <c r="P114" s="102" t="s">
        <v>316</v>
      </c>
      <c r="Q114" s="111">
        <v>4</v>
      </c>
      <c r="R114" s="111">
        <v>3</v>
      </c>
      <c r="S114" s="111">
        <v>2</v>
      </c>
      <c r="T114" s="124"/>
      <c r="U114" s="111">
        <v>1</v>
      </c>
      <c r="V114" s="124"/>
      <c r="W114" s="124"/>
      <c r="X114" s="124"/>
      <c r="Y114" s="112" t="s">
        <v>33</v>
      </c>
      <c r="Z114" s="112" t="s">
        <v>28</v>
      </c>
      <c r="AA114" s="112" t="s">
        <v>33</v>
      </c>
      <c r="AB114" s="112"/>
      <c r="AC114" s="112" t="s">
        <v>41</v>
      </c>
      <c r="AD114" s="112"/>
      <c r="AE114" s="112"/>
      <c r="AF114" s="112"/>
    </row>
    <row r="115" spans="13:32" ht="19" customHeight="1" x14ac:dyDescent="0.25">
      <c r="M115" s="94" t="s">
        <v>141</v>
      </c>
      <c r="N115" s="117" t="s">
        <v>338</v>
      </c>
      <c r="O115" s="183" t="s">
        <v>10</v>
      </c>
      <c r="P115" s="117" t="s">
        <v>339</v>
      </c>
      <c r="Q115" s="119">
        <v>3</v>
      </c>
      <c r="R115" s="119">
        <v>4</v>
      </c>
      <c r="S115" s="119">
        <v>2</v>
      </c>
      <c r="T115" s="118"/>
      <c r="U115" s="119">
        <v>1</v>
      </c>
      <c r="V115" s="119">
        <v>5</v>
      </c>
      <c r="W115" s="118"/>
      <c r="X115" s="118"/>
      <c r="Y115" s="120" t="s">
        <v>38</v>
      </c>
      <c r="Z115" s="120" t="s">
        <v>39</v>
      </c>
      <c r="AA115" s="120" t="s">
        <v>27</v>
      </c>
      <c r="AB115" s="120"/>
      <c r="AC115" s="120" t="s">
        <v>41</v>
      </c>
      <c r="AD115" s="120" t="s">
        <v>35</v>
      </c>
      <c r="AE115" s="120"/>
      <c r="AF115" s="120"/>
    </row>
    <row r="116" spans="13:32" ht="19" customHeight="1" x14ac:dyDescent="0.25">
      <c r="M116" s="94" t="s">
        <v>141</v>
      </c>
      <c r="N116" s="117" t="s">
        <v>340</v>
      </c>
      <c r="O116" s="183" t="s">
        <v>10</v>
      </c>
      <c r="P116" s="117" t="s">
        <v>283</v>
      </c>
      <c r="Q116" s="118"/>
      <c r="R116" s="119">
        <v>4</v>
      </c>
      <c r="S116" s="118"/>
      <c r="T116" s="119">
        <v>3</v>
      </c>
      <c r="U116" s="119">
        <v>1</v>
      </c>
      <c r="V116" s="119">
        <v>2</v>
      </c>
      <c r="W116" s="118"/>
      <c r="X116" s="118"/>
      <c r="Y116" s="120"/>
      <c r="Z116" s="120" t="s">
        <v>28</v>
      </c>
      <c r="AA116" s="120"/>
      <c r="AB116" s="120" t="s">
        <v>40</v>
      </c>
      <c r="AC116" s="120" t="s">
        <v>41</v>
      </c>
      <c r="AD116" s="120" t="s">
        <v>42</v>
      </c>
      <c r="AE116" s="120"/>
      <c r="AF116" s="120"/>
    </row>
    <row r="117" spans="13:32" ht="19" customHeight="1" x14ac:dyDescent="0.25">
      <c r="M117" s="94" t="s">
        <v>141</v>
      </c>
      <c r="N117" s="102" t="s">
        <v>341</v>
      </c>
      <c r="O117" s="183" t="s">
        <v>10</v>
      </c>
      <c r="P117" s="102" t="s">
        <v>214</v>
      </c>
      <c r="Q117" s="124"/>
      <c r="R117" s="111">
        <v>1</v>
      </c>
      <c r="S117" s="124"/>
      <c r="T117" s="111">
        <v>2</v>
      </c>
      <c r="U117" s="111">
        <v>3</v>
      </c>
      <c r="V117" s="111">
        <v>4</v>
      </c>
      <c r="W117" s="111">
        <v>5</v>
      </c>
      <c r="X117" s="111">
        <v>6</v>
      </c>
      <c r="Y117" s="112"/>
      <c r="Z117" s="112" t="s">
        <v>28</v>
      </c>
      <c r="AA117" s="112"/>
      <c r="AB117" s="112" t="s">
        <v>40</v>
      </c>
      <c r="AC117" s="112" t="s">
        <v>34</v>
      </c>
      <c r="AD117" s="112" t="s">
        <v>31</v>
      </c>
      <c r="AE117" s="112" t="s">
        <v>43</v>
      </c>
      <c r="AF117" s="112" t="s">
        <v>36</v>
      </c>
    </row>
    <row r="118" spans="13:32" ht="19" customHeight="1" x14ac:dyDescent="0.25">
      <c r="M118" s="94" t="s">
        <v>141</v>
      </c>
      <c r="N118" s="102" t="s">
        <v>342</v>
      </c>
      <c r="O118" s="183" t="s">
        <v>10</v>
      </c>
      <c r="P118" s="102" t="s">
        <v>343</v>
      </c>
      <c r="Q118" s="124"/>
      <c r="R118" s="124"/>
      <c r="S118" s="124"/>
      <c r="T118" s="111">
        <v>2</v>
      </c>
      <c r="U118" s="124"/>
      <c r="V118" s="111">
        <v>3</v>
      </c>
      <c r="W118" s="111">
        <v>1</v>
      </c>
      <c r="X118" s="124"/>
      <c r="Y118" s="112"/>
      <c r="Z118" s="112"/>
      <c r="AA118" s="112"/>
      <c r="AB118" s="112" t="s">
        <v>29</v>
      </c>
      <c r="AC118" s="112"/>
      <c r="AD118" s="112" t="s">
        <v>31</v>
      </c>
      <c r="AE118" s="112" t="s">
        <v>35</v>
      </c>
      <c r="AF118" s="112"/>
    </row>
    <row r="119" spans="13:32" ht="19" customHeight="1" x14ac:dyDescent="0.25">
      <c r="M119" s="94" t="s">
        <v>141</v>
      </c>
      <c r="N119" s="117" t="s">
        <v>344</v>
      </c>
      <c r="O119" s="183" t="s">
        <v>10</v>
      </c>
      <c r="P119" s="117"/>
      <c r="Q119" s="118"/>
      <c r="R119" s="118"/>
      <c r="S119" s="118"/>
      <c r="T119" s="118"/>
      <c r="U119" s="118"/>
      <c r="V119" s="118"/>
      <c r="W119" s="118"/>
      <c r="X119" s="118"/>
      <c r="Y119" s="120"/>
      <c r="Z119" s="120"/>
      <c r="AA119" s="120"/>
      <c r="AB119" s="120"/>
      <c r="AC119" s="120"/>
      <c r="AD119" s="120"/>
      <c r="AE119" s="120"/>
      <c r="AF119" s="120"/>
    </row>
    <row r="120" spans="13:32" ht="19" customHeight="1" x14ac:dyDescent="0.25">
      <c r="M120" s="94" t="s">
        <v>141</v>
      </c>
      <c r="N120" s="102" t="s">
        <v>345</v>
      </c>
      <c r="O120" s="183" t="s">
        <v>10</v>
      </c>
      <c r="P120" s="102" t="s">
        <v>346</v>
      </c>
      <c r="Q120" s="124"/>
      <c r="R120" s="124"/>
      <c r="S120" s="124"/>
      <c r="T120" s="111">
        <v>1</v>
      </c>
      <c r="U120" s="111">
        <v>3</v>
      </c>
      <c r="V120" s="111">
        <v>2</v>
      </c>
      <c r="W120" s="111">
        <v>4</v>
      </c>
      <c r="X120" s="111">
        <v>5</v>
      </c>
      <c r="Y120" s="112"/>
      <c r="Z120" s="112"/>
      <c r="AA120" s="112"/>
      <c r="AB120" s="112" t="s">
        <v>40</v>
      </c>
      <c r="AC120" s="112" t="s">
        <v>34</v>
      </c>
      <c r="AD120" s="112" t="s">
        <v>42</v>
      </c>
      <c r="AE120" s="112" t="s">
        <v>43</v>
      </c>
      <c r="AF120" s="112" t="s">
        <v>36</v>
      </c>
    </row>
    <row r="121" spans="13:32" ht="19" customHeight="1" x14ac:dyDescent="0.25">
      <c r="M121" s="94" t="s">
        <v>141</v>
      </c>
      <c r="N121" s="117" t="s">
        <v>347</v>
      </c>
      <c r="O121" s="183" t="s">
        <v>10</v>
      </c>
      <c r="P121" s="117" t="s">
        <v>165</v>
      </c>
      <c r="Q121" s="118"/>
      <c r="R121" s="119">
        <v>3</v>
      </c>
      <c r="S121" s="118"/>
      <c r="T121" s="119">
        <v>2</v>
      </c>
      <c r="U121" s="119">
        <v>1</v>
      </c>
      <c r="V121" s="119">
        <v>4</v>
      </c>
      <c r="W121" s="118"/>
      <c r="X121" s="118"/>
      <c r="Y121" s="120"/>
      <c r="Z121" s="120" t="s">
        <v>28</v>
      </c>
      <c r="AA121" s="120"/>
      <c r="AB121" s="120" t="s">
        <v>33</v>
      </c>
      <c r="AC121" s="120" t="s">
        <v>34</v>
      </c>
      <c r="AD121" s="120" t="s">
        <v>42</v>
      </c>
      <c r="AE121" s="120"/>
      <c r="AF121" s="120"/>
    </row>
    <row r="122" spans="13:32" ht="19" customHeight="1" x14ac:dyDescent="0.25">
      <c r="M122" s="94" t="s">
        <v>141</v>
      </c>
      <c r="N122" s="117" t="s">
        <v>348</v>
      </c>
      <c r="O122" s="183" t="s">
        <v>10</v>
      </c>
      <c r="P122" s="117" t="s">
        <v>349</v>
      </c>
      <c r="Q122" s="118"/>
      <c r="R122" s="119">
        <v>2</v>
      </c>
      <c r="S122" s="119">
        <v>3</v>
      </c>
      <c r="T122" s="118"/>
      <c r="U122" s="119">
        <v>1</v>
      </c>
      <c r="V122" s="118"/>
      <c r="W122" s="118"/>
      <c r="X122" s="119">
        <v>4</v>
      </c>
      <c r="Y122" s="120"/>
      <c r="Z122" s="120" t="s">
        <v>39</v>
      </c>
      <c r="AA122" s="120" t="s">
        <v>33</v>
      </c>
      <c r="AB122" s="120"/>
      <c r="AC122" s="120" t="s">
        <v>34</v>
      </c>
      <c r="AD122" s="120"/>
      <c r="AE122" s="120"/>
      <c r="AF122" s="120" t="s">
        <v>36</v>
      </c>
    </row>
    <row r="123" spans="13:32" ht="19" customHeight="1" x14ac:dyDescent="0.25">
      <c r="M123" s="94" t="s">
        <v>141</v>
      </c>
      <c r="N123" s="102" t="s">
        <v>350</v>
      </c>
      <c r="O123" s="183" t="s">
        <v>10</v>
      </c>
      <c r="P123" s="102" t="s">
        <v>140</v>
      </c>
      <c r="Q123" s="124"/>
      <c r="R123" s="111">
        <v>3</v>
      </c>
      <c r="S123" s="124"/>
      <c r="T123" s="111">
        <v>2</v>
      </c>
      <c r="U123" s="111">
        <v>1</v>
      </c>
      <c r="V123" s="124"/>
      <c r="W123" s="124"/>
      <c r="X123" s="124"/>
      <c r="Y123" s="112"/>
      <c r="Z123" s="112" t="s">
        <v>39</v>
      </c>
      <c r="AA123" s="112"/>
      <c r="AB123" s="112" t="s">
        <v>29</v>
      </c>
      <c r="AC123" s="112" t="s">
        <v>34</v>
      </c>
      <c r="AD123" s="112"/>
      <c r="AE123" s="112"/>
      <c r="AF123" s="112"/>
    </row>
    <row r="124" spans="13:32" ht="19" customHeight="1" x14ac:dyDescent="0.25">
      <c r="M124" s="94" t="s">
        <v>144</v>
      </c>
      <c r="N124" s="102" t="s">
        <v>351</v>
      </c>
      <c r="O124" s="183" t="s">
        <v>10</v>
      </c>
      <c r="P124" s="102" t="s">
        <v>352</v>
      </c>
      <c r="Q124" s="124"/>
      <c r="R124" s="124"/>
      <c r="S124" s="111">
        <v>5</v>
      </c>
      <c r="T124" s="111">
        <v>1</v>
      </c>
      <c r="U124" s="111">
        <v>2</v>
      </c>
      <c r="V124" s="111">
        <v>3</v>
      </c>
      <c r="W124" s="111">
        <v>4</v>
      </c>
      <c r="X124" s="124"/>
      <c r="Y124" s="112"/>
      <c r="Z124" s="112"/>
      <c r="AA124" s="112" t="s">
        <v>33</v>
      </c>
      <c r="AB124" s="112" t="s">
        <v>33</v>
      </c>
      <c r="AC124" s="112" t="s">
        <v>41</v>
      </c>
      <c r="AD124" s="112" t="s">
        <v>35</v>
      </c>
      <c r="AE124" s="112" t="s">
        <v>43</v>
      </c>
      <c r="AF124" s="112"/>
    </row>
    <row r="125" spans="13:32" ht="19" customHeight="1" x14ac:dyDescent="0.25">
      <c r="M125" s="94" t="s">
        <v>144</v>
      </c>
      <c r="N125" s="102" t="s">
        <v>353</v>
      </c>
      <c r="O125" s="183" t="s">
        <v>10</v>
      </c>
      <c r="P125" s="102" t="s">
        <v>354</v>
      </c>
      <c r="Q125" s="124"/>
      <c r="R125" s="111">
        <v>2</v>
      </c>
      <c r="S125" s="124"/>
      <c r="T125" s="124"/>
      <c r="U125" s="111">
        <v>1</v>
      </c>
      <c r="V125" s="111">
        <v>5</v>
      </c>
      <c r="W125" s="111">
        <v>3</v>
      </c>
      <c r="X125" s="111">
        <v>4</v>
      </c>
      <c r="Y125" s="112"/>
      <c r="Z125" s="112" t="s">
        <v>28</v>
      </c>
      <c r="AA125" s="112"/>
      <c r="AB125" s="112"/>
      <c r="AC125" s="112" t="s">
        <v>34</v>
      </c>
      <c r="AD125" s="112" t="s">
        <v>42</v>
      </c>
      <c r="AE125" s="112" t="s">
        <v>43</v>
      </c>
      <c r="AF125" s="112" t="s">
        <v>36</v>
      </c>
    </row>
    <row r="126" spans="13:32" ht="19" customHeight="1" x14ac:dyDescent="0.25">
      <c r="M126" s="94" t="s">
        <v>144</v>
      </c>
      <c r="N126" s="102" t="s">
        <v>355</v>
      </c>
      <c r="O126" s="183" t="s">
        <v>10</v>
      </c>
      <c r="P126" s="102" t="s">
        <v>270</v>
      </c>
      <c r="Q126" s="124"/>
      <c r="R126" s="111">
        <v>2</v>
      </c>
      <c r="S126" s="124"/>
      <c r="T126" s="111">
        <v>3</v>
      </c>
      <c r="U126" s="111">
        <v>1</v>
      </c>
      <c r="V126" s="111">
        <v>4</v>
      </c>
      <c r="W126" s="124"/>
      <c r="X126" s="124"/>
      <c r="Y126" s="112"/>
      <c r="Z126" s="112" t="s">
        <v>39</v>
      </c>
      <c r="AA126" s="112"/>
      <c r="AB126" s="112" t="s">
        <v>40</v>
      </c>
      <c r="AC126" s="112" t="s">
        <v>34</v>
      </c>
      <c r="AD126" s="112" t="s">
        <v>42</v>
      </c>
      <c r="AE126" s="112"/>
      <c r="AF126" s="112"/>
    </row>
    <row r="127" spans="13:32" ht="19" customHeight="1" x14ac:dyDescent="0.25">
      <c r="M127" s="94" t="s">
        <v>144</v>
      </c>
      <c r="N127" s="117" t="s">
        <v>356</v>
      </c>
      <c r="O127" s="183" t="s">
        <v>10</v>
      </c>
      <c r="P127" s="117" t="s">
        <v>270</v>
      </c>
      <c r="Q127" s="118"/>
      <c r="R127" s="119">
        <v>2</v>
      </c>
      <c r="S127" s="118"/>
      <c r="T127" s="119">
        <v>3</v>
      </c>
      <c r="U127" s="119">
        <v>1</v>
      </c>
      <c r="V127" s="119">
        <v>4</v>
      </c>
      <c r="W127" s="118"/>
      <c r="X127" s="118"/>
      <c r="Y127" s="120"/>
      <c r="Z127" s="120" t="s">
        <v>39</v>
      </c>
      <c r="AA127" s="120"/>
      <c r="AB127" s="120" t="s">
        <v>29</v>
      </c>
      <c r="AC127" s="120" t="s">
        <v>41</v>
      </c>
      <c r="AD127" s="120" t="s">
        <v>35</v>
      </c>
      <c r="AE127" s="120"/>
      <c r="AF127" s="120"/>
    </row>
    <row r="128" spans="13:32" ht="19" customHeight="1" x14ac:dyDescent="0.25">
      <c r="M128" s="94" t="s">
        <v>144</v>
      </c>
      <c r="N128" s="117" t="s">
        <v>357</v>
      </c>
      <c r="O128" s="183" t="s">
        <v>10</v>
      </c>
      <c r="P128" s="117" t="s">
        <v>358</v>
      </c>
      <c r="Q128" s="119">
        <v>6</v>
      </c>
      <c r="R128" s="119">
        <v>7</v>
      </c>
      <c r="S128" s="119">
        <v>5</v>
      </c>
      <c r="T128" s="119">
        <v>4</v>
      </c>
      <c r="U128" s="119">
        <v>3</v>
      </c>
      <c r="V128" s="118"/>
      <c r="W128" s="119">
        <v>2</v>
      </c>
      <c r="X128" s="119">
        <v>1</v>
      </c>
      <c r="Y128" s="120" t="s">
        <v>38</v>
      </c>
      <c r="Z128" s="120" t="s">
        <v>39</v>
      </c>
      <c r="AA128" s="120" t="s">
        <v>27</v>
      </c>
      <c r="AB128" s="120" t="s">
        <v>40</v>
      </c>
      <c r="AC128" s="120" t="s">
        <v>41</v>
      </c>
      <c r="AD128" s="120"/>
      <c r="AE128" s="120" t="s">
        <v>43</v>
      </c>
      <c r="AF128" s="120" t="s">
        <v>44</v>
      </c>
    </row>
    <row r="129" spans="13:32" ht="19" customHeight="1" x14ac:dyDescent="0.25">
      <c r="M129" s="94" t="s">
        <v>144</v>
      </c>
      <c r="N129" s="117" t="s">
        <v>359</v>
      </c>
      <c r="O129" s="183" t="s">
        <v>10</v>
      </c>
      <c r="P129" s="117" t="s">
        <v>360</v>
      </c>
      <c r="Q129" s="118"/>
      <c r="R129" s="118"/>
      <c r="S129" s="118"/>
      <c r="T129" s="119">
        <v>1</v>
      </c>
      <c r="U129" s="119">
        <v>4</v>
      </c>
      <c r="V129" s="119">
        <v>3</v>
      </c>
      <c r="W129" s="119">
        <v>2</v>
      </c>
      <c r="X129" s="118"/>
      <c r="Y129" s="120"/>
      <c r="Z129" s="120"/>
      <c r="AA129" s="120"/>
      <c r="AB129" s="120" t="s">
        <v>40</v>
      </c>
      <c r="AC129" s="120" t="s">
        <v>34</v>
      </c>
      <c r="AD129" s="120" t="s">
        <v>31</v>
      </c>
      <c r="AE129" s="120" t="s">
        <v>43</v>
      </c>
      <c r="AF129" s="120"/>
    </row>
    <row r="130" spans="13:32" ht="19" customHeight="1" x14ac:dyDescent="0.25">
      <c r="M130" s="94" t="s">
        <v>147</v>
      </c>
      <c r="N130" s="182" t="s">
        <v>361</v>
      </c>
      <c r="O130" s="184" t="s">
        <v>10</v>
      </c>
      <c r="P130" s="102" t="s">
        <v>362</v>
      </c>
      <c r="Q130" s="124"/>
      <c r="R130" s="124"/>
      <c r="S130" s="111">
        <v>5</v>
      </c>
      <c r="T130" s="111">
        <v>1</v>
      </c>
      <c r="U130" s="111">
        <v>4</v>
      </c>
      <c r="V130" s="111">
        <v>3</v>
      </c>
      <c r="W130" s="111">
        <v>2</v>
      </c>
      <c r="X130" s="124"/>
      <c r="Y130" s="112"/>
      <c r="Z130" s="112"/>
      <c r="AA130" s="112" t="s">
        <v>33</v>
      </c>
      <c r="AB130" s="112" t="s">
        <v>29</v>
      </c>
      <c r="AC130" s="112" t="s">
        <v>41</v>
      </c>
      <c r="AD130" s="112" t="s">
        <v>35</v>
      </c>
      <c r="AE130" s="112" t="s">
        <v>43</v>
      </c>
      <c r="AF130" s="112"/>
    </row>
    <row r="131" spans="13:32" ht="19" customHeight="1" x14ac:dyDescent="0.25">
      <c r="M131" s="94" t="s">
        <v>147</v>
      </c>
      <c r="N131" s="152" t="s">
        <v>363</v>
      </c>
      <c r="O131" s="184" t="s">
        <v>10</v>
      </c>
      <c r="P131" s="117" t="s">
        <v>364</v>
      </c>
      <c r="Q131" s="119">
        <v>2</v>
      </c>
      <c r="R131" s="119">
        <v>6</v>
      </c>
      <c r="S131" s="119">
        <v>8</v>
      </c>
      <c r="T131" s="119">
        <v>7</v>
      </c>
      <c r="U131" s="119">
        <v>5</v>
      </c>
      <c r="V131" s="119">
        <v>4</v>
      </c>
      <c r="W131" s="119">
        <v>3</v>
      </c>
      <c r="X131" s="119">
        <v>1</v>
      </c>
      <c r="Y131" s="120" t="s">
        <v>27</v>
      </c>
      <c r="Z131" s="120" t="s">
        <v>39</v>
      </c>
      <c r="AA131" s="120" t="s">
        <v>27</v>
      </c>
      <c r="AB131" s="120" t="s">
        <v>33</v>
      </c>
      <c r="AC131" s="120" t="s">
        <v>41</v>
      </c>
      <c r="AD131" s="120" t="s">
        <v>31</v>
      </c>
      <c r="AE131" s="120" t="s">
        <v>35</v>
      </c>
      <c r="AF131" s="120" t="s">
        <v>36</v>
      </c>
    </row>
    <row r="132" spans="13:32" ht="19" customHeight="1" x14ac:dyDescent="0.25">
      <c r="M132" s="94" t="s">
        <v>147</v>
      </c>
      <c r="N132" s="182" t="s">
        <v>365</v>
      </c>
      <c r="O132" s="184" t="s">
        <v>10</v>
      </c>
      <c r="P132" s="102" t="s">
        <v>366</v>
      </c>
      <c r="Q132" s="124"/>
      <c r="R132" s="111">
        <v>1</v>
      </c>
      <c r="S132" s="124"/>
      <c r="T132" s="111">
        <v>3</v>
      </c>
      <c r="U132" s="111">
        <v>2</v>
      </c>
      <c r="V132" s="111">
        <v>4</v>
      </c>
      <c r="W132" s="124"/>
      <c r="X132" s="124"/>
      <c r="Y132" s="112"/>
      <c r="Z132" s="112" t="s">
        <v>39</v>
      </c>
      <c r="AA132" s="112"/>
      <c r="AB132" s="112" t="s">
        <v>33</v>
      </c>
      <c r="AC132" s="112" t="s">
        <v>34</v>
      </c>
      <c r="AD132" s="112" t="s">
        <v>42</v>
      </c>
      <c r="AE132" s="112"/>
      <c r="AF132" s="112"/>
    </row>
    <row r="133" spans="13:32" ht="19" customHeight="1" x14ac:dyDescent="0.25">
      <c r="M133" s="94" t="s">
        <v>147</v>
      </c>
      <c r="N133" s="152" t="s">
        <v>367</v>
      </c>
      <c r="O133" s="184" t="s">
        <v>10</v>
      </c>
      <c r="P133" s="117" t="s">
        <v>368</v>
      </c>
      <c r="Q133" s="118"/>
      <c r="R133" s="118"/>
      <c r="S133" s="118"/>
      <c r="T133" s="119">
        <v>2</v>
      </c>
      <c r="U133" s="119">
        <v>1</v>
      </c>
      <c r="V133" s="119">
        <v>3</v>
      </c>
      <c r="W133" s="118"/>
      <c r="X133" s="118"/>
      <c r="Y133" s="120"/>
      <c r="Z133" s="120"/>
      <c r="AA133" s="120"/>
      <c r="AB133" s="120" t="s">
        <v>40</v>
      </c>
      <c r="AC133" s="120" t="s">
        <v>41</v>
      </c>
      <c r="AD133" s="120" t="s">
        <v>42</v>
      </c>
      <c r="AE133" s="120"/>
      <c r="AF133" s="120"/>
    </row>
    <row r="134" spans="13:32" ht="19" customHeight="1" x14ac:dyDescent="0.25">
      <c r="M134" s="94" t="s">
        <v>147</v>
      </c>
      <c r="N134" s="152" t="s">
        <v>369</v>
      </c>
      <c r="O134" s="184" t="s">
        <v>10</v>
      </c>
      <c r="P134" s="117" t="s">
        <v>370</v>
      </c>
      <c r="Q134" s="118"/>
      <c r="R134" s="119">
        <v>6</v>
      </c>
      <c r="S134" s="119">
        <v>5</v>
      </c>
      <c r="T134" s="119">
        <v>3</v>
      </c>
      <c r="U134" s="119">
        <v>4</v>
      </c>
      <c r="V134" s="119">
        <v>2</v>
      </c>
      <c r="W134" s="118"/>
      <c r="X134" s="119">
        <v>1</v>
      </c>
      <c r="Y134" s="120"/>
      <c r="Z134" s="120" t="s">
        <v>28</v>
      </c>
      <c r="AA134" s="120" t="s">
        <v>27</v>
      </c>
      <c r="AB134" s="120" t="s">
        <v>40</v>
      </c>
      <c r="AC134" s="120" t="s">
        <v>34</v>
      </c>
      <c r="AD134" s="120" t="s">
        <v>31</v>
      </c>
      <c r="AE134" s="120"/>
      <c r="AF134" s="120" t="s">
        <v>44</v>
      </c>
    </row>
    <row r="135" spans="13:32" ht="19" customHeight="1" x14ac:dyDescent="0.25">
      <c r="M135" s="94" t="s">
        <v>147</v>
      </c>
      <c r="N135" s="152" t="s">
        <v>371</v>
      </c>
      <c r="O135" s="184" t="s">
        <v>10</v>
      </c>
      <c r="P135" s="117" t="s">
        <v>372</v>
      </c>
      <c r="Q135" s="118"/>
      <c r="R135" s="118"/>
      <c r="S135" s="119">
        <v>3</v>
      </c>
      <c r="T135" s="118"/>
      <c r="U135" s="119">
        <v>1</v>
      </c>
      <c r="V135" s="119">
        <v>2</v>
      </c>
      <c r="W135" s="118"/>
      <c r="X135" s="119">
        <v>4</v>
      </c>
      <c r="Y135" s="120"/>
      <c r="Z135" s="120"/>
      <c r="AA135" s="120" t="s">
        <v>33</v>
      </c>
      <c r="AB135" s="120"/>
      <c r="AC135" s="120" t="s">
        <v>41</v>
      </c>
      <c r="AD135" s="120" t="s">
        <v>42</v>
      </c>
      <c r="AE135" s="120"/>
      <c r="AF135" s="120" t="s">
        <v>36</v>
      </c>
    </row>
    <row r="136" spans="13:32" ht="19" customHeight="1" x14ac:dyDescent="0.25">
      <c r="M136" s="94" t="s">
        <v>239</v>
      </c>
      <c r="N136" s="102" t="s">
        <v>373</v>
      </c>
      <c r="O136" s="183" t="s">
        <v>10</v>
      </c>
      <c r="P136" s="102" t="s">
        <v>374</v>
      </c>
      <c r="Q136" s="124"/>
      <c r="R136" s="111">
        <v>4</v>
      </c>
      <c r="S136" s="124"/>
      <c r="T136" s="124"/>
      <c r="U136" s="111">
        <v>1</v>
      </c>
      <c r="V136" s="111">
        <v>3</v>
      </c>
      <c r="W136" s="111">
        <v>5</v>
      </c>
      <c r="X136" s="111">
        <v>2</v>
      </c>
      <c r="Y136" s="112"/>
      <c r="Z136" s="112" t="s">
        <v>28</v>
      </c>
      <c r="AA136" s="112"/>
      <c r="AB136" s="112"/>
      <c r="AC136" s="112" t="s">
        <v>41</v>
      </c>
      <c r="AD136" s="112" t="s">
        <v>42</v>
      </c>
      <c r="AE136" s="112" t="s">
        <v>43</v>
      </c>
      <c r="AF136" s="112" t="s">
        <v>36</v>
      </c>
    </row>
    <row r="137" spans="13:32" ht="19" customHeight="1" x14ac:dyDescent="0.25">
      <c r="M137" s="94" t="s">
        <v>239</v>
      </c>
      <c r="N137" s="117" t="s">
        <v>375</v>
      </c>
      <c r="O137" s="183" t="s">
        <v>10</v>
      </c>
      <c r="P137" s="117" t="s">
        <v>376</v>
      </c>
      <c r="Q137" s="119">
        <v>2</v>
      </c>
      <c r="R137" s="118"/>
      <c r="S137" s="118"/>
      <c r="T137" s="119">
        <v>3</v>
      </c>
      <c r="U137" s="119">
        <v>1</v>
      </c>
      <c r="V137" s="119">
        <v>4</v>
      </c>
      <c r="W137" s="119">
        <v>5</v>
      </c>
      <c r="X137" s="118"/>
      <c r="Y137" s="120" t="s">
        <v>38</v>
      </c>
      <c r="Z137" s="120"/>
      <c r="AA137" s="120"/>
      <c r="AB137" s="120" t="s">
        <v>40</v>
      </c>
      <c r="AC137" s="120" t="s">
        <v>34</v>
      </c>
      <c r="AD137" s="120" t="s">
        <v>35</v>
      </c>
      <c r="AE137" s="120" t="s">
        <v>35</v>
      </c>
      <c r="AF137" s="120"/>
    </row>
    <row r="138" spans="13:32" ht="19" customHeight="1" x14ac:dyDescent="0.25">
      <c r="M138" s="94" t="s">
        <v>100</v>
      </c>
      <c r="N138" s="117" t="s">
        <v>377</v>
      </c>
      <c r="O138" s="185" t="s">
        <v>378</v>
      </c>
      <c r="P138" s="117" t="s">
        <v>379</v>
      </c>
      <c r="Q138" s="105">
        <v>1</v>
      </c>
      <c r="R138" s="105">
        <v>3</v>
      </c>
      <c r="S138" s="105">
        <v>2</v>
      </c>
      <c r="T138" s="104"/>
      <c r="U138" s="105">
        <v>4</v>
      </c>
      <c r="V138" s="104"/>
      <c r="W138" s="104"/>
      <c r="X138" s="105">
        <v>5</v>
      </c>
      <c r="Y138" s="106" t="s">
        <v>33</v>
      </c>
      <c r="Z138" s="106" t="s">
        <v>28</v>
      </c>
      <c r="AA138" s="106" t="s">
        <v>33</v>
      </c>
      <c r="AB138" s="106"/>
      <c r="AC138" s="106" t="s">
        <v>34</v>
      </c>
      <c r="AD138" s="106"/>
      <c r="AE138" s="106"/>
      <c r="AF138" s="106" t="s">
        <v>36</v>
      </c>
    </row>
    <row r="139" spans="13:32" ht="19" customHeight="1" x14ac:dyDescent="0.25">
      <c r="M139" s="94" t="s">
        <v>100</v>
      </c>
      <c r="N139" s="102" t="s">
        <v>380</v>
      </c>
      <c r="O139" s="185" t="s">
        <v>378</v>
      </c>
      <c r="P139" s="102" t="s">
        <v>381</v>
      </c>
      <c r="Q139" s="105">
        <v>1</v>
      </c>
      <c r="R139" s="105">
        <v>4</v>
      </c>
      <c r="S139" s="105">
        <v>2</v>
      </c>
      <c r="T139" s="104"/>
      <c r="U139" s="105">
        <v>3</v>
      </c>
      <c r="V139" s="104"/>
      <c r="W139" s="104"/>
      <c r="X139" s="104"/>
      <c r="Y139" s="106" t="s">
        <v>33</v>
      </c>
      <c r="Z139" s="106" t="s">
        <v>39</v>
      </c>
      <c r="AA139" s="106" t="s">
        <v>33</v>
      </c>
      <c r="AB139" s="106"/>
      <c r="AC139" s="106" t="s">
        <v>41</v>
      </c>
      <c r="AD139" s="106"/>
      <c r="AE139" s="106"/>
      <c r="AF139" s="106"/>
    </row>
    <row r="140" spans="13:32" ht="19" customHeight="1" x14ac:dyDescent="0.25">
      <c r="M140" s="94" t="s">
        <v>100</v>
      </c>
      <c r="N140" s="117" t="s">
        <v>382</v>
      </c>
      <c r="O140" s="185" t="s">
        <v>378</v>
      </c>
      <c r="P140" s="117" t="s">
        <v>383</v>
      </c>
      <c r="Q140" s="105">
        <v>3</v>
      </c>
      <c r="R140" s="104"/>
      <c r="S140" s="105">
        <v>2</v>
      </c>
      <c r="T140" s="105">
        <v>1</v>
      </c>
      <c r="U140" s="104"/>
      <c r="V140" s="104"/>
      <c r="W140" s="104"/>
      <c r="X140" s="104"/>
      <c r="Y140" s="106" t="s">
        <v>38</v>
      </c>
      <c r="Z140" s="106"/>
      <c r="AA140" s="106" t="s">
        <v>27</v>
      </c>
      <c r="AB140" s="106" t="s">
        <v>40</v>
      </c>
      <c r="AC140" s="106"/>
      <c r="AD140" s="106"/>
      <c r="AE140" s="106"/>
      <c r="AF140" s="106"/>
    </row>
    <row r="141" spans="13:32" ht="19" customHeight="1" x14ac:dyDescent="0.25">
      <c r="M141" s="94" t="s">
        <v>134</v>
      </c>
      <c r="N141" s="117" t="s">
        <v>384</v>
      </c>
      <c r="O141" s="186" t="s">
        <v>385</v>
      </c>
      <c r="P141" s="117" t="s">
        <v>386</v>
      </c>
      <c r="Q141" s="118"/>
      <c r="R141" s="119">
        <v>4</v>
      </c>
      <c r="S141" s="118"/>
      <c r="T141" s="119">
        <v>1</v>
      </c>
      <c r="U141" s="118"/>
      <c r="V141" s="118"/>
      <c r="W141" s="119">
        <v>2</v>
      </c>
      <c r="X141" s="119">
        <v>3</v>
      </c>
      <c r="Y141" s="120"/>
      <c r="Z141" s="120" t="s">
        <v>39</v>
      </c>
      <c r="AA141" s="120"/>
      <c r="AB141" s="120" t="s">
        <v>33</v>
      </c>
      <c r="AC141" s="120"/>
      <c r="AD141" s="120"/>
      <c r="AE141" s="120" t="s">
        <v>32</v>
      </c>
      <c r="AF141" s="120" t="s">
        <v>44</v>
      </c>
    </row>
    <row r="142" spans="13:32" ht="19" customHeight="1" x14ac:dyDescent="0.25">
      <c r="M142" s="94" t="s">
        <v>134</v>
      </c>
      <c r="N142" s="117" t="s">
        <v>387</v>
      </c>
      <c r="O142" s="186" t="s">
        <v>385</v>
      </c>
      <c r="P142" s="117" t="s">
        <v>388</v>
      </c>
      <c r="Q142" s="118"/>
      <c r="R142" s="118"/>
      <c r="S142" s="118"/>
      <c r="T142" s="119">
        <v>1</v>
      </c>
      <c r="U142" s="118"/>
      <c r="V142" s="119">
        <v>2</v>
      </c>
      <c r="W142" s="118"/>
      <c r="X142" s="118"/>
      <c r="Y142" s="120"/>
      <c r="Z142" s="120"/>
      <c r="AA142" s="120"/>
      <c r="AB142" s="120" t="s">
        <v>33</v>
      </c>
      <c r="AC142" s="120"/>
      <c r="AD142" s="120" t="s">
        <v>42</v>
      </c>
      <c r="AE142" s="120"/>
      <c r="AF142" s="120"/>
    </row>
    <row r="143" spans="13:32" ht="19" customHeight="1" x14ac:dyDescent="0.25">
      <c r="M143" s="94" t="s">
        <v>134</v>
      </c>
      <c r="N143" s="117" t="s">
        <v>389</v>
      </c>
      <c r="O143" s="186" t="s">
        <v>385</v>
      </c>
      <c r="P143" s="117" t="s">
        <v>390</v>
      </c>
      <c r="Q143" s="118"/>
      <c r="R143" s="118"/>
      <c r="S143" s="118"/>
      <c r="T143" s="119">
        <v>4</v>
      </c>
      <c r="U143" s="119">
        <v>2</v>
      </c>
      <c r="V143" s="118"/>
      <c r="W143" s="119">
        <v>3</v>
      </c>
      <c r="X143" s="119">
        <v>1</v>
      </c>
      <c r="Y143" s="120"/>
      <c r="Z143" s="120"/>
      <c r="AA143" s="120"/>
      <c r="AB143" s="120" t="s">
        <v>29</v>
      </c>
      <c r="AC143" s="120" t="s">
        <v>34</v>
      </c>
      <c r="AD143" s="120"/>
      <c r="AE143" s="120" t="s">
        <v>32</v>
      </c>
      <c r="AF143" s="120" t="s">
        <v>44</v>
      </c>
    </row>
    <row r="144" spans="13:32" ht="19" customHeight="1" x14ac:dyDescent="0.25">
      <c r="M144" s="94" t="s">
        <v>141</v>
      </c>
      <c r="N144" s="117" t="s">
        <v>391</v>
      </c>
      <c r="O144" s="186" t="s">
        <v>385</v>
      </c>
      <c r="P144" s="117" t="s">
        <v>392</v>
      </c>
      <c r="Q144" s="119">
        <v>1</v>
      </c>
      <c r="R144" s="118"/>
      <c r="S144" s="118"/>
      <c r="T144" s="119">
        <v>2</v>
      </c>
      <c r="U144" s="118"/>
      <c r="V144" s="119">
        <v>3</v>
      </c>
      <c r="W144" s="119">
        <v>4</v>
      </c>
      <c r="X144" s="118"/>
      <c r="Y144" s="120" t="s">
        <v>33</v>
      </c>
      <c r="Z144" s="120"/>
      <c r="AA144" s="120"/>
      <c r="AB144" s="120" t="s">
        <v>29</v>
      </c>
      <c r="AC144" s="120"/>
      <c r="AD144" s="120" t="s">
        <v>42</v>
      </c>
      <c r="AE144" s="120" t="s">
        <v>32</v>
      </c>
      <c r="AF144" s="120"/>
    </row>
    <row r="145" spans="13:32" ht="19" customHeight="1" x14ac:dyDescent="0.25">
      <c r="M145" s="94" t="s">
        <v>144</v>
      </c>
      <c r="N145" s="117" t="s">
        <v>393</v>
      </c>
      <c r="O145" s="186" t="s">
        <v>385</v>
      </c>
      <c r="P145" s="117"/>
      <c r="Q145" s="118"/>
      <c r="R145" s="118"/>
      <c r="S145" s="118"/>
      <c r="T145" s="118"/>
      <c r="U145" s="118"/>
      <c r="V145" s="118"/>
      <c r="W145" s="118"/>
      <c r="X145" s="118"/>
      <c r="Y145" s="120"/>
      <c r="Z145" s="120"/>
      <c r="AA145" s="120"/>
      <c r="AB145" s="120"/>
      <c r="AC145" s="120"/>
      <c r="AD145" s="120"/>
      <c r="AE145" s="120"/>
      <c r="AF145" s="120"/>
    </row>
    <row r="146" spans="13:32" ht="19" customHeight="1" x14ac:dyDescent="0.25">
      <c r="M146" s="94" t="s">
        <v>147</v>
      </c>
      <c r="N146" s="182" t="s">
        <v>394</v>
      </c>
      <c r="O146" s="187" t="s">
        <v>385</v>
      </c>
      <c r="P146" s="102" t="s">
        <v>395</v>
      </c>
      <c r="Q146" s="124"/>
      <c r="R146" s="111">
        <v>1</v>
      </c>
      <c r="S146" s="124"/>
      <c r="T146" s="111">
        <v>3</v>
      </c>
      <c r="U146" s="111">
        <v>2</v>
      </c>
      <c r="V146" s="124"/>
      <c r="W146" s="111">
        <v>4</v>
      </c>
      <c r="X146" s="124"/>
      <c r="Y146" s="112"/>
      <c r="Z146" s="112" t="s">
        <v>39</v>
      </c>
      <c r="AA146" s="112"/>
      <c r="AB146" s="112" t="s">
        <v>29</v>
      </c>
      <c r="AC146" s="112" t="s">
        <v>34</v>
      </c>
      <c r="AD146" s="112"/>
      <c r="AE146" s="112" t="s">
        <v>32</v>
      </c>
      <c r="AF146" s="112"/>
    </row>
    <row r="147" spans="13:32" ht="19" customHeight="1" x14ac:dyDescent="0.25">
      <c r="M147" s="94" t="s">
        <v>147</v>
      </c>
      <c r="N147" s="152" t="s">
        <v>396</v>
      </c>
      <c r="O147" s="187" t="s">
        <v>385</v>
      </c>
      <c r="P147" s="117" t="s">
        <v>397</v>
      </c>
      <c r="Q147" s="118"/>
      <c r="R147" s="118"/>
      <c r="S147" s="119">
        <v>2</v>
      </c>
      <c r="T147" s="119">
        <v>1</v>
      </c>
      <c r="U147" s="118"/>
      <c r="V147" s="119">
        <v>3</v>
      </c>
      <c r="W147" s="118"/>
      <c r="X147" s="119">
        <v>4</v>
      </c>
      <c r="Y147" s="120"/>
      <c r="Z147" s="120"/>
      <c r="AA147" s="120" t="s">
        <v>38</v>
      </c>
      <c r="AB147" s="120" t="s">
        <v>33</v>
      </c>
      <c r="AC147" s="120"/>
      <c r="AD147" s="120" t="s">
        <v>42</v>
      </c>
      <c r="AE147" s="120"/>
      <c r="AF147" s="120" t="s">
        <v>44</v>
      </c>
    </row>
    <row r="148" spans="13:32" ht="19" customHeight="1" x14ac:dyDescent="0.25">
      <c r="M148" s="94" t="s">
        <v>239</v>
      </c>
      <c r="N148" s="117" t="s">
        <v>398</v>
      </c>
      <c r="O148" s="186" t="s">
        <v>385</v>
      </c>
      <c r="P148" s="117" t="s">
        <v>399</v>
      </c>
      <c r="Q148" s="118"/>
      <c r="R148" s="119">
        <v>6</v>
      </c>
      <c r="S148" s="119">
        <v>5</v>
      </c>
      <c r="T148" s="118"/>
      <c r="U148" s="119">
        <v>1</v>
      </c>
      <c r="V148" s="119">
        <v>2</v>
      </c>
      <c r="W148" s="119">
        <v>3</v>
      </c>
      <c r="X148" s="119">
        <v>4</v>
      </c>
      <c r="Y148" s="120"/>
      <c r="Z148" s="120" t="s">
        <v>28</v>
      </c>
      <c r="AA148" s="120" t="s">
        <v>33</v>
      </c>
      <c r="AB148" s="120"/>
      <c r="AC148" s="120" t="s">
        <v>34</v>
      </c>
      <c r="AD148" s="120" t="s">
        <v>42</v>
      </c>
      <c r="AE148" s="120" t="s">
        <v>32</v>
      </c>
      <c r="AF148" s="120" t="s">
        <v>36</v>
      </c>
    </row>
    <row r="149" spans="13:32" ht="19" customHeight="1" x14ac:dyDescent="0.25">
      <c r="M149" s="94" t="s">
        <v>242</v>
      </c>
      <c r="N149" s="102" t="s">
        <v>400</v>
      </c>
      <c r="O149" s="186" t="s">
        <v>385</v>
      </c>
      <c r="P149" s="102" t="s">
        <v>401</v>
      </c>
      <c r="Q149" s="124"/>
      <c r="R149" s="124"/>
      <c r="S149" s="124"/>
      <c r="T149" s="111">
        <v>3</v>
      </c>
      <c r="U149" s="111">
        <v>5</v>
      </c>
      <c r="V149" s="111">
        <v>2</v>
      </c>
      <c r="W149" s="111">
        <v>1</v>
      </c>
      <c r="X149" s="111">
        <v>4</v>
      </c>
      <c r="Y149" s="112"/>
      <c r="Z149" s="112"/>
      <c r="AA149" s="112"/>
      <c r="AB149" s="112" t="s">
        <v>29</v>
      </c>
      <c r="AC149" s="112" t="s">
        <v>34</v>
      </c>
      <c r="AD149" s="112" t="s">
        <v>42</v>
      </c>
      <c r="AE149" s="112" t="s">
        <v>32</v>
      </c>
      <c r="AF149" s="112" t="s">
        <v>44</v>
      </c>
    </row>
    <row r="150" spans="13:32" ht="19" customHeight="1" x14ac:dyDescent="0.25">
      <c r="M150" s="94" t="s">
        <v>100</v>
      </c>
      <c r="N150" s="117" t="s">
        <v>402</v>
      </c>
      <c r="O150" s="188" t="s">
        <v>403</v>
      </c>
      <c r="P150" s="117" t="s">
        <v>404</v>
      </c>
      <c r="Q150" s="104"/>
      <c r="R150" s="104"/>
      <c r="S150" s="105">
        <v>3</v>
      </c>
      <c r="T150" s="105">
        <v>2</v>
      </c>
      <c r="U150" s="105">
        <v>1</v>
      </c>
      <c r="V150" s="104"/>
      <c r="W150" s="104"/>
      <c r="X150" s="105">
        <v>4</v>
      </c>
      <c r="Y150" s="106"/>
      <c r="Z150" s="106"/>
      <c r="AA150" s="106" t="s">
        <v>38</v>
      </c>
      <c r="AB150" s="106" t="s">
        <v>40</v>
      </c>
      <c r="AC150" s="106" t="s">
        <v>34</v>
      </c>
      <c r="AD150" s="106"/>
      <c r="AE150" s="106"/>
      <c r="AF150" s="106" t="s">
        <v>36</v>
      </c>
    </row>
    <row r="151" spans="13:32" ht="19" customHeight="1" x14ac:dyDescent="0.25">
      <c r="M151" s="94" t="s">
        <v>100</v>
      </c>
      <c r="N151" s="117" t="s">
        <v>405</v>
      </c>
      <c r="O151" s="188" t="s">
        <v>403</v>
      </c>
      <c r="P151" s="117" t="s">
        <v>406</v>
      </c>
      <c r="Q151" s="104"/>
      <c r="R151" s="104"/>
      <c r="S151" s="105">
        <v>1</v>
      </c>
      <c r="T151" s="104"/>
      <c r="U151" s="105">
        <v>4</v>
      </c>
      <c r="V151" s="104"/>
      <c r="W151" s="105">
        <v>3</v>
      </c>
      <c r="X151" s="105">
        <v>2</v>
      </c>
      <c r="Y151" s="106"/>
      <c r="Z151" s="106"/>
      <c r="AA151" s="106" t="s">
        <v>33</v>
      </c>
      <c r="AB151" s="106"/>
      <c r="AC151" s="106" t="s">
        <v>41</v>
      </c>
      <c r="AD151" s="106"/>
      <c r="AE151" s="106" t="s">
        <v>35</v>
      </c>
      <c r="AF151" s="106" t="s">
        <v>36</v>
      </c>
    </row>
    <row r="152" spans="13:32" ht="19" customHeight="1" x14ac:dyDescent="0.25">
      <c r="M152" s="94" t="s">
        <v>100</v>
      </c>
      <c r="N152" s="117" t="s">
        <v>407</v>
      </c>
      <c r="O152" s="188" t="s">
        <v>403</v>
      </c>
      <c r="P152" s="117" t="s">
        <v>408</v>
      </c>
      <c r="Q152" s="104"/>
      <c r="R152" s="105">
        <v>4</v>
      </c>
      <c r="S152" s="105">
        <v>3</v>
      </c>
      <c r="T152" s="105">
        <v>1</v>
      </c>
      <c r="U152" s="104"/>
      <c r="V152" s="105">
        <v>2</v>
      </c>
      <c r="W152" s="104"/>
      <c r="X152" s="104"/>
      <c r="Y152" s="106"/>
      <c r="Z152" s="106" t="s">
        <v>28</v>
      </c>
      <c r="AA152" s="106" t="s">
        <v>33</v>
      </c>
      <c r="AB152" s="106" t="s">
        <v>40</v>
      </c>
      <c r="AC152" s="106"/>
      <c r="AD152" s="106" t="s">
        <v>42</v>
      </c>
      <c r="AE152" s="106"/>
      <c r="AF152" s="106"/>
    </row>
    <row r="153" spans="13:32" ht="19" customHeight="1" x14ac:dyDescent="0.25">
      <c r="M153" s="94" t="s">
        <v>100</v>
      </c>
      <c r="N153" s="102" t="s">
        <v>409</v>
      </c>
      <c r="O153" s="188" t="s">
        <v>403</v>
      </c>
      <c r="P153" s="102" t="s">
        <v>410</v>
      </c>
      <c r="Q153" s="104"/>
      <c r="R153" s="104"/>
      <c r="S153" s="104"/>
      <c r="T153" s="104"/>
      <c r="U153" s="105">
        <v>1</v>
      </c>
      <c r="V153" s="104"/>
      <c r="W153" s="105">
        <v>2</v>
      </c>
      <c r="X153" s="104"/>
      <c r="Y153" s="106"/>
      <c r="Z153" s="106"/>
      <c r="AA153" s="106"/>
      <c r="AB153" s="106"/>
      <c r="AC153" s="106" t="s">
        <v>34</v>
      </c>
      <c r="AD153" s="106"/>
      <c r="AE153" s="106" t="s">
        <v>35</v>
      </c>
      <c r="AF153" s="106"/>
    </row>
    <row r="154" spans="13:32" ht="19" customHeight="1" x14ac:dyDescent="0.25">
      <c r="M154" s="94" t="s">
        <v>100</v>
      </c>
      <c r="N154" s="117" t="s">
        <v>411</v>
      </c>
      <c r="O154" s="188" t="s">
        <v>403</v>
      </c>
      <c r="P154" s="117" t="s">
        <v>412</v>
      </c>
      <c r="Q154" s="104"/>
      <c r="R154" s="104"/>
      <c r="S154" s="104"/>
      <c r="T154" s="104"/>
      <c r="U154" s="105">
        <v>1</v>
      </c>
      <c r="V154" s="104"/>
      <c r="W154" s="105">
        <v>3</v>
      </c>
      <c r="X154" s="105">
        <v>2</v>
      </c>
      <c r="Y154" s="106"/>
      <c r="Z154" s="106"/>
      <c r="AA154" s="106"/>
      <c r="AB154" s="106"/>
      <c r="AC154" s="106" t="s">
        <v>41</v>
      </c>
      <c r="AD154" s="106"/>
      <c r="AE154" s="106" t="s">
        <v>32</v>
      </c>
      <c r="AF154" s="106" t="s">
        <v>36</v>
      </c>
    </row>
    <row r="155" spans="13:32" ht="19" customHeight="1" x14ac:dyDescent="0.25">
      <c r="M155" s="94" t="s">
        <v>106</v>
      </c>
      <c r="N155" s="117" t="s">
        <v>413</v>
      </c>
      <c r="O155" s="188" t="s">
        <v>403</v>
      </c>
      <c r="P155" s="117" t="s">
        <v>414</v>
      </c>
      <c r="Q155" s="118"/>
      <c r="R155" s="118"/>
      <c r="S155" s="118"/>
      <c r="T155" s="118"/>
      <c r="U155" s="119">
        <v>1</v>
      </c>
      <c r="V155" s="118"/>
      <c r="W155" s="119">
        <v>2</v>
      </c>
      <c r="X155" s="119">
        <v>3</v>
      </c>
      <c r="Y155" s="120"/>
      <c r="Z155" s="120"/>
      <c r="AA155" s="120"/>
      <c r="AB155" s="120"/>
      <c r="AC155" s="120" t="s">
        <v>41</v>
      </c>
      <c r="AD155" s="120"/>
      <c r="AE155" s="120" t="s">
        <v>35</v>
      </c>
      <c r="AF155" s="120" t="s">
        <v>36</v>
      </c>
    </row>
    <row r="156" spans="13:32" ht="19" customHeight="1" x14ac:dyDescent="0.25">
      <c r="M156" s="94" t="s">
        <v>106</v>
      </c>
      <c r="N156" s="102" t="s">
        <v>415</v>
      </c>
      <c r="O156" s="188" t="s">
        <v>403</v>
      </c>
      <c r="P156" s="102" t="s">
        <v>416</v>
      </c>
      <c r="Q156" s="111">
        <v>6</v>
      </c>
      <c r="R156" s="111">
        <v>4</v>
      </c>
      <c r="S156" s="111">
        <v>5</v>
      </c>
      <c r="T156" s="124"/>
      <c r="U156" s="111">
        <v>3</v>
      </c>
      <c r="V156" s="124"/>
      <c r="W156" s="111">
        <v>2</v>
      </c>
      <c r="X156" s="111">
        <v>1</v>
      </c>
      <c r="Y156" s="112" t="s">
        <v>33</v>
      </c>
      <c r="Z156" s="112" t="s">
        <v>39</v>
      </c>
      <c r="AA156" s="112" t="s">
        <v>27</v>
      </c>
      <c r="AB156" s="112"/>
      <c r="AC156" s="112" t="s">
        <v>41</v>
      </c>
      <c r="AD156" s="112"/>
      <c r="AE156" s="112" t="s">
        <v>43</v>
      </c>
      <c r="AF156" s="112" t="s">
        <v>36</v>
      </c>
    </row>
    <row r="157" spans="13:32" ht="19" customHeight="1" x14ac:dyDescent="0.25">
      <c r="M157" s="94" t="s">
        <v>106</v>
      </c>
      <c r="N157" s="117" t="s">
        <v>417</v>
      </c>
      <c r="O157" s="188" t="s">
        <v>403</v>
      </c>
      <c r="P157" s="117" t="s">
        <v>418</v>
      </c>
      <c r="Q157" s="118"/>
      <c r="R157" s="118"/>
      <c r="S157" s="119">
        <v>2</v>
      </c>
      <c r="T157" s="119">
        <v>3</v>
      </c>
      <c r="U157" s="119">
        <v>1</v>
      </c>
      <c r="V157" s="119">
        <v>5</v>
      </c>
      <c r="W157" s="119">
        <v>4</v>
      </c>
      <c r="X157" s="118"/>
      <c r="Y157" s="120"/>
      <c r="Z157" s="120"/>
      <c r="AA157" s="120" t="s">
        <v>33</v>
      </c>
      <c r="AB157" s="120" t="s">
        <v>33</v>
      </c>
      <c r="AC157" s="120" t="s">
        <v>34</v>
      </c>
      <c r="AD157" s="120" t="s">
        <v>35</v>
      </c>
      <c r="AE157" s="120" t="s">
        <v>43</v>
      </c>
      <c r="AF157" s="120"/>
    </row>
    <row r="158" spans="13:32" ht="19" customHeight="1" x14ac:dyDescent="0.25">
      <c r="M158" s="94" t="s">
        <v>106</v>
      </c>
      <c r="N158" s="117" t="s">
        <v>419</v>
      </c>
      <c r="O158" s="188" t="s">
        <v>403</v>
      </c>
      <c r="P158" s="117" t="s">
        <v>410</v>
      </c>
      <c r="Q158" s="118"/>
      <c r="R158" s="118"/>
      <c r="S158" s="118"/>
      <c r="T158" s="118"/>
      <c r="U158" s="119">
        <v>1</v>
      </c>
      <c r="V158" s="118"/>
      <c r="W158" s="119">
        <v>2</v>
      </c>
      <c r="X158" s="118"/>
      <c r="Y158" s="120"/>
      <c r="Z158" s="120"/>
      <c r="AA158" s="120"/>
      <c r="AB158" s="120"/>
      <c r="AC158" s="120" t="s">
        <v>41</v>
      </c>
      <c r="AD158" s="120"/>
      <c r="AE158" s="120" t="s">
        <v>43</v>
      </c>
      <c r="AF158" s="120"/>
    </row>
    <row r="159" spans="13:32" ht="19" customHeight="1" x14ac:dyDescent="0.25">
      <c r="M159" s="94" t="s">
        <v>106</v>
      </c>
      <c r="N159" s="117" t="s">
        <v>420</v>
      </c>
      <c r="O159" s="188" t="s">
        <v>403</v>
      </c>
      <c r="P159" s="117" t="s">
        <v>421</v>
      </c>
      <c r="Q159" s="118"/>
      <c r="R159" s="119">
        <v>1</v>
      </c>
      <c r="S159" s="118"/>
      <c r="T159" s="119">
        <v>2</v>
      </c>
      <c r="U159" s="119">
        <v>3</v>
      </c>
      <c r="V159" s="118"/>
      <c r="W159" s="119">
        <v>4</v>
      </c>
      <c r="X159" s="119">
        <v>5</v>
      </c>
      <c r="Y159" s="120"/>
      <c r="Z159" s="120" t="s">
        <v>28</v>
      </c>
      <c r="AA159" s="120"/>
      <c r="AB159" s="120" t="s">
        <v>40</v>
      </c>
      <c r="AC159" s="120" t="s">
        <v>41</v>
      </c>
      <c r="AD159" s="120"/>
      <c r="AE159" s="120" t="s">
        <v>43</v>
      </c>
      <c r="AF159" s="120" t="s">
        <v>36</v>
      </c>
    </row>
    <row r="160" spans="13:32" ht="19" customHeight="1" x14ac:dyDescent="0.25">
      <c r="M160" s="94" t="s">
        <v>106</v>
      </c>
      <c r="N160" s="117" t="s">
        <v>422</v>
      </c>
      <c r="O160" s="188" t="s">
        <v>403</v>
      </c>
      <c r="P160" s="117" t="s">
        <v>423</v>
      </c>
      <c r="Q160" s="119">
        <v>3</v>
      </c>
      <c r="R160" s="119">
        <v>5</v>
      </c>
      <c r="S160" s="119">
        <v>1</v>
      </c>
      <c r="T160" s="119">
        <v>4</v>
      </c>
      <c r="U160" s="119">
        <v>2</v>
      </c>
      <c r="V160" s="118"/>
      <c r="W160" s="118"/>
      <c r="X160" s="118"/>
      <c r="Y160" s="120" t="s">
        <v>27</v>
      </c>
      <c r="Z160" s="120" t="s">
        <v>33</v>
      </c>
      <c r="AA160" s="120" t="s">
        <v>27</v>
      </c>
      <c r="AB160" s="120" t="s">
        <v>29</v>
      </c>
      <c r="AC160" s="120" t="s">
        <v>41</v>
      </c>
      <c r="AD160" s="120"/>
      <c r="AE160" s="120"/>
      <c r="AF160" s="120"/>
    </row>
    <row r="161" spans="13:32" ht="19" customHeight="1" x14ac:dyDescent="0.25">
      <c r="M161" s="94" t="s">
        <v>106</v>
      </c>
      <c r="N161" s="102" t="s">
        <v>424</v>
      </c>
      <c r="O161" s="188" t="s">
        <v>403</v>
      </c>
      <c r="P161" s="102" t="s">
        <v>425</v>
      </c>
      <c r="Q161" s="124"/>
      <c r="R161" s="124"/>
      <c r="S161" s="111">
        <v>3</v>
      </c>
      <c r="T161" s="111">
        <v>2</v>
      </c>
      <c r="U161" s="111">
        <v>1</v>
      </c>
      <c r="V161" s="124"/>
      <c r="W161" s="111">
        <v>4</v>
      </c>
      <c r="X161" s="124"/>
      <c r="Y161" s="112"/>
      <c r="Z161" s="112"/>
      <c r="AA161" s="112" t="s">
        <v>38</v>
      </c>
      <c r="AB161" s="112" t="s">
        <v>40</v>
      </c>
      <c r="AC161" s="112" t="s">
        <v>34</v>
      </c>
      <c r="AD161" s="112"/>
      <c r="AE161" s="112" t="s">
        <v>35</v>
      </c>
      <c r="AF161" s="112"/>
    </row>
    <row r="162" spans="13:32" ht="19" customHeight="1" x14ac:dyDescent="0.25">
      <c r="M162" s="94" t="s">
        <v>106</v>
      </c>
      <c r="N162" s="117" t="s">
        <v>426</v>
      </c>
      <c r="O162" s="188" t="s">
        <v>403</v>
      </c>
      <c r="P162" s="117" t="s">
        <v>427</v>
      </c>
      <c r="Q162" s="119">
        <v>4</v>
      </c>
      <c r="R162" s="119">
        <v>2</v>
      </c>
      <c r="S162" s="119">
        <v>3</v>
      </c>
      <c r="T162" s="118"/>
      <c r="U162" s="119">
        <v>1</v>
      </c>
      <c r="V162" s="119">
        <v>5</v>
      </c>
      <c r="W162" s="118"/>
      <c r="X162" s="118"/>
      <c r="Y162" s="120" t="s">
        <v>38</v>
      </c>
      <c r="Z162" s="120" t="s">
        <v>39</v>
      </c>
      <c r="AA162" s="120" t="s">
        <v>27</v>
      </c>
      <c r="AB162" s="120"/>
      <c r="AC162" s="120" t="s">
        <v>41</v>
      </c>
      <c r="AD162" s="120" t="s">
        <v>42</v>
      </c>
      <c r="AE162" s="120"/>
      <c r="AF162" s="120"/>
    </row>
    <row r="163" spans="13:32" ht="19" customHeight="1" x14ac:dyDescent="0.25">
      <c r="M163" s="94" t="s">
        <v>106</v>
      </c>
      <c r="N163" s="117" t="s">
        <v>428</v>
      </c>
      <c r="O163" s="188" t="s">
        <v>403</v>
      </c>
      <c r="P163" s="117" t="s">
        <v>429</v>
      </c>
      <c r="Q163" s="118"/>
      <c r="R163" s="119">
        <v>4</v>
      </c>
      <c r="S163" s="119">
        <v>3</v>
      </c>
      <c r="T163" s="119">
        <v>2</v>
      </c>
      <c r="U163" s="119">
        <v>1</v>
      </c>
      <c r="V163" s="118"/>
      <c r="W163" s="118"/>
      <c r="X163" s="118"/>
      <c r="Y163" s="120"/>
      <c r="Z163" s="120" t="s">
        <v>39</v>
      </c>
      <c r="AA163" s="120" t="s">
        <v>27</v>
      </c>
      <c r="AB163" s="120" t="s">
        <v>29</v>
      </c>
      <c r="AC163" s="120" t="s">
        <v>41</v>
      </c>
      <c r="AD163" s="120"/>
      <c r="AE163" s="120"/>
      <c r="AF163" s="120"/>
    </row>
    <row r="164" spans="13:32" ht="19" customHeight="1" x14ac:dyDescent="0.25">
      <c r="M164" s="94" t="s">
        <v>134</v>
      </c>
      <c r="N164" s="102" t="s">
        <v>430</v>
      </c>
      <c r="O164" s="188" t="s">
        <v>403</v>
      </c>
      <c r="P164" s="102" t="s">
        <v>431</v>
      </c>
      <c r="Q164" s="111">
        <v>2</v>
      </c>
      <c r="R164" s="111">
        <v>6</v>
      </c>
      <c r="S164" s="111">
        <v>5</v>
      </c>
      <c r="T164" s="124"/>
      <c r="U164" s="111">
        <v>3</v>
      </c>
      <c r="V164" s="124"/>
      <c r="W164" s="111">
        <v>4</v>
      </c>
      <c r="X164" s="111">
        <v>1</v>
      </c>
      <c r="Y164" s="112" t="s">
        <v>27</v>
      </c>
      <c r="Z164" s="112" t="s">
        <v>28</v>
      </c>
      <c r="AA164" s="112" t="s">
        <v>27</v>
      </c>
      <c r="AB164" s="112"/>
      <c r="AC164" s="112" t="s">
        <v>41</v>
      </c>
      <c r="AD164" s="112"/>
      <c r="AE164" s="112" t="s">
        <v>43</v>
      </c>
      <c r="AF164" s="112" t="s">
        <v>44</v>
      </c>
    </row>
    <row r="165" spans="13:32" ht="19" customHeight="1" x14ac:dyDescent="0.25">
      <c r="M165" s="94" t="s">
        <v>134</v>
      </c>
      <c r="N165" s="102" t="s">
        <v>432</v>
      </c>
      <c r="O165" s="188" t="s">
        <v>403</v>
      </c>
      <c r="P165" s="102" t="s">
        <v>251</v>
      </c>
      <c r="Q165" s="111">
        <v>4</v>
      </c>
      <c r="R165" s="111">
        <v>5</v>
      </c>
      <c r="S165" s="111">
        <v>3</v>
      </c>
      <c r="T165" s="124"/>
      <c r="U165" s="111">
        <v>1</v>
      </c>
      <c r="V165" s="111">
        <v>2</v>
      </c>
      <c r="W165" s="124"/>
      <c r="X165" s="124"/>
      <c r="Y165" s="112" t="s">
        <v>33</v>
      </c>
      <c r="Z165" s="112" t="s">
        <v>33</v>
      </c>
      <c r="AA165" s="112" t="s">
        <v>33</v>
      </c>
      <c r="AB165" s="112"/>
      <c r="AC165" s="112" t="s">
        <v>34</v>
      </c>
      <c r="AD165" s="112" t="s">
        <v>35</v>
      </c>
      <c r="AE165" s="112"/>
      <c r="AF165" s="112"/>
    </row>
    <row r="166" spans="13:32" ht="19" customHeight="1" x14ac:dyDescent="0.25">
      <c r="M166" s="94" t="s">
        <v>134</v>
      </c>
      <c r="N166" s="102" t="s">
        <v>433</v>
      </c>
      <c r="O166" s="188" t="s">
        <v>403</v>
      </c>
      <c r="P166" s="102" t="s">
        <v>434</v>
      </c>
      <c r="Q166" s="124"/>
      <c r="R166" s="124"/>
      <c r="S166" s="111">
        <v>3</v>
      </c>
      <c r="T166" s="111">
        <v>2</v>
      </c>
      <c r="U166" s="111">
        <v>1</v>
      </c>
      <c r="V166" s="124"/>
      <c r="W166" s="124"/>
      <c r="X166" s="124"/>
      <c r="Y166" s="112"/>
      <c r="Z166" s="112"/>
      <c r="AA166" s="112" t="s">
        <v>33</v>
      </c>
      <c r="AB166" s="112" t="s">
        <v>40</v>
      </c>
      <c r="AC166" s="112" t="s">
        <v>34</v>
      </c>
      <c r="AD166" s="112"/>
      <c r="AE166" s="112"/>
      <c r="AF166" s="112"/>
    </row>
    <row r="167" spans="13:32" ht="19" customHeight="1" x14ac:dyDescent="0.25">
      <c r="M167" s="94" t="s">
        <v>134</v>
      </c>
      <c r="N167" s="117" t="s">
        <v>435</v>
      </c>
      <c r="O167" s="188" t="s">
        <v>403</v>
      </c>
      <c r="P167" s="117" t="s">
        <v>436</v>
      </c>
      <c r="Q167" s="119">
        <v>4</v>
      </c>
      <c r="R167" s="119">
        <v>3</v>
      </c>
      <c r="S167" s="119">
        <v>2</v>
      </c>
      <c r="T167" s="118"/>
      <c r="U167" s="119">
        <v>1</v>
      </c>
      <c r="V167" s="119">
        <v>5</v>
      </c>
      <c r="W167" s="118"/>
      <c r="X167" s="118"/>
      <c r="Y167" s="120" t="s">
        <v>38</v>
      </c>
      <c r="Z167" s="120" t="s">
        <v>28</v>
      </c>
      <c r="AA167" s="120" t="s">
        <v>27</v>
      </c>
      <c r="AB167" s="120"/>
      <c r="AC167" s="120" t="s">
        <v>34</v>
      </c>
      <c r="AD167" s="120" t="s">
        <v>35</v>
      </c>
      <c r="AE167" s="120"/>
      <c r="AF167" s="120"/>
    </row>
    <row r="168" spans="13:32" ht="19" customHeight="1" x14ac:dyDescent="0.25">
      <c r="M168" s="94" t="s">
        <v>134</v>
      </c>
      <c r="N168" s="102" t="s">
        <v>437</v>
      </c>
      <c r="O168" s="188" t="s">
        <v>403</v>
      </c>
      <c r="P168" s="102" t="s">
        <v>438</v>
      </c>
      <c r="Q168" s="124"/>
      <c r="R168" s="124"/>
      <c r="S168" s="124"/>
      <c r="T168" s="111">
        <v>4</v>
      </c>
      <c r="U168" s="111">
        <v>1</v>
      </c>
      <c r="V168" s="124"/>
      <c r="W168" s="111">
        <v>2</v>
      </c>
      <c r="X168" s="111">
        <v>3</v>
      </c>
      <c r="Y168" s="112"/>
      <c r="Z168" s="112"/>
      <c r="AA168" s="112"/>
      <c r="AB168" s="112" t="s">
        <v>40</v>
      </c>
      <c r="AC168" s="112" t="s">
        <v>34</v>
      </c>
      <c r="AD168" s="112"/>
      <c r="AE168" s="112" t="s">
        <v>43</v>
      </c>
      <c r="AF168" s="112" t="s">
        <v>36</v>
      </c>
    </row>
    <row r="169" spans="13:32" ht="19" customHeight="1" x14ac:dyDescent="0.25">
      <c r="M169" s="94" t="s">
        <v>134</v>
      </c>
      <c r="N169" s="117" t="s">
        <v>439</v>
      </c>
      <c r="O169" s="188" t="s">
        <v>403</v>
      </c>
      <c r="P169" s="117"/>
      <c r="Q169" s="118"/>
      <c r="R169" s="118"/>
      <c r="S169" s="118"/>
      <c r="T169" s="118"/>
      <c r="U169" s="118"/>
      <c r="V169" s="118"/>
      <c r="W169" s="118"/>
      <c r="X169" s="118"/>
      <c r="Y169" s="120"/>
      <c r="Z169" s="120"/>
      <c r="AA169" s="120"/>
      <c r="AB169" s="120"/>
      <c r="AC169" s="120"/>
      <c r="AD169" s="120"/>
      <c r="AE169" s="120"/>
      <c r="AF169" s="120"/>
    </row>
    <row r="170" spans="13:32" ht="19" customHeight="1" x14ac:dyDescent="0.25">
      <c r="M170" s="94" t="s">
        <v>134</v>
      </c>
      <c r="N170" s="102" t="s">
        <v>440</v>
      </c>
      <c r="O170" s="188" t="s">
        <v>403</v>
      </c>
      <c r="P170" s="102" t="s">
        <v>441</v>
      </c>
      <c r="Q170" s="124"/>
      <c r="R170" s="124"/>
      <c r="S170" s="124"/>
      <c r="T170" s="124"/>
      <c r="U170" s="111">
        <v>1</v>
      </c>
      <c r="V170" s="124"/>
      <c r="W170" s="124"/>
      <c r="X170" s="111">
        <v>2</v>
      </c>
      <c r="Y170" s="112"/>
      <c r="Z170" s="112"/>
      <c r="AA170" s="112"/>
      <c r="AB170" s="112"/>
      <c r="AC170" s="112" t="s">
        <v>41</v>
      </c>
      <c r="AD170" s="112"/>
      <c r="AE170" s="112"/>
      <c r="AF170" s="112" t="s">
        <v>36</v>
      </c>
    </row>
    <row r="171" spans="13:32" ht="19" customHeight="1" x14ac:dyDescent="0.25">
      <c r="M171" s="94" t="s">
        <v>141</v>
      </c>
      <c r="N171" s="117" t="s">
        <v>442</v>
      </c>
      <c r="O171" s="188" t="s">
        <v>403</v>
      </c>
      <c r="P171" s="117" t="s">
        <v>443</v>
      </c>
      <c r="Q171" s="118"/>
      <c r="R171" s="118"/>
      <c r="S171" s="119">
        <v>1</v>
      </c>
      <c r="T171" s="119">
        <v>3</v>
      </c>
      <c r="U171" s="119">
        <v>2</v>
      </c>
      <c r="V171" s="118"/>
      <c r="W171" s="119">
        <v>4</v>
      </c>
      <c r="X171" s="118"/>
      <c r="Y171" s="120"/>
      <c r="Z171" s="120"/>
      <c r="AA171" s="120" t="s">
        <v>27</v>
      </c>
      <c r="AB171" s="120" t="s">
        <v>40</v>
      </c>
      <c r="AC171" s="120" t="s">
        <v>41</v>
      </c>
      <c r="AD171" s="120"/>
      <c r="AE171" s="120" t="s">
        <v>35</v>
      </c>
      <c r="AF171" s="120"/>
    </row>
    <row r="172" spans="13:32" ht="19" customHeight="1" x14ac:dyDescent="0.25">
      <c r="M172" s="94" t="s">
        <v>141</v>
      </c>
      <c r="N172" s="102" t="s">
        <v>444</v>
      </c>
      <c r="O172" s="188" t="s">
        <v>403</v>
      </c>
      <c r="P172" s="102" t="s">
        <v>445</v>
      </c>
      <c r="Q172" s="124"/>
      <c r="R172" s="124"/>
      <c r="S172" s="124"/>
      <c r="T172" s="111">
        <v>2</v>
      </c>
      <c r="U172" s="111">
        <v>4</v>
      </c>
      <c r="V172" s="124"/>
      <c r="W172" s="111">
        <v>3</v>
      </c>
      <c r="X172" s="111">
        <v>1</v>
      </c>
      <c r="Y172" s="112"/>
      <c r="Z172" s="112"/>
      <c r="AA172" s="112"/>
      <c r="AB172" s="112" t="s">
        <v>40</v>
      </c>
      <c r="AC172" s="112" t="s">
        <v>41</v>
      </c>
      <c r="AD172" s="112"/>
      <c r="AE172" s="112" t="s">
        <v>35</v>
      </c>
      <c r="AF172" s="112" t="s">
        <v>36</v>
      </c>
    </row>
    <row r="173" spans="13:32" ht="19" customHeight="1" x14ac:dyDescent="0.25">
      <c r="M173" s="94" t="s">
        <v>141</v>
      </c>
      <c r="N173" s="117" t="s">
        <v>446</v>
      </c>
      <c r="O173" s="188" t="s">
        <v>403</v>
      </c>
      <c r="P173" s="117" t="s">
        <v>447</v>
      </c>
      <c r="Q173" s="119">
        <v>3</v>
      </c>
      <c r="R173" s="119">
        <v>2</v>
      </c>
      <c r="S173" s="118"/>
      <c r="T173" s="119">
        <v>1</v>
      </c>
      <c r="U173" s="118"/>
      <c r="V173" s="118"/>
      <c r="W173" s="119">
        <v>5</v>
      </c>
      <c r="X173" s="119">
        <v>4</v>
      </c>
      <c r="Y173" s="120" t="s">
        <v>27</v>
      </c>
      <c r="Z173" s="120" t="s">
        <v>28</v>
      </c>
      <c r="AA173" s="120"/>
      <c r="AB173" s="120" t="s">
        <v>40</v>
      </c>
      <c r="AC173" s="120"/>
      <c r="AD173" s="120"/>
      <c r="AE173" s="120" t="s">
        <v>43</v>
      </c>
      <c r="AF173" s="120" t="s">
        <v>36</v>
      </c>
    </row>
    <row r="174" spans="13:32" ht="19" customHeight="1" x14ac:dyDescent="0.25">
      <c r="M174" s="94" t="s">
        <v>141</v>
      </c>
      <c r="N174" s="102" t="s">
        <v>448</v>
      </c>
      <c r="O174" s="188" t="s">
        <v>403</v>
      </c>
      <c r="P174" s="102" t="s">
        <v>449</v>
      </c>
      <c r="Q174" s="124"/>
      <c r="R174" s="111">
        <v>2</v>
      </c>
      <c r="S174" s="124"/>
      <c r="T174" s="111">
        <v>3</v>
      </c>
      <c r="U174" s="124"/>
      <c r="V174" s="124"/>
      <c r="W174" s="111">
        <v>1</v>
      </c>
      <c r="X174" s="124"/>
      <c r="Y174" s="112"/>
      <c r="Z174" s="112" t="s">
        <v>33</v>
      </c>
      <c r="AA174" s="112"/>
      <c r="AB174" s="112" t="s">
        <v>40</v>
      </c>
      <c r="AC174" s="112"/>
      <c r="AD174" s="112"/>
      <c r="AE174" s="112" t="s">
        <v>43</v>
      </c>
      <c r="AF174" s="112"/>
    </row>
    <row r="175" spans="13:32" ht="19" customHeight="1" x14ac:dyDescent="0.25">
      <c r="M175" s="94" t="s">
        <v>141</v>
      </c>
      <c r="N175" s="117" t="s">
        <v>450</v>
      </c>
      <c r="O175" s="188" t="s">
        <v>403</v>
      </c>
      <c r="P175" s="117" t="s">
        <v>451</v>
      </c>
      <c r="Q175" s="118"/>
      <c r="R175" s="119">
        <v>2</v>
      </c>
      <c r="S175" s="118"/>
      <c r="T175" s="118"/>
      <c r="U175" s="119">
        <v>1</v>
      </c>
      <c r="V175" s="119">
        <v>4</v>
      </c>
      <c r="W175" s="119">
        <v>5</v>
      </c>
      <c r="X175" s="119">
        <v>3</v>
      </c>
      <c r="Y175" s="120"/>
      <c r="Z175" s="120" t="s">
        <v>28</v>
      </c>
      <c r="AA175" s="120"/>
      <c r="AB175" s="120"/>
      <c r="AC175" s="120" t="s">
        <v>34</v>
      </c>
      <c r="AD175" s="120" t="s">
        <v>35</v>
      </c>
      <c r="AE175" s="120" t="s">
        <v>43</v>
      </c>
      <c r="AF175" s="120" t="s">
        <v>44</v>
      </c>
    </row>
    <row r="176" spans="13:32" ht="19" customHeight="1" x14ac:dyDescent="0.25">
      <c r="M176" s="94" t="s">
        <v>141</v>
      </c>
      <c r="N176" s="102" t="s">
        <v>452</v>
      </c>
      <c r="O176" s="188" t="s">
        <v>403</v>
      </c>
      <c r="P176" s="102" t="s">
        <v>414</v>
      </c>
      <c r="Q176" s="124"/>
      <c r="R176" s="124"/>
      <c r="S176" s="124"/>
      <c r="T176" s="124"/>
      <c r="U176" s="111">
        <v>1</v>
      </c>
      <c r="V176" s="124"/>
      <c r="W176" s="111">
        <v>2</v>
      </c>
      <c r="X176" s="111">
        <v>3</v>
      </c>
      <c r="Y176" s="112"/>
      <c r="Z176" s="112"/>
      <c r="AA176" s="112"/>
      <c r="AB176" s="112"/>
      <c r="AC176" s="112" t="s">
        <v>34</v>
      </c>
      <c r="AD176" s="112"/>
      <c r="AE176" s="112" t="s">
        <v>43</v>
      </c>
      <c r="AF176" s="112" t="s">
        <v>36</v>
      </c>
    </row>
    <row r="177" spans="13:32" ht="19" customHeight="1" x14ac:dyDescent="0.25">
      <c r="M177" s="94" t="s">
        <v>141</v>
      </c>
      <c r="N177" s="117" t="s">
        <v>453</v>
      </c>
      <c r="O177" s="188" t="s">
        <v>403</v>
      </c>
      <c r="P177" s="117" t="s">
        <v>454</v>
      </c>
      <c r="Q177" s="119">
        <v>1</v>
      </c>
      <c r="R177" s="119">
        <v>2</v>
      </c>
      <c r="S177" s="118"/>
      <c r="T177" s="118"/>
      <c r="U177" s="119">
        <v>3</v>
      </c>
      <c r="V177" s="118"/>
      <c r="W177" s="118"/>
      <c r="X177" s="119">
        <v>4</v>
      </c>
      <c r="Y177" s="120" t="s">
        <v>27</v>
      </c>
      <c r="Z177" s="120" t="s">
        <v>28</v>
      </c>
      <c r="AA177" s="120"/>
      <c r="AB177" s="120"/>
      <c r="AC177" s="120" t="s">
        <v>34</v>
      </c>
      <c r="AD177" s="120"/>
      <c r="AE177" s="120"/>
      <c r="AF177" s="120" t="s">
        <v>36</v>
      </c>
    </row>
    <row r="178" spans="13:32" ht="19" customHeight="1" x14ac:dyDescent="0.25">
      <c r="M178" s="94" t="s">
        <v>141</v>
      </c>
      <c r="N178" s="117" t="s">
        <v>455</v>
      </c>
      <c r="O178" s="188" t="s">
        <v>403</v>
      </c>
      <c r="P178" s="117" t="s">
        <v>456</v>
      </c>
      <c r="Q178" s="119">
        <v>1</v>
      </c>
      <c r="R178" s="119">
        <v>2</v>
      </c>
      <c r="S178" s="119">
        <v>7</v>
      </c>
      <c r="T178" s="119">
        <v>3</v>
      </c>
      <c r="U178" s="119">
        <v>5</v>
      </c>
      <c r="V178" s="119">
        <v>4</v>
      </c>
      <c r="W178" s="119">
        <v>6</v>
      </c>
      <c r="X178" s="119">
        <v>8</v>
      </c>
      <c r="Y178" s="120" t="s">
        <v>38</v>
      </c>
      <c r="Z178" s="120" t="s">
        <v>33</v>
      </c>
      <c r="AA178" s="120" t="s">
        <v>38</v>
      </c>
      <c r="AB178" s="120" t="s">
        <v>40</v>
      </c>
      <c r="AC178" s="120" t="s">
        <v>41</v>
      </c>
      <c r="AD178" s="120" t="s">
        <v>35</v>
      </c>
      <c r="AE178" s="120" t="s">
        <v>43</v>
      </c>
      <c r="AF178" s="120" t="s">
        <v>36</v>
      </c>
    </row>
    <row r="179" spans="13:32" ht="19" customHeight="1" x14ac:dyDescent="0.25">
      <c r="M179" s="94" t="s">
        <v>141</v>
      </c>
      <c r="N179" s="117" t="s">
        <v>457</v>
      </c>
      <c r="O179" s="188" t="s">
        <v>403</v>
      </c>
      <c r="P179" s="117" t="s">
        <v>458</v>
      </c>
      <c r="Q179" s="119">
        <v>2</v>
      </c>
      <c r="R179" s="119">
        <v>1</v>
      </c>
      <c r="S179" s="119">
        <v>3</v>
      </c>
      <c r="T179" s="119">
        <v>6</v>
      </c>
      <c r="U179" s="119">
        <v>4</v>
      </c>
      <c r="V179" s="119">
        <v>7</v>
      </c>
      <c r="W179" s="119">
        <v>5</v>
      </c>
      <c r="X179" s="118"/>
      <c r="Y179" s="120" t="s">
        <v>38</v>
      </c>
      <c r="Z179" s="120" t="s">
        <v>28</v>
      </c>
      <c r="AA179" s="120" t="s">
        <v>38</v>
      </c>
      <c r="AB179" s="120" t="s">
        <v>40</v>
      </c>
      <c r="AC179" s="120" t="s">
        <v>34</v>
      </c>
      <c r="AD179" s="120" t="s">
        <v>31</v>
      </c>
      <c r="AE179" s="120" t="s">
        <v>43</v>
      </c>
      <c r="AF179" s="120"/>
    </row>
    <row r="180" spans="13:32" ht="19" customHeight="1" x14ac:dyDescent="0.25">
      <c r="M180" s="94" t="s">
        <v>141</v>
      </c>
      <c r="N180" s="102" t="s">
        <v>459</v>
      </c>
      <c r="O180" s="188" t="s">
        <v>403</v>
      </c>
      <c r="P180" s="102" t="s">
        <v>460</v>
      </c>
      <c r="Q180" s="111">
        <v>4</v>
      </c>
      <c r="R180" s="111">
        <v>3</v>
      </c>
      <c r="S180" s="124"/>
      <c r="T180" s="124"/>
      <c r="U180" s="124"/>
      <c r="V180" s="124"/>
      <c r="W180" s="111">
        <v>1</v>
      </c>
      <c r="X180" s="111">
        <v>2</v>
      </c>
      <c r="Y180" s="112" t="s">
        <v>27</v>
      </c>
      <c r="Z180" s="112" t="s">
        <v>39</v>
      </c>
      <c r="AA180" s="112"/>
      <c r="AB180" s="112"/>
      <c r="AC180" s="112"/>
      <c r="AD180" s="112"/>
      <c r="AE180" s="112" t="s">
        <v>43</v>
      </c>
      <c r="AF180" s="112" t="s">
        <v>36</v>
      </c>
    </row>
    <row r="181" spans="13:32" ht="19" customHeight="1" x14ac:dyDescent="0.25">
      <c r="M181" s="94" t="s">
        <v>141</v>
      </c>
      <c r="N181" s="117" t="s">
        <v>461</v>
      </c>
      <c r="O181" s="188" t="s">
        <v>403</v>
      </c>
      <c r="P181" s="117" t="s">
        <v>462</v>
      </c>
      <c r="Q181" s="118"/>
      <c r="R181" s="119">
        <v>3</v>
      </c>
      <c r="S181" s="118"/>
      <c r="T181" s="119">
        <v>1</v>
      </c>
      <c r="U181" s="119">
        <v>2</v>
      </c>
      <c r="V181" s="118"/>
      <c r="W181" s="118"/>
      <c r="X181" s="118"/>
      <c r="Y181" s="120"/>
      <c r="Z181" s="120" t="s">
        <v>28</v>
      </c>
      <c r="AA181" s="120"/>
      <c r="AB181" s="120" t="s">
        <v>40</v>
      </c>
      <c r="AC181" s="120" t="s">
        <v>34</v>
      </c>
      <c r="AD181" s="120"/>
      <c r="AE181" s="120"/>
      <c r="AF181" s="120"/>
    </row>
    <row r="182" spans="13:32" ht="19" customHeight="1" x14ac:dyDescent="0.25">
      <c r="M182" s="94" t="s">
        <v>141</v>
      </c>
      <c r="N182" s="102" t="s">
        <v>463</v>
      </c>
      <c r="O182" s="188" t="s">
        <v>403</v>
      </c>
      <c r="P182" s="102" t="s">
        <v>111</v>
      </c>
      <c r="Q182" s="124"/>
      <c r="R182" s="111">
        <v>1</v>
      </c>
      <c r="S182" s="124"/>
      <c r="T182" s="124"/>
      <c r="U182" s="111">
        <v>2</v>
      </c>
      <c r="V182" s="124"/>
      <c r="W182" s="111">
        <v>3</v>
      </c>
      <c r="X182" s="124"/>
      <c r="Y182" s="112"/>
      <c r="Z182" s="112" t="s">
        <v>39</v>
      </c>
      <c r="AA182" s="112"/>
      <c r="AB182" s="112"/>
      <c r="AC182" s="112" t="s">
        <v>34</v>
      </c>
      <c r="AD182" s="112"/>
      <c r="AE182" s="112" t="s">
        <v>43</v>
      </c>
      <c r="AF182" s="112"/>
    </row>
    <row r="183" spans="13:32" ht="19" customHeight="1" x14ac:dyDescent="0.25">
      <c r="M183" s="94" t="s">
        <v>141</v>
      </c>
      <c r="N183" s="102" t="s">
        <v>464</v>
      </c>
      <c r="O183" s="188" t="s">
        <v>403</v>
      </c>
      <c r="P183" s="102" t="s">
        <v>465</v>
      </c>
      <c r="Q183" s="124"/>
      <c r="R183" s="124"/>
      <c r="S183" s="124"/>
      <c r="T183" s="111">
        <v>1</v>
      </c>
      <c r="U183" s="124"/>
      <c r="V183" s="124"/>
      <c r="W183" s="111">
        <v>2</v>
      </c>
      <c r="X183" s="111">
        <v>3</v>
      </c>
      <c r="Y183" s="112"/>
      <c r="Z183" s="112"/>
      <c r="AA183" s="112"/>
      <c r="AB183" s="112" t="s">
        <v>29</v>
      </c>
      <c r="AC183" s="112"/>
      <c r="AD183" s="112"/>
      <c r="AE183" s="112" t="s">
        <v>43</v>
      </c>
      <c r="AF183" s="112" t="s">
        <v>36</v>
      </c>
    </row>
    <row r="184" spans="13:32" ht="19" customHeight="1" x14ac:dyDescent="0.25">
      <c r="M184" s="94" t="s">
        <v>141</v>
      </c>
      <c r="N184" s="117" t="s">
        <v>466</v>
      </c>
      <c r="O184" s="188" t="s">
        <v>403</v>
      </c>
      <c r="P184" s="117" t="s">
        <v>467</v>
      </c>
      <c r="Q184" s="118"/>
      <c r="R184" s="118"/>
      <c r="S184" s="118"/>
      <c r="T184" s="119">
        <v>5</v>
      </c>
      <c r="U184" s="119">
        <v>1</v>
      </c>
      <c r="V184" s="119">
        <v>4</v>
      </c>
      <c r="W184" s="119">
        <v>3</v>
      </c>
      <c r="X184" s="119">
        <v>2</v>
      </c>
      <c r="Y184" s="120"/>
      <c r="Z184" s="120"/>
      <c r="AA184" s="120"/>
      <c r="AB184" s="120" t="s">
        <v>40</v>
      </c>
      <c r="AC184" s="120" t="s">
        <v>34</v>
      </c>
      <c r="AD184" s="120" t="s">
        <v>42</v>
      </c>
      <c r="AE184" s="120" t="s">
        <v>43</v>
      </c>
      <c r="AF184" s="120" t="s">
        <v>36</v>
      </c>
    </row>
    <row r="185" spans="13:32" ht="19" customHeight="1" x14ac:dyDescent="0.25">
      <c r="M185" s="94" t="s">
        <v>144</v>
      </c>
      <c r="N185" s="117" t="s">
        <v>468</v>
      </c>
      <c r="O185" s="188" t="s">
        <v>403</v>
      </c>
      <c r="P185" s="117" t="s">
        <v>469</v>
      </c>
      <c r="Q185" s="119">
        <v>1</v>
      </c>
      <c r="R185" s="119">
        <v>2</v>
      </c>
      <c r="S185" s="118"/>
      <c r="T185" s="119">
        <v>3</v>
      </c>
      <c r="U185" s="118"/>
      <c r="V185" s="118"/>
      <c r="W185" s="119">
        <v>5</v>
      </c>
      <c r="X185" s="119">
        <v>4</v>
      </c>
      <c r="Y185" s="120" t="s">
        <v>38</v>
      </c>
      <c r="Z185" s="120" t="s">
        <v>39</v>
      </c>
      <c r="AA185" s="120"/>
      <c r="AB185" s="120" t="s">
        <v>29</v>
      </c>
      <c r="AC185" s="120"/>
      <c r="AD185" s="120"/>
      <c r="AE185" s="120" t="s">
        <v>32</v>
      </c>
      <c r="AF185" s="120" t="s">
        <v>44</v>
      </c>
    </row>
    <row r="186" spans="13:32" ht="19" customHeight="1" x14ac:dyDescent="0.25">
      <c r="M186" s="94" t="s">
        <v>144</v>
      </c>
      <c r="N186" s="117" t="s">
        <v>470</v>
      </c>
      <c r="O186" s="188" t="s">
        <v>403</v>
      </c>
      <c r="P186" s="117" t="s">
        <v>414</v>
      </c>
      <c r="Q186" s="118"/>
      <c r="R186" s="118"/>
      <c r="S186" s="118"/>
      <c r="T186" s="118"/>
      <c r="U186" s="119">
        <v>1</v>
      </c>
      <c r="V186" s="118"/>
      <c r="W186" s="119">
        <v>2</v>
      </c>
      <c r="X186" s="119">
        <v>3</v>
      </c>
      <c r="Y186" s="120"/>
      <c r="Z186" s="120"/>
      <c r="AA186" s="120"/>
      <c r="AB186" s="120"/>
      <c r="AC186" s="120" t="s">
        <v>34</v>
      </c>
      <c r="AD186" s="120"/>
      <c r="AE186" s="120" t="s">
        <v>43</v>
      </c>
      <c r="AF186" s="120" t="s">
        <v>36</v>
      </c>
    </row>
    <row r="187" spans="13:32" ht="19" customHeight="1" x14ac:dyDescent="0.25">
      <c r="M187" s="94" t="s">
        <v>144</v>
      </c>
      <c r="N187" s="117" t="s">
        <v>471</v>
      </c>
      <c r="O187" s="188" t="s">
        <v>403</v>
      </c>
      <c r="P187" s="117" t="s">
        <v>472</v>
      </c>
      <c r="Q187" s="118"/>
      <c r="R187" s="119">
        <v>3</v>
      </c>
      <c r="S187" s="118"/>
      <c r="T187" s="118"/>
      <c r="U187" s="119">
        <v>1</v>
      </c>
      <c r="V187" s="118"/>
      <c r="W187" s="118"/>
      <c r="X187" s="119">
        <v>2</v>
      </c>
      <c r="Y187" s="120"/>
      <c r="Z187" s="120" t="s">
        <v>28</v>
      </c>
      <c r="AA187" s="120"/>
      <c r="AB187" s="120"/>
      <c r="AC187" s="120" t="s">
        <v>41</v>
      </c>
      <c r="AD187" s="120"/>
      <c r="AE187" s="120"/>
      <c r="AF187" s="120" t="s">
        <v>36</v>
      </c>
    </row>
    <row r="188" spans="13:32" ht="19" customHeight="1" x14ac:dyDescent="0.25">
      <c r="M188" s="94" t="s">
        <v>144</v>
      </c>
      <c r="N188" s="117" t="s">
        <v>473</v>
      </c>
      <c r="O188" s="188" t="s">
        <v>403</v>
      </c>
      <c r="P188" s="117" t="s">
        <v>474</v>
      </c>
      <c r="Q188" s="118"/>
      <c r="R188" s="119">
        <v>1</v>
      </c>
      <c r="S188" s="118"/>
      <c r="T188" s="119">
        <v>3</v>
      </c>
      <c r="U188" s="119">
        <v>4</v>
      </c>
      <c r="V188" s="118"/>
      <c r="W188" s="119">
        <v>2</v>
      </c>
      <c r="X188" s="118"/>
      <c r="Y188" s="120"/>
      <c r="Z188" s="120" t="s">
        <v>39</v>
      </c>
      <c r="AA188" s="120"/>
      <c r="AB188" s="120" t="s">
        <v>29</v>
      </c>
      <c r="AC188" s="120" t="s">
        <v>34</v>
      </c>
      <c r="AD188" s="120"/>
      <c r="AE188" s="120" t="s">
        <v>32</v>
      </c>
      <c r="AF188" s="120"/>
    </row>
    <row r="189" spans="13:32" ht="19" customHeight="1" x14ac:dyDescent="0.25">
      <c r="M189" s="94" t="s">
        <v>144</v>
      </c>
      <c r="N189" s="102" t="s">
        <v>475</v>
      </c>
      <c r="O189" s="188" t="s">
        <v>403</v>
      </c>
      <c r="P189" s="102" t="s">
        <v>476</v>
      </c>
      <c r="Q189" s="124"/>
      <c r="R189" s="124"/>
      <c r="S189" s="124"/>
      <c r="T189" s="111">
        <v>1</v>
      </c>
      <c r="U189" s="111">
        <v>3</v>
      </c>
      <c r="V189" s="111">
        <v>2</v>
      </c>
      <c r="W189" s="124"/>
      <c r="X189" s="124"/>
      <c r="Y189" s="112"/>
      <c r="Z189" s="112"/>
      <c r="AA189" s="112"/>
      <c r="AB189" s="112" t="s">
        <v>40</v>
      </c>
      <c r="AC189" s="112" t="s">
        <v>34</v>
      </c>
      <c r="AD189" s="112" t="s">
        <v>35</v>
      </c>
      <c r="AE189" s="112"/>
      <c r="AF189" s="112"/>
    </row>
    <row r="190" spans="13:32" ht="19" customHeight="1" x14ac:dyDescent="0.25">
      <c r="M190" s="94" t="s">
        <v>144</v>
      </c>
      <c r="N190" s="102" t="s">
        <v>477</v>
      </c>
      <c r="O190" s="188" t="s">
        <v>403</v>
      </c>
      <c r="P190" s="102" t="s">
        <v>478</v>
      </c>
      <c r="Q190" s="124"/>
      <c r="R190" s="124"/>
      <c r="S190" s="124"/>
      <c r="T190" s="111">
        <v>1</v>
      </c>
      <c r="U190" s="111">
        <v>2</v>
      </c>
      <c r="V190" s="124"/>
      <c r="W190" s="111">
        <v>3</v>
      </c>
      <c r="X190" s="124"/>
      <c r="Y190" s="112"/>
      <c r="Z190" s="112"/>
      <c r="AA190" s="112"/>
      <c r="AB190" s="112" t="s">
        <v>33</v>
      </c>
      <c r="AC190" s="112" t="s">
        <v>41</v>
      </c>
      <c r="AD190" s="112"/>
      <c r="AE190" s="112" t="s">
        <v>43</v>
      </c>
      <c r="AF190" s="112"/>
    </row>
    <row r="191" spans="13:32" ht="19" customHeight="1" x14ac:dyDescent="0.25">
      <c r="M191" s="94" t="s">
        <v>144</v>
      </c>
      <c r="N191" s="117" t="s">
        <v>479</v>
      </c>
      <c r="O191" s="188" t="s">
        <v>403</v>
      </c>
      <c r="P191" s="117" t="s">
        <v>480</v>
      </c>
      <c r="Q191" s="119">
        <v>4</v>
      </c>
      <c r="R191" s="119">
        <v>7</v>
      </c>
      <c r="S191" s="119">
        <v>6</v>
      </c>
      <c r="T191" s="119">
        <v>5</v>
      </c>
      <c r="U191" s="119">
        <v>3</v>
      </c>
      <c r="V191" s="118"/>
      <c r="W191" s="119">
        <v>1</v>
      </c>
      <c r="X191" s="119">
        <v>2</v>
      </c>
      <c r="Y191" s="120" t="s">
        <v>33</v>
      </c>
      <c r="Z191" s="120" t="s">
        <v>33</v>
      </c>
      <c r="AA191" s="120" t="s">
        <v>33</v>
      </c>
      <c r="AB191" s="120" t="s">
        <v>33</v>
      </c>
      <c r="AC191" s="120" t="s">
        <v>34</v>
      </c>
      <c r="AD191" s="120"/>
      <c r="AE191" s="120" t="s">
        <v>43</v>
      </c>
      <c r="AF191" s="120" t="s">
        <v>36</v>
      </c>
    </row>
    <row r="192" spans="13:32" ht="19" customHeight="1" x14ac:dyDescent="0.25">
      <c r="M192" s="94" t="s">
        <v>144</v>
      </c>
      <c r="N192" s="117" t="s">
        <v>481</v>
      </c>
      <c r="O192" s="188" t="s">
        <v>403</v>
      </c>
      <c r="P192" s="117" t="s">
        <v>316</v>
      </c>
      <c r="Q192" s="119">
        <v>4</v>
      </c>
      <c r="R192" s="119">
        <v>3</v>
      </c>
      <c r="S192" s="119">
        <v>2</v>
      </c>
      <c r="T192" s="118"/>
      <c r="U192" s="119">
        <v>1</v>
      </c>
      <c r="V192" s="118"/>
      <c r="W192" s="118"/>
      <c r="X192" s="118"/>
      <c r="Y192" s="120" t="s">
        <v>33</v>
      </c>
      <c r="Z192" s="120" t="s">
        <v>33</v>
      </c>
      <c r="AA192" s="120" t="s">
        <v>33</v>
      </c>
      <c r="AB192" s="120"/>
      <c r="AC192" s="120" t="s">
        <v>34</v>
      </c>
      <c r="AD192" s="120"/>
      <c r="AE192" s="120"/>
      <c r="AF192" s="120"/>
    </row>
    <row r="193" spans="13:32" ht="19" customHeight="1" x14ac:dyDescent="0.25">
      <c r="M193" s="94" t="s">
        <v>144</v>
      </c>
      <c r="N193" s="102" t="s">
        <v>482</v>
      </c>
      <c r="O193" s="188" t="s">
        <v>403</v>
      </c>
      <c r="P193" s="102" t="s">
        <v>483</v>
      </c>
      <c r="Q193" s="111">
        <v>2</v>
      </c>
      <c r="R193" s="124"/>
      <c r="S193" s="124"/>
      <c r="T193" s="124"/>
      <c r="U193" s="111">
        <v>1</v>
      </c>
      <c r="V193" s="111">
        <v>3</v>
      </c>
      <c r="W193" s="111">
        <v>4</v>
      </c>
      <c r="X193" s="124"/>
      <c r="Y193" s="112" t="s">
        <v>38</v>
      </c>
      <c r="Z193" s="112"/>
      <c r="AA193" s="112"/>
      <c r="AB193" s="112"/>
      <c r="AC193" s="112" t="s">
        <v>41</v>
      </c>
      <c r="AD193" s="112" t="s">
        <v>42</v>
      </c>
      <c r="AE193" s="112" t="s">
        <v>32</v>
      </c>
      <c r="AF193" s="112"/>
    </row>
    <row r="194" spans="13:32" ht="19" customHeight="1" x14ac:dyDescent="0.25">
      <c r="M194" s="94" t="s">
        <v>144</v>
      </c>
      <c r="N194" s="117" t="s">
        <v>484</v>
      </c>
      <c r="O194" s="188" t="s">
        <v>403</v>
      </c>
      <c r="P194" s="117" t="s">
        <v>485</v>
      </c>
      <c r="Q194" s="118"/>
      <c r="R194" s="118"/>
      <c r="S194" s="119">
        <v>1</v>
      </c>
      <c r="T194" s="118"/>
      <c r="U194" s="119">
        <v>2</v>
      </c>
      <c r="V194" s="119">
        <v>3</v>
      </c>
      <c r="W194" s="118"/>
      <c r="X194" s="118"/>
      <c r="Y194" s="120"/>
      <c r="Z194" s="120"/>
      <c r="AA194" s="120" t="s">
        <v>38</v>
      </c>
      <c r="AB194" s="120"/>
      <c r="AC194" s="120" t="s">
        <v>34</v>
      </c>
      <c r="AD194" s="120" t="s">
        <v>31</v>
      </c>
      <c r="AE194" s="120"/>
      <c r="AF194" s="120"/>
    </row>
    <row r="195" spans="13:32" ht="19" customHeight="1" x14ac:dyDescent="0.25">
      <c r="M195" s="94" t="s">
        <v>144</v>
      </c>
      <c r="N195" s="102" t="s">
        <v>486</v>
      </c>
      <c r="O195" s="188" t="s">
        <v>403</v>
      </c>
      <c r="P195" s="102" t="s">
        <v>487</v>
      </c>
      <c r="Q195" s="111">
        <v>2</v>
      </c>
      <c r="R195" s="111">
        <v>3</v>
      </c>
      <c r="S195" s="111">
        <v>1</v>
      </c>
      <c r="T195" s="124"/>
      <c r="U195" s="111">
        <v>4</v>
      </c>
      <c r="V195" s="111">
        <v>5</v>
      </c>
      <c r="W195" s="111">
        <v>6</v>
      </c>
      <c r="X195" s="111">
        <v>7</v>
      </c>
      <c r="Y195" s="112" t="s">
        <v>27</v>
      </c>
      <c r="Z195" s="112" t="s">
        <v>28</v>
      </c>
      <c r="AA195" s="112" t="s">
        <v>27</v>
      </c>
      <c r="AB195" s="112"/>
      <c r="AC195" s="112" t="s">
        <v>41</v>
      </c>
      <c r="AD195" s="112" t="s">
        <v>42</v>
      </c>
      <c r="AE195" s="112" t="s">
        <v>35</v>
      </c>
      <c r="AF195" s="112" t="s">
        <v>36</v>
      </c>
    </row>
    <row r="196" spans="13:32" ht="19" customHeight="1" x14ac:dyDescent="0.25">
      <c r="M196" s="94" t="s">
        <v>144</v>
      </c>
      <c r="N196" s="117" t="s">
        <v>488</v>
      </c>
      <c r="O196" s="188" t="s">
        <v>403</v>
      </c>
      <c r="P196" s="117" t="s">
        <v>244</v>
      </c>
      <c r="Q196" s="118"/>
      <c r="R196" s="118"/>
      <c r="S196" s="118"/>
      <c r="T196" s="118"/>
      <c r="U196" s="119">
        <v>1</v>
      </c>
      <c r="V196" s="119">
        <v>3</v>
      </c>
      <c r="W196" s="119">
        <v>2</v>
      </c>
      <c r="X196" s="119">
        <v>4</v>
      </c>
      <c r="Y196" s="120"/>
      <c r="Z196" s="120"/>
      <c r="AA196" s="120"/>
      <c r="AB196" s="120"/>
      <c r="AC196" s="120" t="s">
        <v>34</v>
      </c>
      <c r="AD196" s="120" t="s">
        <v>31</v>
      </c>
      <c r="AE196" s="120" t="s">
        <v>43</v>
      </c>
      <c r="AF196" s="120" t="s">
        <v>36</v>
      </c>
    </row>
    <row r="197" spans="13:32" ht="19" customHeight="1" x14ac:dyDescent="0.25">
      <c r="M197" s="94" t="s">
        <v>144</v>
      </c>
      <c r="N197" s="117" t="s">
        <v>489</v>
      </c>
      <c r="O197" s="188" t="s">
        <v>403</v>
      </c>
      <c r="P197" s="117" t="s">
        <v>349</v>
      </c>
      <c r="Q197" s="118"/>
      <c r="R197" s="119">
        <v>2</v>
      </c>
      <c r="S197" s="119">
        <v>3</v>
      </c>
      <c r="T197" s="118"/>
      <c r="U197" s="119">
        <v>1</v>
      </c>
      <c r="V197" s="118"/>
      <c r="W197" s="118"/>
      <c r="X197" s="119">
        <v>4</v>
      </c>
      <c r="Y197" s="120"/>
      <c r="Z197" s="120" t="s">
        <v>28</v>
      </c>
      <c r="AA197" s="120" t="s">
        <v>33</v>
      </c>
      <c r="AB197" s="120"/>
      <c r="AC197" s="120" t="s">
        <v>41</v>
      </c>
      <c r="AD197" s="120"/>
      <c r="AE197" s="120"/>
      <c r="AF197" s="120" t="s">
        <v>36</v>
      </c>
    </row>
    <row r="198" spans="13:32" ht="19" customHeight="1" x14ac:dyDescent="0.25">
      <c r="M198" s="94" t="s">
        <v>147</v>
      </c>
      <c r="N198" s="152" t="s">
        <v>490</v>
      </c>
      <c r="O198" s="189" t="s">
        <v>403</v>
      </c>
      <c r="P198" s="117" t="s">
        <v>491</v>
      </c>
      <c r="Q198" s="119">
        <v>2</v>
      </c>
      <c r="R198" s="118"/>
      <c r="S198" s="119">
        <v>1</v>
      </c>
      <c r="T198" s="119">
        <v>4</v>
      </c>
      <c r="U198" s="118"/>
      <c r="V198" s="118"/>
      <c r="W198" s="119">
        <v>3</v>
      </c>
      <c r="X198" s="119">
        <v>5</v>
      </c>
      <c r="Y198" s="120" t="s">
        <v>27</v>
      </c>
      <c r="Z198" s="120"/>
      <c r="AA198" s="120" t="s">
        <v>38</v>
      </c>
      <c r="AB198" s="120" t="s">
        <v>33</v>
      </c>
      <c r="AC198" s="120"/>
      <c r="AD198" s="120"/>
      <c r="AE198" s="120" t="s">
        <v>32</v>
      </c>
      <c r="AF198" s="120" t="s">
        <v>36</v>
      </c>
    </row>
    <row r="199" spans="13:32" ht="19" customHeight="1" x14ac:dyDescent="0.25">
      <c r="M199" s="94" t="s">
        <v>147</v>
      </c>
      <c r="N199" s="152" t="s">
        <v>492</v>
      </c>
      <c r="O199" s="189" t="s">
        <v>403</v>
      </c>
      <c r="P199" s="117" t="s">
        <v>493</v>
      </c>
      <c r="Q199" s="119">
        <v>2</v>
      </c>
      <c r="R199" s="119">
        <v>3</v>
      </c>
      <c r="S199" s="118"/>
      <c r="T199" s="119">
        <v>4</v>
      </c>
      <c r="U199" s="119">
        <v>1</v>
      </c>
      <c r="V199" s="119">
        <v>7</v>
      </c>
      <c r="W199" s="119">
        <v>5</v>
      </c>
      <c r="X199" s="119">
        <v>6</v>
      </c>
      <c r="Y199" s="120" t="s">
        <v>38</v>
      </c>
      <c r="Z199" s="120" t="s">
        <v>28</v>
      </c>
      <c r="AA199" s="120"/>
      <c r="AB199" s="120" t="s">
        <v>40</v>
      </c>
      <c r="AC199" s="120" t="s">
        <v>34</v>
      </c>
      <c r="AD199" s="120" t="s">
        <v>35</v>
      </c>
      <c r="AE199" s="120" t="s">
        <v>43</v>
      </c>
      <c r="AF199" s="120" t="s">
        <v>36</v>
      </c>
    </row>
    <row r="200" spans="13:32" ht="19" customHeight="1" x14ac:dyDescent="0.25">
      <c r="M200" s="94" t="s">
        <v>147</v>
      </c>
      <c r="N200" s="152" t="s">
        <v>494</v>
      </c>
      <c r="O200" s="189" t="s">
        <v>403</v>
      </c>
      <c r="P200" s="117" t="s">
        <v>495</v>
      </c>
      <c r="Q200" s="118"/>
      <c r="R200" s="118"/>
      <c r="S200" s="119">
        <v>1</v>
      </c>
      <c r="T200" s="119">
        <v>3</v>
      </c>
      <c r="U200" s="119">
        <v>2</v>
      </c>
      <c r="V200" s="118"/>
      <c r="W200" s="119">
        <v>4</v>
      </c>
      <c r="X200" s="119">
        <v>5</v>
      </c>
      <c r="Y200" s="120"/>
      <c r="Z200" s="120"/>
      <c r="AA200" s="120" t="s">
        <v>27</v>
      </c>
      <c r="AB200" s="120" t="s">
        <v>40</v>
      </c>
      <c r="AC200" s="120" t="s">
        <v>34</v>
      </c>
      <c r="AD200" s="120"/>
      <c r="AE200" s="120" t="s">
        <v>43</v>
      </c>
      <c r="AF200" s="120" t="s">
        <v>44</v>
      </c>
    </row>
    <row r="201" spans="13:32" ht="19" customHeight="1" x14ac:dyDescent="0.25">
      <c r="M201" s="94" t="s">
        <v>147</v>
      </c>
      <c r="N201" s="152" t="s">
        <v>496</v>
      </c>
      <c r="O201" s="189" t="s">
        <v>403</v>
      </c>
      <c r="P201" s="117" t="s">
        <v>497</v>
      </c>
      <c r="Q201" s="119">
        <v>2</v>
      </c>
      <c r="R201" s="119">
        <v>1</v>
      </c>
      <c r="S201" s="119">
        <v>4</v>
      </c>
      <c r="T201" s="119">
        <v>3</v>
      </c>
      <c r="U201" s="118"/>
      <c r="V201" s="118"/>
      <c r="W201" s="118"/>
      <c r="X201" s="118"/>
      <c r="Y201" s="120" t="s">
        <v>27</v>
      </c>
      <c r="Z201" s="120" t="s">
        <v>39</v>
      </c>
      <c r="AA201" s="120" t="s">
        <v>33</v>
      </c>
      <c r="AB201" s="120" t="s">
        <v>33</v>
      </c>
      <c r="AC201" s="120"/>
      <c r="AD201" s="120"/>
      <c r="AE201" s="120"/>
      <c r="AF201" s="120"/>
    </row>
    <row r="202" spans="13:32" ht="19" customHeight="1" x14ac:dyDescent="0.25">
      <c r="M202" s="94" t="s">
        <v>147</v>
      </c>
      <c r="N202" s="152" t="s">
        <v>498</v>
      </c>
      <c r="O202" s="189" t="s">
        <v>403</v>
      </c>
      <c r="P202" s="117" t="s">
        <v>499</v>
      </c>
      <c r="Q202" s="118"/>
      <c r="R202" s="118"/>
      <c r="S202" s="118"/>
      <c r="T202" s="119">
        <v>3</v>
      </c>
      <c r="U202" s="119">
        <v>1</v>
      </c>
      <c r="V202" s="118"/>
      <c r="W202" s="119">
        <v>2</v>
      </c>
      <c r="X202" s="118"/>
      <c r="Y202" s="120"/>
      <c r="Z202" s="120"/>
      <c r="AA202" s="120"/>
      <c r="AB202" s="120" t="s">
        <v>33</v>
      </c>
      <c r="AC202" s="120" t="s">
        <v>34</v>
      </c>
      <c r="AD202" s="120"/>
      <c r="AE202" s="120" t="s">
        <v>35</v>
      </c>
      <c r="AF202" s="120"/>
    </row>
    <row r="203" spans="13:32" ht="19" customHeight="1" x14ac:dyDescent="0.25">
      <c r="M203" s="94" t="s">
        <v>147</v>
      </c>
      <c r="N203" s="152" t="s">
        <v>500</v>
      </c>
      <c r="O203" s="189" t="s">
        <v>403</v>
      </c>
      <c r="P203" s="117" t="s">
        <v>436</v>
      </c>
      <c r="Q203" s="119">
        <v>4</v>
      </c>
      <c r="R203" s="119">
        <v>3</v>
      </c>
      <c r="S203" s="119">
        <v>2</v>
      </c>
      <c r="T203" s="118"/>
      <c r="U203" s="119">
        <v>1</v>
      </c>
      <c r="V203" s="119">
        <v>5</v>
      </c>
      <c r="W203" s="118"/>
      <c r="X203" s="118"/>
      <c r="Y203" s="120" t="s">
        <v>33</v>
      </c>
      <c r="Z203" s="120" t="s">
        <v>39</v>
      </c>
      <c r="AA203" s="120" t="s">
        <v>27</v>
      </c>
      <c r="AB203" s="120"/>
      <c r="AC203" s="120" t="s">
        <v>34</v>
      </c>
      <c r="AD203" s="120" t="s">
        <v>31</v>
      </c>
      <c r="AE203" s="120"/>
      <c r="AF203" s="120"/>
    </row>
    <row r="204" spans="13:32" ht="19" customHeight="1" x14ac:dyDescent="0.25">
      <c r="M204" s="94" t="s">
        <v>147</v>
      </c>
      <c r="N204" s="182" t="s">
        <v>501</v>
      </c>
      <c r="O204" s="189" t="s">
        <v>403</v>
      </c>
      <c r="P204" s="102" t="s">
        <v>140</v>
      </c>
      <c r="Q204" s="124"/>
      <c r="R204" s="111">
        <v>3</v>
      </c>
      <c r="S204" s="124"/>
      <c r="T204" s="111">
        <v>2</v>
      </c>
      <c r="U204" s="111">
        <v>1</v>
      </c>
      <c r="V204" s="124"/>
      <c r="W204" s="124"/>
      <c r="X204" s="124"/>
      <c r="Y204" s="112"/>
      <c r="Z204" s="112" t="s">
        <v>39</v>
      </c>
      <c r="AA204" s="112"/>
      <c r="AB204" s="112" t="s">
        <v>29</v>
      </c>
      <c r="AC204" s="112" t="s">
        <v>34</v>
      </c>
      <c r="AD204" s="112"/>
      <c r="AE204" s="112"/>
      <c r="AF204" s="112"/>
    </row>
    <row r="205" spans="13:32" ht="19" customHeight="1" x14ac:dyDescent="0.25">
      <c r="M205" s="94" t="s">
        <v>147</v>
      </c>
      <c r="N205" s="182" t="s">
        <v>502</v>
      </c>
      <c r="O205" s="189" t="s">
        <v>403</v>
      </c>
      <c r="P205" s="102" t="s">
        <v>113</v>
      </c>
      <c r="Q205" s="124"/>
      <c r="R205" s="111">
        <v>2</v>
      </c>
      <c r="S205" s="124"/>
      <c r="T205" s="124"/>
      <c r="U205" s="111">
        <v>1</v>
      </c>
      <c r="V205" s="111">
        <v>3</v>
      </c>
      <c r="W205" s="124"/>
      <c r="X205" s="124"/>
      <c r="Y205" s="112"/>
      <c r="Z205" s="112" t="s">
        <v>28</v>
      </c>
      <c r="AA205" s="112"/>
      <c r="AB205" s="112"/>
      <c r="AC205" s="112" t="s">
        <v>34</v>
      </c>
      <c r="AD205" s="112" t="s">
        <v>35</v>
      </c>
      <c r="AE205" s="112"/>
      <c r="AF205" s="112"/>
    </row>
    <row r="206" spans="13:32" ht="19" customHeight="1" x14ac:dyDescent="0.25">
      <c r="M206" s="94" t="s">
        <v>147</v>
      </c>
      <c r="N206" s="152" t="s">
        <v>503</v>
      </c>
      <c r="O206" s="189" t="s">
        <v>403</v>
      </c>
      <c r="P206" s="117" t="s">
        <v>504</v>
      </c>
      <c r="Q206" s="118"/>
      <c r="R206" s="118"/>
      <c r="S206" s="119">
        <v>4</v>
      </c>
      <c r="T206" s="119">
        <v>2</v>
      </c>
      <c r="U206" s="119">
        <v>1</v>
      </c>
      <c r="V206" s="119">
        <v>3</v>
      </c>
      <c r="W206" s="119">
        <v>5</v>
      </c>
      <c r="X206" s="118"/>
      <c r="Y206" s="120"/>
      <c r="Z206" s="120"/>
      <c r="AA206" s="120" t="s">
        <v>27</v>
      </c>
      <c r="AB206" s="120" t="s">
        <v>29</v>
      </c>
      <c r="AC206" s="120" t="s">
        <v>34</v>
      </c>
      <c r="AD206" s="120" t="s">
        <v>35</v>
      </c>
      <c r="AE206" s="120" t="s">
        <v>35</v>
      </c>
      <c r="AF206" s="120"/>
    </row>
    <row r="207" spans="13:32" ht="19" customHeight="1" x14ac:dyDescent="0.25">
      <c r="M207" s="94" t="s">
        <v>147</v>
      </c>
      <c r="N207" s="182" t="s">
        <v>505</v>
      </c>
      <c r="O207" s="189" t="s">
        <v>403</v>
      </c>
      <c r="P207" s="102" t="s">
        <v>506</v>
      </c>
      <c r="Q207" s="111">
        <v>3</v>
      </c>
      <c r="R207" s="111">
        <v>1</v>
      </c>
      <c r="S207" s="124"/>
      <c r="T207" s="124"/>
      <c r="U207" s="111">
        <v>2</v>
      </c>
      <c r="V207" s="111">
        <v>4</v>
      </c>
      <c r="W207" s="124"/>
      <c r="X207" s="124"/>
      <c r="Y207" s="112" t="s">
        <v>33</v>
      </c>
      <c r="Z207" s="112" t="s">
        <v>39</v>
      </c>
      <c r="AA207" s="112"/>
      <c r="AB207" s="112"/>
      <c r="AC207" s="112" t="s">
        <v>34</v>
      </c>
      <c r="AD207" s="112" t="s">
        <v>42</v>
      </c>
      <c r="AE207" s="112"/>
      <c r="AF207" s="112"/>
    </row>
    <row r="208" spans="13:32" ht="19" customHeight="1" x14ac:dyDescent="0.25">
      <c r="M208" s="94" t="s">
        <v>239</v>
      </c>
      <c r="N208" s="117" t="s">
        <v>507</v>
      </c>
      <c r="O208" s="188" t="s">
        <v>403</v>
      </c>
      <c r="P208" s="117" t="s">
        <v>508</v>
      </c>
      <c r="Q208" s="118"/>
      <c r="R208" s="119">
        <v>1</v>
      </c>
      <c r="S208" s="118"/>
      <c r="T208" s="118"/>
      <c r="U208" s="119">
        <v>2</v>
      </c>
      <c r="V208" s="118"/>
      <c r="W208" s="119">
        <v>3</v>
      </c>
      <c r="X208" s="119">
        <v>4</v>
      </c>
      <c r="Y208" s="120"/>
      <c r="Z208" s="120" t="s">
        <v>39</v>
      </c>
      <c r="AA208" s="120"/>
      <c r="AB208" s="120"/>
      <c r="AC208" s="120" t="s">
        <v>34</v>
      </c>
      <c r="AD208" s="120"/>
      <c r="AE208" s="120" t="s">
        <v>32</v>
      </c>
      <c r="AF208" s="120" t="s">
        <v>36</v>
      </c>
    </row>
    <row r="209" spans="13:32" ht="19" customHeight="1" x14ac:dyDescent="0.25">
      <c r="M209" s="94" t="s">
        <v>239</v>
      </c>
      <c r="N209" s="117" t="s">
        <v>509</v>
      </c>
      <c r="O209" s="188" t="s">
        <v>403</v>
      </c>
      <c r="P209" s="117" t="s">
        <v>510</v>
      </c>
      <c r="Q209" s="119">
        <v>1</v>
      </c>
      <c r="R209" s="119">
        <v>3</v>
      </c>
      <c r="S209" s="119">
        <v>5</v>
      </c>
      <c r="T209" s="119">
        <v>4</v>
      </c>
      <c r="U209" s="118"/>
      <c r="V209" s="119">
        <v>2</v>
      </c>
      <c r="W209" s="118"/>
      <c r="X209" s="118"/>
      <c r="Y209" s="120" t="s">
        <v>33</v>
      </c>
      <c r="Z209" s="120" t="s">
        <v>33</v>
      </c>
      <c r="AA209" s="120" t="s">
        <v>33</v>
      </c>
      <c r="AB209" s="120" t="s">
        <v>33</v>
      </c>
      <c r="AC209" s="120"/>
      <c r="AD209" s="120" t="s">
        <v>42</v>
      </c>
      <c r="AE209" s="120"/>
      <c r="AF209" s="120"/>
    </row>
    <row r="210" spans="13:32" ht="19" customHeight="1" x14ac:dyDescent="0.25">
      <c r="M210" s="94" t="s">
        <v>239</v>
      </c>
      <c r="N210" s="117" t="s">
        <v>511</v>
      </c>
      <c r="O210" s="188" t="s">
        <v>403</v>
      </c>
      <c r="P210" s="117" t="s">
        <v>512</v>
      </c>
      <c r="Q210" s="119">
        <v>1</v>
      </c>
      <c r="R210" s="118"/>
      <c r="S210" s="119">
        <v>2</v>
      </c>
      <c r="T210" s="119">
        <v>4</v>
      </c>
      <c r="U210" s="119">
        <v>3</v>
      </c>
      <c r="V210" s="118"/>
      <c r="W210" s="118"/>
      <c r="X210" s="118"/>
      <c r="Y210" s="120" t="s">
        <v>27</v>
      </c>
      <c r="Z210" s="120"/>
      <c r="AA210" s="120" t="s">
        <v>27</v>
      </c>
      <c r="AB210" s="120" t="s">
        <v>40</v>
      </c>
      <c r="AC210" s="120" t="s">
        <v>41</v>
      </c>
      <c r="AD210" s="120"/>
      <c r="AE210" s="120"/>
      <c r="AF210" s="120"/>
    </row>
    <row r="211" spans="13:32" ht="19" customHeight="1" x14ac:dyDescent="0.25">
      <c r="M211" s="94" t="s">
        <v>239</v>
      </c>
      <c r="N211" s="102" t="s">
        <v>513</v>
      </c>
      <c r="O211" s="188" t="s">
        <v>403</v>
      </c>
      <c r="P211" s="102" t="s">
        <v>514</v>
      </c>
      <c r="Q211" s="124"/>
      <c r="R211" s="111">
        <v>2</v>
      </c>
      <c r="S211" s="124"/>
      <c r="T211" s="111">
        <v>5</v>
      </c>
      <c r="U211" s="111">
        <v>4</v>
      </c>
      <c r="V211" s="111">
        <v>3</v>
      </c>
      <c r="W211" s="111">
        <v>1</v>
      </c>
      <c r="X211" s="124"/>
      <c r="Y211" s="112"/>
      <c r="Z211" s="112" t="s">
        <v>39</v>
      </c>
      <c r="AA211" s="112"/>
      <c r="AB211" s="112" t="s">
        <v>33</v>
      </c>
      <c r="AC211" s="112" t="s">
        <v>34</v>
      </c>
      <c r="AD211" s="112" t="s">
        <v>35</v>
      </c>
      <c r="AE211" s="112" t="s">
        <v>32</v>
      </c>
      <c r="AF211" s="112"/>
    </row>
    <row r="212" spans="13:32" ht="19" customHeight="1" x14ac:dyDescent="0.25">
      <c r="M212" s="94" t="s">
        <v>239</v>
      </c>
      <c r="N212" s="102" t="s">
        <v>515</v>
      </c>
      <c r="O212" s="188" t="s">
        <v>403</v>
      </c>
      <c r="P212" s="102" t="s">
        <v>516</v>
      </c>
      <c r="Q212" s="111">
        <v>3</v>
      </c>
      <c r="R212" s="111">
        <v>4</v>
      </c>
      <c r="S212" s="124"/>
      <c r="T212" s="111">
        <v>2</v>
      </c>
      <c r="U212" s="111">
        <v>1</v>
      </c>
      <c r="V212" s="124"/>
      <c r="W212" s="124"/>
      <c r="X212" s="111">
        <v>5</v>
      </c>
      <c r="Y212" s="112" t="s">
        <v>27</v>
      </c>
      <c r="Z212" s="112" t="s">
        <v>39</v>
      </c>
      <c r="AA212" s="112"/>
      <c r="AB212" s="112" t="s">
        <v>33</v>
      </c>
      <c r="AC212" s="112" t="s">
        <v>34</v>
      </c>
      <c r="AD212" s="112"/>
      <c r="AE212" s="112"/>
      <c r="AF212" s="112" t="s">
        <v>36</v>
      </c>
    </row>
    <row r="213" spans="13:32" ht="19" customHeight="1" x14ac:dyDescent="0.25">
      <c r="M213" s="94" t="s">
        <v>239</v>
      </c>
      <c r="N213" s="102" t="s">
        <v>517</v>
      </c>
      <c r="O213" s="188" t="s">
        <v>403</v>
      </c>
      <c r="P213" s="102" t="s">
        <v>518</v>
      </c>
      <c r="Q213" s="124"/>
      <c r="R213" s="111">
        <v>4</v>
      </c>
      <c r="S213" s="124"/>
      <c r="T213" s="111">
        <v>1</v>
      </c>
      <c r="U213" s="124"/>
      <c r="V213" s="111">
        <v>2</v>
      </c>
      <c r="W213" s="124"/>
      <c r="X213" s="111">
        <v>3</v>
      </c>
      <c r="Y213" s="112"/>
      <c r="Z213" s="112" t="s">
        <v>39</v>
      </c>
      <c r="AA213" s="112"/>
      <c r="AB213" s="112" t="s">
        <v>29</v>
      </c>
      <c r="AC213" s="112"/>
      <c r="AD213" s="112" t="s">
        <v>42</v>
      </c>
      <c r="AE213" s="112"/>
      <c r="AF213" s="112" t="s">
        <v>44</v>
      </c>
    </row>
    <row r="214" spans="13:32" ht="19" customHeight="1" x14ac:dyDescent="0.25">
      <c r="M214" s="94" t="s">
        <v>239</v>
      </c>
      <c r="N214" s="117" t="s">
        <v>519</v>
      </c>
      <c r="O214" s="188" t="s">
        <v>403</v>
      </c>
      <c r="P214" s="117" t="s">
        <v>366</v>
      </c>
      <c r="Q214" s="118"/>
      <c r="R214" s="119">
        <v>1</v>
      </c>
      <c r="S214" s="118"/>
      <c r="T214" s="119">
        <v>3</v>
      </c>
      <c r="U214" s="119">
        <v>2</v>
      </c>
      <c r="V214" s="119">
        <v>4</v>
      </c>
      <c r="W214" s="118"/>
      <c r="X214" s="118"/>
      <c r="Y214" s="120"/>
      <c r="Z214" s="120" t="s">
        <v>39</v>
      </c>
      <c r="AA214" s="120"/>
      <c r="AB214" s="120" t="s">
        <v>33</v>
      </c>
      <c r="AC214" s="120" t="s">
        <v>34</v>
      </c>
      <c r="AD214" s="120" t="s">
        <v>42</v>
      </c>
      <c r="AE214" s="120"/>
      <c r="AF214" s="120"/>
    </row>
    <row r="215" spans="13:32" ht="19" customHeight="1" x14ac:dyDescent="0.25">
      <c r="M215" s="94" t="s">
        <v>242</v>
      </c>
      <c r="N215" s="102" t="s">
        <v>520</v>
      </c>
      <c r="O215" s="188" t="s">
        <v>403</v>
      </c>
      <c r="P215" s="102" t="s">
        <v>410</v>
      </c>
      <c r="Q215" s="124"/>
      <c r="R215" s="124"/>
      <c r="S215" s="124"/>
      <c r="T215" s="124"/>
      <c r="U215" s="111">
        <v>1</v>
      </c>
      <c r="V215" s="124"/>
      <c r="W215" s="111">
        <v>2</v>
      </c>
      <c r="X215" s="124"/>
      <c r="Y215" s="112"/>
      <c r="Z215" s="112"/>
      <c r="AA215" s="112"/>
      <c r="AB215" s="112"/>
      <c r="AC215" s="112" t="s">
        <v>41</v>
      </c>
      <c r="AD215" s="112"/>
      <c r="AE215" s="112" t="s">
        <v>43</v>
      </c>
      <c r="AF215" s="112"/>
    </row>
    <row r="216" spans="13:32" ht="19" customHeight="1" x14ac:dyDescent="0.25">
      <c r="M216" s="94" t="s">
        <v>242</v>
      </c>
      <c r="N216" s="117" t="s">
        <v>521</v>
      </c>
      <c r="O216" s="188" t="s">
        <v>403</v>
      </c>
      <c r="P216" s="117" t="s">
        <v>522</v>
      </c>
      <c r="Q216" s="119">
        <v>2</v>
      </c>
      <c r="R216" s="119">
        <v>3</v>
      </c>
      <c r="S216" s="119">
        <v>4</v>
      </c>
      <c r="T216" s="119">
        <v>1</v>
      </c>
      <c r="U216" s="118"/>
      <c r="V216" s="119">
        <v>5</v>
      </c>
      <c r="W216" s="118"/>
      <c r="X216" s="118"/>
      <c r="Y216" s="120" t="s">
        <v>33</v>
      </c>
      <c r="Z216" s="120" t="s">
        <v>33</v>
      </c>
      <c r="AA216" s="120" t="s">
        <v>33</v>
      </c>
      <c r="AB216" s="120" t="s">
        <v>29</v>
      </c>
      <c r="AC216" s="120"/>
      <c r="AD216" s="120" t="s">
        <v>42</v>
      </c>
      <c r="AE216" s="120"/>
      <c r="AF216" s="120"/>
    </row>
    <row r="217" spans="13:32" ht="19" customHeight="1" x14ac:dyDescent="0.25">
      <c r="M217" s="94" t="s">
        <v>242</v>
      </c>
      <c r="N217" s="117" t="s">
        <v>523</v>
      </c>
      <c r="O217" s="188" t="s">
        <v>403</v>
      </c>
      <c r="P217" s="117" t="s">
        <v>524</v>
      </c>
      <c r="Q217" s="118"/>
      <c r="R217" s="119">
        <v>4</v>
      </c>
      <c r="S217" s="118"/>
      <c r="T217" s="119">
        <v>1</v>
      </c>
      <c r="U217" s="119">
        <v>2</v>
      </c>
      <c r="V217" s="119">
        <v>3</v>
      </c>
      <c r="W217" s="118"/>
      <c r="X217" s="118"/>
      <c r="Y217" s="120"/>
      <c r="Z217" s="120" t="s">
        <v>39</v>
      </c>
      <c r="AA217" s="120"/>
      <c r="AB217" s="120" t="s">
        <v>40</v>
      </c>
      <c r="AC217" s="120" t="s">
        <v>41</v>
      </c>
      <c r="AD217" s="120" t="s">
        <v>42</v>
      </c>
      <c r="AE217" s="120"/>
      <c r="AF217" s="120"/>
    </row>
    <row r="218" spans="13:32" ht="19" customHeight="1" x14ac:dyDescent="0.25">
      <c r="M218" s="94" t="s">
        <v>242</v>
      </c>
      <c r="N218" s="102" t="s">
        <v>525</v>
      </c>
      <c r="O218" s="188" t="s">
        <v>403</v>
      </c>
      <c r="P218" s="102" t="s">
        <v>526</v>
      </c>
      <c r="Q218" s="111">
        <v>2</v>
      </c>
      <c r="R218" s="124"/>
      <c r="S218" s="124"/>
      <c r="T218" s="111">
        <v>1</v>
      </c>
      <c r="U218" s="111">
        <v>3</v>
      </c>
      <c r="V218" s="111">
        <v>4</v>
      </c>
      <c r="W218" s="124"/>
      <c r="X218" s="124"/>
      <c r="Y218" s="112" t="s">
        <v>33</v>
      </c>
      <c r="Z218" s="112"/>
      <c r="AA218" s="112"/>
      <c r="AB218" s="112" t="s">
        <v>40</v>
      </c>
      <c r="AC218" s="112" t="s">
        <v>34</v>
      </c>
      <c r="AD218" s="112" t="s">
        <v>42</v>
      </c>
      <c r="AE218" s="112"/>
      <c r="AF218" s="112"/>
    </row>
    <row r="219" spans="13:32" ht="19" customHeight="1" x14ac:dyDescent="0.25">
      <c r="M219" s="94" t="s">
        <v>245</v>
      </c>
      <c r="N219" s="102" t="s">
        <v>527</v>
      </c>
      <c r="O219" s="188" t="s">
        <v>403</v>
      </c>
      <c r="P219" s="102" t="s">
        <v>528</v>
      </c>
      <c r="Q219" s="111">
        <v>2</v>
      </c>
      <c r="R219" s="124"/>
      <c r="S219" s="124"/>
      <c r="T219" s="111">
        <v>1</v>
      </c>
      <c r="U219" s="111">
        <v>3</v>
      </c>
      <c r="V219" s="124"/>
      <c r="W219" s="111">
        <v>4</v>
      </c>
      <c r="X219" s="111">
        <v>5</v>
      </c>
      <c r="Y219" s="112" t="s">
        <v>38</v>
      </c>
      <c r="Z219" s="112"/>
      <c r="AA219" s="112"/>
      <c r="AB219" s="112" t="s">
        <v>40</v>
      </c>
      <c r="AC219" s="112" t="s">
        <v>41</v>
      </c>
      <c r="AD219" s="112"/>
      <c r="AE219" s="112" t="s">
        <v>43</v>
      </c>
      <c r="AF219" s="112" t="s">
        <v>44</v>
      </c>
    </row>
    <row r="220" spans="13:32" ht="19" customHeight="1" x14ac:dyDescent="0.25">
      <c r="M220" s="94" t="s">
        <v>100</v>
      </c>
      <c r="N220" s="102" t="s">
        <v>529</v>
      </c>
      <c r="O220" s="190" t="s">
        <v>11</v>
      </c>
      <c r="P220" s="102" t="s">
        <v>388</v>
      </c>
      <c r="Q220" s="104"/>
      <c r="R220" s="104"/>
      <c r="S220" s="104"/>
      <c r="T220" s="105">
        <v>1</v>
      </c>
      <c r="U220" s="104"/>
      <c r="V220" s="105">
        <v>2</v>
      </c>
      <c r="W220" s="104"/>
      <c r="X220" s="104"/>
      <c r="Y220" s="106"/>
      <c r="Z220" s="106"/>
      <c r="AA220" s="106"/>
      <c r="AB220" s="106" t="s">
        <v>29</v>
      </c>
      <c r="AC220" s="106"/>
      <c r="AD220" s="106" t="s">
        <v>42</v>
      </c>
      <c r="AE220" s="106"/>
      <c r="AF220" s="106"/>
    </row>
    <row r="221" spans="13:32" ht="19" customHeight="1" x14ac:dyDescent="0.25">
      <c r="M221" s="94" t="s">
        <v>106</v>
      </c>
      <c r="N221" s="117" t="s">
        <v>530</v>
      </c>
      <c r="O221" s="190" t="s">
        <v>11</v>
      </c>
      <c r="P221" s="117" t="s">
        <v>531</v>
      </c>
      <c r="Q221" s="118"/>
      <c r="R221" s="119">
        <v>1</v>
      </c>
      <c r="S221" s="118"/>
      <c r="T221" s="119">
        <v>2</v>
      </c>
      <c r="U221" s="119">
        <v>3</v>
      </c>
      <c r="V221" s="118"/>
      <c r="W221" s="118"/>
      <c r="X221" s="118"/>
      <c r="Y221" s="120"/>
      <c r="Z221" s="120" t="s">
        <v>28</v>
      </c>
      <c r="AA221" s="120"/>
      <c r="AB221" s="120" t="s">
        <v>40</v>
      </c>
      <c r="AC221" s="120" t="s">
        <v>34</v>
      </c>
      <c r="AD221" s="120"/>
      <c r="AE221" s="120"/>
      <c r="AF221" s="120"/>
    </row>
    <row r="222" spans="13:32" ht="19" customHeight="1" x14ac:dyDescent="0.25">
      <c r="M222" s="94" t="s">
        <v>134</v>
      </c>
      <c r="N222" s="117" t="s">
        <v>532</v>
      </c>
      <c r="O222" s="190" t="s">
        <v>11</v>
      </c>
      <c r="P222" s="117" t="s">
        <v>533</v>
      </c>
      <c r="Q222" s="118"/>
      <c r="R222" s="118"/>
      <c r="S222" s="118"/>
      <c r="T222" s="119">
        <v>1</v>
      </c>
      <c r="U222" s="118"/>
      <c r="V222" s="119">
        <v>2</v>
      </c>
      <c r="W222" s="119">
        <v>3</v>
      </c>
      <c r="X222" s="119">
        <v>4</v>
      </c>
      <c r="Y222" s="120"/>
      <c r="Z222" s="120"/>
      <c r="AA222" s="120"/>
      <c r="AB222" s="120" t="s">
        <v>29</v>
      </c>
      <c r="AC222" s="120"/>
      <c r="AD222" s="120" t="s">
        <v>42</v>
      </c>
      <c r="AE222" s="120" t="s">
        <v>32</v>
      </c>
      <c r="AF222" s="120" t="s">
        <v>44</v>
      </c>
    </row>
    <row r="223" spans="13:32" ht="19" customHeight="1" x14ac:dyDescent="0.25">
      <c r="M223" s="94" t="s">
        <v>134</v>
      </c>
      <c r="N223" s="117" t="s">
        <v>534</v>
      </c>
      <c r="O223" s="190" t="s">
        <v>11</v>
      </c>
      <c r="P223" s="117" t="s">
        <v>535</v>
      </c>
      <c r="Q223" s="118"/>
      <c r="R223" s="118"/>
      <c r="S223" s="118"/>
      <c r="T223" s="118"/>
      <c r="U223" s="119">
        <v>3</v>
      </c>
      <c r="V223" s="119">
        <v>2</v>
      </c>
      <c r="W223" s="119">
        <v>1</v>
      </c>
      <c r="X223" s="118"/>
      <c r="Y223" s="120"/>
      <c r="Z223" s="120"/>
      <c r="AA223" s="120"/>
      <c r="AB223" s="120"/>
      <c r="AC223" s="120" t="s">
        <v>41</v>
      </c>
      <c r="AD223" s="120" t="s">
        <v>35</v>
      </c>
      <c r="AE223" s="120" t="s">
        <v>43</v>
      </c>
      <c r="AF223" s="120"/>
    </row>
    <row r="224" spans="13:32" ht="19" customHeight="1" x14ac:dyDescent="0.25">
      <c r="M224" s="94" t="s">
        <v>134</v>
      </c>
      <c r="N224" s="102" t="s">
        <v>536</v>
      </c>
      <c r="O224" s="190" t="s">
        <v>11</v>
      </c>
      <c r="P224" s="102" t="s">
        <v>537</v>
      </c>
      <c r="Q224" s="111">
        <v>3</v>
      </c>
      <c r="R224" s="111">
        <v>4</v>
      </c>
      <c r="S224" s="124"/>
      <c r="T224" s="124"/>
      <c r="U224" s="111">
        <v>1</v>
      </c>
      <c r="V224" s="111">
        <v>2</v>
      </c>
      <c r="W224" s="124"/>
      <c r="X224" s="111">
        <v>5</v>
      </c>
      <c r="Y224" s="112" t="s">
        <v>27</v>
      </c>
      <c r="Z224" s="112" t="s">
        <v>28</v>
      </c>
      <c r="AA224" s="112"/>
      <c r="AB224" s="112"/>
      <c r="AC224" s="112" t="s">
        <v>34</v>
      </c>
      <c r="AD224" s="112" t="s">
        <v>42</v>
      </c>
      <c r="AE224" s="112"/>
      <c r="AF224" s="112" t="s">
        <v>44</v>
      </c>
    </row>
    <row r="225" spans="13:32" ht="19" customHeight="1" x14ac:dyDescent="0.25">
      <c r="M225" s="94" t="s">
        <v>134</v>
      </c>
      <c r="N225" s="117" t="s">
        <v>538</v>
      </c>
      <c r="O225" s="190" t="s">
        <v>11</v>
      </c>
      <c r="P225" s="117" t="s">
        <v>539</v>
      </c>
      <c r="Q225" s="118"/>
      <c r="R225" s="119">
        <v>3</v>
      </c>
      <c r="S225" s="119">
        <v>2</v>
      </c>
      <c r="T225" s="118"/>
      <c r="U225" s="119">
        <v>1</v>
      </c>
      <c r="V225" s="119">
        <v>5</v>
      </c>
      <c r="W225" s="118"/>
      <c r="X225" s="119">
        <v>4</v>
      </c>
      <c r="Y225" s="120"/>
      <c r="Z225" s="120" t="s">
        <v>28</v>
      </c>
      <c r="AA225" s="120" t="s">
        <v>38</v>
      </c>
      <c r="AB225" s="120"/>
      <c r="AC225" s="120" t="s">
        <v>34</v>
      </c>
      <c r="AD225" s="120" t="s">
        <v>35</v>
      </c>
      <c r="AE225" s="120"/>
      <c r="AF225" s="120" t="s">
        <v>36</v>
      </c>
    </row>
    <row r="226" spans="13:32" ht="19" customHeight="1" x14ac:dyDescent="0.25">
      <c r="M226" s="94" t="s">
        <v>141</v>
      </c>
      <c r="N226" s="117" t="s">
        <v>540</v>
      </c>
      <c r="O226" s="190" t="s">
        <v>11</v>
      </c>
      <c r="P226" s="117" t="s">
        <v>541</v>
      </c>
      <c r="Q226" s="118"/>
      <c r="R226" s="119">
        <v>5</v>
      </c>
      <c r="S226" s="118"/>
      <c r="T226" s="119">
        <v>4</v>
      </c>
      <c r="U226" s="119">
        <v>3</v>
      </c>
      <c r="V226" s="119">
        <v>2</v>
      </c>
      <c r="W226" s="119">
        <v>1</v>
      </c>
      <c r="X226" s="118"/>
      <c r="Y226" s="120"/>
      <c r="Z226" s="120" t="s">
        <v>28</v>
      </c>
      <c r="AA226" s="120"/>
      <c r="AB226" s="120" t="s">
        <v>40</v>
      </c>
      <c r="AC226" s="120" t="s">
        <v>34</v>
      </c>
      <c r="AD226" s="120" t="s">
        <v>31</v>
      </c>
      <c r="AE226" s="120" t="s">
        <v>43</v>
      </c>
      <c r="AF226" s="120"/>
    </row>
    <row r="227" spans="13:32" ht="19" customHeight="1" x14ac:dyDescent="0.25">
      <c r="M227" s="94" t="s">
        <v>141</v>
      </c>
      <c r="N227" s="117" t="s">
        <v>542</v>
      </c>
      <c r="O227" s="190" t="s">
        <v>11</v>
      </c>
      <c r="P227" s="117" t="s">
        <v>543</v>
      </c>
      <c r="Q227" s="118"/>
      <c r="R227" s="119">
        <v>4</v>
      </c>
      <c r="S227" s="118"/>
      <c r="T227" s="119">
        <v>1</v>
      </c>
      <c r="U227" s="119">
        <v>3</v>
      </c>
      <c r="V227" s="119">
        <v>2</v>
      </c>
      <c r="W227" s="118"/>
      <c r="X227" s="118"/>
      <c r="Y227" s="120"/>
      <c r="Z227" s="120" t="s">
        <v>28</v>
      </c>
      <c r="AA227" s="120"/>
      <c r="AB227" s="120" t="s">
        <v>33</v>
      </c>
      <c r="AC227" s="120" t="s">
        <v>34</v>
      </c>
      <c r="AD227" s="120" t="s">
        <v>42</v>
      </c>
      <c r="AE227" s="120"/>
      <c r="AF227" s="120"/>
    </row>
    <row r="228" spans="13:32" ht="19" customHeight="1" x14ac:dyDescent="0.25">
      <c r="M228" s="94" t="s">
        <v>141</v>
      </c>
      <c r="N228" s="102" t="s">
        <v>544</v>
      </c>
      <c r="O228" s="190" t="s">
        <v>11</v>
      </c>
      <c r="P228" s="102" t="s">
        <v>545</v>
      </c>
      <c r="Q228" s="111">
        <v>1</v>
      </c>
      <c r="R228" s="111">
        <v>3</v>
      </c>
      <c r="S228" s="111">
        <v>6</v>
      </c>
      <c r="T228" s="124"/>
      <c r="U228" s="111">
        <v>2</v>
      </c>
      <c r="V228" s="124"/>
      <c r="W228" s="111">
        <v>5</v>
      </c>
      <c r="X228" s="111">
        <v>4</v>
      </c>
      <c r="Y228" s="112" t="s">
        <v>38</v>
      </c>
      <c r="Z228" s="112" t="s">
        <v>28</v>
      </c>
      <c r="AA228" s="112" t="s">
        <v>38</v>
      </c>
      <c r="AB228" s="112"/>
      <c r="AC228" s="112" t="s">
        <v>41</v>
      </c>
      <c r="AD228" s="112"/>
      <c r="AE228" s="112" t="s">
        <v>43</v>
      </c>
      <c r="AF228" s="112" t="s">
        <v>44</v>
      </c>
    </row>
    <row r="229" spans="13:32" ht="19" customHeight="1" x14ac:dyDescent="0.25">
      <c r="M229" s="94" t="s">
        <v>141</v>
      </c>
      <c r="N229" s="117" t="s">
        <v>546</v>
      </c>
      <c r="O229" s="190" t="s">
        <v>11</v>
      </c>
      <c r="P229" s="117" t="s">
        <v>547</v>
      </c>
      <c r="Q229" s="119">
        <v>6</v>
      </c>
      <c r="R229" s="119">
        <v>5</v>
      </c>
      <c r="S229" s="119">
        <v>3</v>
      </c>
      <c r="T229" s="119">
        <v>2</v>
      </c>
      <c r="U229" s="119">
        <v>1</v>
      </c>
      <c r="V229" s="118"/>
      <c r="W229" s="119">
        <v>4</v>
      </c>
      <c r="X229" s="118"/>
      <c r="Y229" s="120" t="s">
        <v>27</v>
      </c>
      <c r="Z229" s="120" t="s">
        <v>28</v>
      </c>
      <c r="AA229" s="120" t="s">
        <v>33</v>
      </c>
      <c r="AB229" s="120" t="s">
        <v>40</v>
      </c>
      <c r="AC229" s="120" t="s">
        <v>34</v>
      </c>
      <c r="AD229" s="120"/>
      <c r="AE229" s="120" t="s">
        <v>35</v>
      </c>
      <c r="AF229" s="120"/>
    </row>
    <row r="230" spans="13:32" ht="19" customHeight="1" x14ac:dyDescent="0.25">
      <c r="M230" s="94" t="s">
        <v>141</v>
      </c>
      <c r="N230" s="102" t="s">
        <v>548</v>
      </c>
      <c r="O230" s="190" t="s">
        <v>11</v>
      </c>
      <c r="P230" s="102" t="s">
        <v>549</v>
      </c>
      <c r="Q230" s="124"/>
      <c r="R230" s="111">
        <v>3</v>
      </c>
      <c r="S230" s="111">
        <v>2</v>
      </c>
      <c r="T230" s="124"/>
      <c r="U230" s="124"/>
      <c r="V230" s="124"/>
      <c r="W230" s="124"/>
      <c r="X230" s="111">
        <v>1</v>
      </c>
      <c r="Y230" s="112"/>
      <c r="Z230" s="112" t="s">
        <v>39</v>
      </c>
      <c r="AA230" s="112" t="s">
        <v>27</v>
      </c>
      <c r="AB230" s="112"/>
      <c r="AC230" s="112"/>
      <c r="AD230" s="112"/>
      <c r="AE230" s="112"/>
      <c r="AF230" s="112" t="s">
        <v>44</v>
      </c>
    </row>
    <row r="231" spans="13:32" ht="19" customHeight="1" x14ac:dyDescent="0.25">
      <c r="M231" s="94" t="s">
        <v>141</v>
      </c>
      <c r="N231" s="102" t="s">
        <v>550</v>
      </c>
      <c r="O231" s="190" t="s">
        <v>11</v>
      </c>
      <c r="P231" s="102" t="s">
        <v>551</v>
      </c>
      <c r="Q231" s="111">
        <v>7</v>
      </c>
      <c r="R231" s="111">
        <v>4</v>
      </c>
      <c r="S231" s="111">
        <v>6</v>
      </c>
      <c r="T231" s="111">
        <v>2</v>
      </c>
      <c r="U231" s="111">
        <v>1</v>
      </c>
      <c r="V231" s="124"/>
      <c r="W231" s="111">
        <v>5</v>
      </c>
      <c r="X231" s="111">
        <v>3</v>
      </c>
      <c r="Y231" s="112" t="s">
        <v>33</v>
      </c>
      <c r="Z231" s="112" t="s">
        <v>33</v>
      </c>
      <c r="AA231" s="112" t="s">
        <v>33</v>
      </c>
      <c r="AB231" s="112" t="s">
        <v>40</v>
      </c>
      <c r="AC231" s="112" t="s">
        <v>34</v>
      </c>
      <c r="AD231" s="112"/>
      <c r="AE231" s="112" t="s">
        <v>43</v>
      </c>
      <c r="AF231" s="112" t="s">
        <v>44</v>
      </c>
    </row>
    <row r="232" spans="13:32" ht="19" customHeight="1" x14ac:dyDescent="0.25">
      <c r="M232" s="94" t="s">
        <v>141</v>
      </c>
      <c r="N232" s="102" t="s">
        <v>552</v>
      </c>
      <c r="O232" s="190" t="s">
        <v>11</v>
      </c>
      <c r="P232" s="102" t="s">
        <v>199</v>
      </c>
      <c r="Q232" s="124"/>
      <c r="R232" s="124"/>
      <c r="S232" s="124"/>
      <c r="T232" s="111">
        <v>1</v>
      </c>
      <c r="U232" s="111">
        <v>2</v>
      </c>
      <c r="V232" s="111">
        <v>3</v>
      </c>
      <c r="W232" s="124"/>
      <c r="X232" s="124"/>
      <c r="Y232" s="112"/>
      <c r="Z232" s="112"/>
      <c r="AA232" s="112"/>
      <c r="AB232" s="112" t="s">
        <v>29</v>
      </c>
      <c r="AC232" s="112" t="s">
        <v>34</v>
      </c>
      <c r="AD232" s="112" t="s">
        <v>42</v>
      </c>
      <c r="AE232" s="112"/>
      <c r="AF232" s="112"/>
    </row>
    <row r="233" spans="13:32" ht="19" customHeight="1" x14ac:dyDescent="0.25">
      <c r="M233" s="94" t="s">
        <v>141</v>
      </c>
      <c r="N233" s="102" t="s">
        <v>553</v>
      </c>
      <c r="O233" s="190" t="s">
        <v>11</v>
      </c>
      <c r="P233" s="102" t="s">
        <v>554</v>
      </c>
      <c r="Q233" s="111">
        <v>6</v>
      </c>
      <c r="R233" s="111">
        <v>5</v>
      </c>
      <c r="S233" s="111">
        <v>4</v>
      </c>
      <c r="T233" s="111">
        <v>1</v>
      </c>
      <c r="U233" s="111">
        <v>2</v>
      </c>
      <c r="V233" s="124"/>
      <c r="W233" s="111">
        <v>3</v>
      </c>
      <c r="X233" s="124"/>
      <c r="Y233" s="112" t="s">
        <v>38</v>
      </c>
      <c r="Z233" s="112" t="s">
        <v>28</v>
      </c>
      <c r="AA233" s="112" t="s">
        <v>38</v>
      </c>
      <c r="AB233" s="112" t="s">
        <v>40</v>
      </c>
      <c r="AC233" s="112" t="s">
        <v>34</v>
      </c>
      <c r="AD233" s="112"/>
      <c r="AE233" s="112" t="s">
        <v>43</v>
      </c>
      <c r="AF233" s="112"/>
    </row>
    <row r="234" spans="13:32" ht="19" customHeight="1" x14ac:dyDescent="0.25">
      <c r="M234" s="94" t="s">
        <v>141</v>
      </c>
      <c r="N234" s="117" t="s">
        <v>555</v>
      </c>
      <c r="O234" s="190" t="s">
        <v>11</v>
      </c>
      <c r="P234" s="117" t="s">
        <v>556</v>
      </c>
      <c r="Q234" s="119">
        <v>7</v>
      </c>
      <c r="R234" s="119">
        <v>6</v>
      </c>
      <c r="S234" s="119">
        <v>3</v>
      </c>
      <c r="T234" s="119">
        <v>5</v>
      </c>
      <c r="U234" s="119">
        <v>4</v>
      </c>
      <c r="V234" s="118"/>
      <c r="W234" s="119">
        <v>1</v>
      </c>
      <c r="X234" s="119">
        <v>2</v>
      </c>
      <c r="Y234" s="120" t="s">
        <v>33</v>
      </c>
      <c r="Z234" s="120" t="s">
        <v>33</v>
      </c>
      <c r="AA234" s="120" t="s">
        <v>33</v>
      </c>
      <c r="AB234" s="120" t="s">
        <v>29</v>
      </c>
      <c r="AC234" s="120" t="s">
        <v>34</v>
      </c>
      <c r="AD234" s="120"/>
      <c r="AE234" s="120" t="s">
        <v>43</v>
      </c>
      <c r="AF234" s="120" t="s">
        <v>36</v>
      </c>
    </row>
    <row r="235" spans="13:32" ht="19" customHeight="1" x14ac:dyDescent="0.25">
      <c r="M235" s="94" t="s">
        <v>141</v>
      </c>
      <c r="N235" s="117" t="s">
        <v>557</v>
      </c>
      <c r="O235" s="190" t="s">
        <v>11</v>
      </c>
      <c r="P235" s="117" t="s">
        <v>558</v>
      </c>
      <c r="Q235" s="118"/>
      <c r="R235" s="119">
        <v>2</v>
      </c>
      <c r="S235" s="118"/>
      <c r="T235" s="119">
        <v>1</v>
      </c>
      <c r="U235" s="118"/>
      <c r="V235" s="118"/>
      <c r="W235" s="118"/>
      <c r="X235" s="119">
        <v>3</v>
      </c>
      <c r="Y235" s="120"/>
      <c r="Z235" s="120" t="s">
        <v>28</v>
      </c>
      <c r="AA235" s="120"/>
      <c r="AB235" s="120" t="s">
        <v>29</v>
      </c>
      <c r="AC235" s="120"/>
      <c r="AD235" s="120"/>
      <c r="AE235" s="120"/>
      <c r="AF235" s="120" t="s">
        <v>44</v>
      </c>
    </row>
    <row r="236" spans="13:32" ht="19" customHeight="1" x14ac:dyDescent="0.25">
      <c r="M236" s="94" t="s">
        <v>141</v>
      </c>
      <c r="N236" s="102" t="s">
        <v>559</v>
      </c>
      <c r="O236" s="190" t="s">
        <v>11</v>
      </c>
      <c r="P236" s="102" t="s">
        <v>560</v>
      </c>
      <c r="Q236" s="111">
        <v>5</v>
      </c>
      <c r="R236" s="111">
        <v>1</v>
      </c>
      <c r="S236" s="124"/>
      <c r="T236" s="111">
        <v>4</v>
      </c>
      <c r="U236" s="111">
        <v>2</v>
      </c>
      <c r="V236" s="111">
        <v>3</v>
      </c>
      <c r="W236" s="124"/>
      <c r="X236" s="124"/>
      <c r="Y236" s="112" t="s">
        <v>38</v>
      </c>
      <c r="Z236" s="112" t="s">
        <v>39</v>
      </c>
      <c r="AA236" s="112"/>
      <c r="AB236" s="112" t="s">
        <v>33</v>
      </c>
      <c r="AC236" s="112" t="s">
        <v>34</v>
      </c>
      <c r="AD236" s="112" t="s">
        <v>42</v>
      </c>
      <c r="AE236" s="112"/>
      <c r="AF236" s="112"/>
    </row>
    <row r="237" spans="13:32" ht="19" customHeight="1" x14ac:dyDescent="0.25">
      <c r="M237" s="94" t="s">
        <v>144</v>
      </c>
      <c r="N237" s="102" t="s">
        <v>561</v>
      </c>
      <c r="O237" s="190" t="s">
        <v>11</v>
      </c>
      <c r="P237" s="102" t="s">
        <v>197</v>
      </c>
      <c r="Q237" s="124"/>
      <c r="R237" s="111">
        <v>1</v>
      </c>
      <c r="S237" s="124"/>
      <c r="T237" s="124"/>
      <c r="U237" s="111">
        <v>2</v>
      </c>
      <c r="V237" s="111">
        <v>3</v>
      </c>
      <c r="W237" s="124"/>
      <c r="X237" s="124"/>
      <c r="Y237" s="112"/>
      <c r="Z237" s="112" t="s">
        <v>28</v>
      </c>
      <c r="AA237" s="112"/>
      <c r="AB237" s="112"/>
      <c r="AC237" s="112" t="s">
        <v>41</v>
      </c>
      <c r="AD237" s="112" t="s">
        <v>42</v>
      </c>
      <c r="AE237" s="112"/>
      <c r="AF237" s="112"/>
    </row>
    <row r="238" spans="13:32" ht="19" customHeight="1" x14ac:dyDescent="0.25">
      <c r="M238" s="94" t="s">
        <v>144</v>
      </c>
      <c r="N238" s="117" t="s">
        <v>562</v>
      </c>
      <c r="O238" s="190" t="s">
        <v>11</v>
      </c>
      <c r="P238" s="117" t="s">
        <v>563</v>
      </c>
      <c r="Q238" s="118"/>
      <c r="R238" s="118"/>
      <c r="S238" s="118"/>
      <c r="T238" s="119">
        <v>3</v>
      </c>
      <c r="U238" s="119">
        <v>1</v>
      </c>
      <c r="V238" s="119">
        <v>4</v>
      </c>
      <c r="W238" s="118"/>
      <c r="X238" s="119">
        <v>2</v>
      </c>
      <c r="Y238" s="120"/>
      <c r="Z238" s="120"/>
      <c r="AA238" s="120"/>
      <c r="AB238" s="120" t="s">
        <v>29</v>
      </c>
      <c r="AC238" s="120" t="s">
        <v>34</v>
      </c>
      <c r="AD238" s="120" t="s">
        <v>42</v>
      </c>
      <c r="AE238" s="120"/>
      <c r="AF238" s="120" t="s">
        <v>44</v>
      </c>
    </row>
    <row r="239" spans="13:32" ht="19" customHeight="1" x14ac:dyDescent="0.25">
      <c r="M239" s="94" t="s">
        <v>144</v>
      </c>
      <c r="N239" s="117" t="s">
        <v>564</v>
      </c>
      <c r="O239" s="190" t="s">
        <v>11</v>
      </c>
      <c r="P239" s="117" t="s">
        <v>565</v>
      </c>
      <c r="Q239" s="118"/>
      <c r="R239" s="118"/>
      <c r="S239" s="119">
        <v>3</v>
      </c>
      <c r="T239" s="119">
        <v>6</v>
      </c>
      <c r="U239" s="119">
        <v>1</v>
      </c>
      <c r="V239" s="119">
        <v>2</v>
      </c>
      <c r="W239" s="119">
        <v>4</v>
      </c>
      <c r="X239" s="119">
        <v>5</v>
      </c>
      <c r="Y239" s="120"/>
      <c r="Z239" s="120"/>
      <c r="AA239" s="120" t="s">
        <v>38</v>
      </c>
      <c r="AB239" s="120" t="s">
        <v>40</v>
      </c>
      <c r="AC239" s="120" t="s">
        <v>34</v>
      </c>
      <c r="AD239" s="120" t="s">
        <v>42</v>
      </c>
      <c r="AE239" s="120" t="s">
        <v>43</v>
      </c>
      <c r="AF239" s="120" t="s">
        <v>44</v>
      </c>
    </row>
    <row r="240" spans="13:32" ht="19" customHeight="1" x14ac:dyDescent="0.25">
      <c r="M240" s="94" t="s">
        <v>147</v>
      </c>
      <c r="N240" s="152" t="s">
        <v>566</v>
      </c>
      <c r="O240" s="191" t="s">
        <v>11</v>
      </c>
      <c r="P240" s="117" t="s">
        <v>567</v>
      </c>
      <c r="Q240" s="118"/>
      <c r="R240" s="118"/>
      <c r="S240" s="119">
        <v>4</v>
      </c>
      <c r="T240" s="119">
        <v>5</v>
      </c>
      <c r="U240" s="119">
        <v>1</v>
      </c>
      <c r="V240" s="119">
        <v>3</v>
      </c>
      <c r="W240" s="118"/>
      <c r="X240" s="119">
        <v>2</v>
      </c>
      <c r="Y240" s="120"/>
      <c r="Z240" s="120"/>
      <c r="AA240" s="120" t="s">
        <v>33</v>
      </c>
      <c r="AB240" s="120" t="s">
        <v>40</v>
      </c>
      <c r="AC240" s="120" t="s">
        <v>34</v>
      </c>
      <c r="AD240" s="120" t="s">
        <v>42</v>
      </c>
      <c r="AE240" s="120"/>
      <c r="AF240" s="120" t="s">
        <v>44</v>
      </c>
    </row>
    <row r="241" spans="13:32" ht="19" customHeight="1" x14ac:dyDescent="0.25">
      <c r="M241" s="94" t="s">
        <v>147</v>
      </c>
      <c r="N241" s="152" t="s">
        <v>568</v>
      </c>
      <c r="O241" s="191" t="s">
        <v>11</v>
      </c>
      <c r="P241" s="117" t="s">
        <v>569</v>
      </c>
      <c r="Q241" s="119">
        <v>2</v>
      </c>
      <c r="R241" s="118"/>
      <c r="S241" s="118"/>
      <c r="T241" s="119">
        <v>4</v>
      </c>
      <c r="U241" s="119">
        <v>3</v>
      </c>
      <c r="V241" s="118"/>
      <c r="W241" s="118"/>
      <c r="X241" s="119">
        <v>1</v>
      </c>
      <c r="Y241" s="120" t="s">
        <v>38</v>
      </c>
      <c r="Z241" s="120"/>
      <c r="AA241" s="120"/>
      <c r="AB241" s="120" t="s">
        <v>40</v>
      </c>
      <c r="AC241" s="120" t="s">
        <v>41</v>
      </c>
      <c r="AD241" s="120"/>
      <c r="AE241" s="120"/>
      <c r="AF241" s="120" t="s">
        <v>44</v>
      </c>
    </row>
    <row r="242" spans="13:32" ht="19" customHeight="1" x14ac:dyDescent="0.25">
      <c r="M242" s="94" t="s">
        <v>147</v>
      </c>
      <c r="N242" s="182" t="s">
        <v>570</v>
      </c>
      <c r="O242" s="191" t="s">
        <v>11</v>
      </c>
      <c r="P242" s="102" t="s">
        <v>571</v>
      </c>
      <c r="Q242" s="111">
        <v>4</v>
      </c>
      <c r="R242" s="111">
        <v>3</v>
      </c>
      <c r="S242" s="111">
        <v>1</v>
      </c>
      <c r="T242" s="111">
        <v>2</v>
      </c>
      <c r="U242" s="111">
        <v>7</v>
      </c>
      <c r="V242" s="111">
        <v>5</v>
      </c>
      <c r="W242" s="111">
        <v>6</v>
      </c>
      <c r="X242" s="111">
        <v>8</v>
      </c>
      <c r="Y242" s="112" t="s">
        <v>38</v>
      </c>
      <c r="Z242" s="112" t="s">
        <v>33</v>
      </c>
      <c r="AA242" s="112" t="s">
        <v>33</v>
      </c>
      <c r="AB242" s="112" t="s">
        <v>40</v>
      </c>
      <c r="AC242" s="112" t="s">
        <v>34</v>
      </c>
      <c r="AD242" s="112" t="s">
        <v>42</v>
      </c>
      <c r="AE242" s="112" t="s">
        <v>43</v>
      </c>
      <c r="AF242" s="112" t="s">
        <v>44</v>
      </c>
    </row>
    <row r="243" spans="13:32" ht="19" customHeight="1" x14ac:dyDescent="0.25">
      <c r="M243" s="94" t="s">
        <v>239</v>
      </c>
      <c r="N243" s="102" t="s">
        <v>572</v>
      </c>
      <c r="O243" s="190" t="s">
        <v>11</v>
      </c>
      <c r="P243" s="102" t="s">
        <v>573</v>
      </c>
      <c r="Q243" s="124"/>
      <c r="R243" s="124"/>
      <c r="S243" s="111">
        <v>1</v>
      </c>
      <c r="T243" s="124"/>
      <c r="U243" s="124"/>
      <c r="V243" s="111">
        <v>3</v>
      </c>
      <c r="W243" s="111">
        <v>4</v>
      </c>
      <c r="X243" s="111">
        <v>2</v>
      </c>
      <c r="Y243" s="112"/>
      <c r="Z243" s="112"/>
      <c r="AA243" s="112" t="s">
        <v>38</v>
      </c>
      <c r="AB243" s="112"/>
      <c r="AC243" s="112"/>
      <c r="AD243" s="112" t="s">
        <v>42</v>
      </c>
      <c r="AE243" s="112" t="s">
        <v>43</v>
      </c>
      <c r="AF243" s="112" t="s">
        <v>44</v>
      </c>
    </row>
    <row r="244" spans="13:32" ht="19" customHeight="1" x14ac:dyDescent="0.25">
      <c r="M244" s="94" t="s">
        <v>242</v>
      </c>
      <c r="N244" s="117" t="s">
        <v>574</v>
      </c>
      <c r="O244" s="190" t="s">
        <v>11</v>
      </c>
      <c r="P244" s="117" t="s">
        <v>575</v>
      </c>
      <c r="Q244" s="119">
        <v>1</v>
      </c>
      <c r="R244" s="119">
        <v>2</v>
      </c>
      <c r="S244" s="119">
        <v>3</v>
      </c>
      <c r="T244" s="118"/>
      <c r="U244" s="119">
        <v>5</v>
      </c>
      <c r="V244" s="118"/>
      <c r="W244" s="119">
        <v>6</v>
      </c>
      <c r="X244" s="119">
        <v>4</v>
      </c>
      <c r="Y244" s="120" t="s">
        <v>33</v>
      </c>
      <c r="Z244" s="120" t="s">
        <v>28</v>
      </c>
      <c r="AA244" s="120" t="s">
        <v>33</v>
      </c>
      <c r="AB244" s="120"/>
      <c r="AC244" s="120" t="s">
        <v>34</v>
      </c>
      <c r="AD244" s="120"/>
      <c r="AE244" s="120" t="s">
        <v>32</v>
      </c>
      <c r="AF244" s="120" t="s">
        <v>36</v>
      </c>
    </row>
    <row r="245" spans="13:32" ht="19" customHeight="1" x14ac:dyDescent="0.25">
      <c r="M245" s="94" t="s">
        <v>242</v>
      </c>
      <c r="N245" s="102" t="s">
        <v>576</v>
      </c>
      <c r="O245" s="190" t="s">
        <v>11</v>
      </c>
      <c r="P245" s="102" t="s">
        <v>577</v>
      </c>
      <c r="Q245" s="124"/>
      <c r="R245" s="124"/>
      <c r="S245" s="124"/>
      <c r="T245" s="111">
        <v>1</v>
      </c>
      <c r="U245" s="124"/>
      <c r="V245" s="111">
        <v>3</v>
      </c>
      <c r="W245" s="124"/>
      <c r="X245" s="111">
        <v>2</v>
      </c>
      <c r="Y245" s="112"/>
      <c r="Z245" s="112"/>
      <c r="AA245" s="112"/>
      <c r="AB245" s="112" t="s">
        <v>40</v>
      </c>
      <c r="AC245" s="112"/>
      <c r="AD245" s="112" t="s">
        <v>42</v>
      </c>
      <c r="AE245" s="112"/>
      <c r="AF245" s="112" t="s">
        <v>44</v>
      </c>
    </row>
    <row r="246" spans="13:32" ht="19" customHeight="1" x14ac:dyDescent="0.25">
      <c r="M246" s="94" t="s">
        <v>134</v>
      </c>
      <c r="N246" s="102" t="s">
        <v>578</v>
      </c>
      <c r="O246" s="192" t="s">
        <v>579</v>
      </c>
      <c r="P246" s="102" t="s">
        <v>386</v>
      </c>
      <c r="Q246" s="124"/>
      <c r="R246" s="111">
        <v>4</v>
      </c>
      <c r="S246" s="124"/>
      <c r="T246" s="111">
        <v>1</v>
      </c>
      <c r="U246" s="124"/>
      <c r="V246" s="124"/>
      <c r="W246" s="111">
        <v>2</v>
      </c>
      <c r="X246" s="111">
        <v>3</v>
      </c>
      <c r="Y246" s="112"/>
      <c r="Z246" s="112" t="s">
        <v>39</v>
      </c>
      <c r="AA246" s="112"/>
      <c r="AB246" s="112" t="s">
        <v>33</v>
      </c>
      <c r="AC246" s="112"/>
      <c r="AD246" s="112"/>
      <c r="AE246" s="112" t="s">
        <v>32</v>
      </c>
      <c r="AF246" s="112" t="s">
        <v>36</v>
      </c>
    </row>
    <row r="247" spans="13:32" ht="19" customHeight="1" x14ac:dyDescent="0.25">
      <c r="M247" s="94" t="s">
        <v>134</v>
      </c>
      <c r="N247" s="102" t="s">
        <v>580</v>
      </c>
      <c r="O247" s="192" t="s">
        <v>579</v>
      </c>
      <c r="P247" s="102" t="s">
        <v>581</v>
      </c>
      <c r="Q247" s="124"/>
      <c r="R247" s="111">
        <v>2</v>
      </c>
      <c r="S247" s="111">
        <v>3</v>
      </c>
      <c r="T247" s="111">
        <v>1</v>
      </c>
      <c r="U247" s="124"/>
      <c r="V247" s="111">
        <v>4</v>
      </c>
      <c r="W247" s="111">
        <v>5</v>
      </c>
      <c r="X247" s="124"/>
      <c r="Y247" s="112"/>
      <c r="Z247" s="112" t="s">
        <v>28</v>
      </c>
      <c r="AA247" s="112" t="s">
        <v>33</v>
      </c>
      <c r="AB247" s="112" t="s">
        <v>29</v>
      </c>
      <c r="AC247" s="112"/>
      <c r="AD247" s="112" t="s">
        <v>31</v>
      </c>
      <c r="AE247" s="112" t="s">
        <v>32</v>
      </c>
      <c r="AF247" s="112"/>
    </row>
    <row r="248" spans="13:32" ht="19" customHeight="1" x14ac:dyDescent="0.25">
      <c r="M248" s="94" t="s">
        <v>134</v>
      </c>
      <c r="N248" s="102" t="s">
        <v>582</v>
      </c>
      <c r="O248" s="192" t="s">
        <v>579</v>
      </c>
      <c r="P248" s="102" t="s">
        <v>583</v>
      </c>
      <c r="Q248" s="111">
        <v>5</v>
      </c>
      <c r="R248" s="111">
        <v>4</v>
      </c>
      <c r="S248" s="111">
        <v>1</v>
      </c>
      <c r="T248" s="111">
        <v>3</v>
      </c>
      <c r="U248" s="111">
        <v>2</v>
      </c>
      <c r="V248" s="124"/>
      <c r="W248" s="124"/>
      <c r="X248" s="124"/>
      <c r="Y248" s="112" t="s">
        <v>33</v>
      </c>
      <c r="Z248" s="112" t="s">
        <v>39</v>
      </c>
      <c r="AA248" s="112" t="s">
        <v>33</v>
      </c>
      <c r="AB248" s="112" t="s">
        <v>29</v>
      </c>
      <c r="AC248" s="112" t="s">
        <v>41</v>
      </c>
      <c r="AD248" s="112"/>
      <c r="AE248" s="112"/>
      <c r="AF248" s="112"/>
    </row>
    <row r="249" spans="13:32" ht="19" customHeight="1" x14ac:dyDescent="0.25">
      <c r="M249" s="94" t="s">
        <v>134</v>
      </c>
      <c r="N249" s="117" t="s">
        <v>584</v>
      </c>
      <c r="O249" s="192" t="s">
        <v>579</v>
      </c>
      <c r="P249" s="117" t="s">
        <v>178</v>
      </c>
      <c r="Q249" s="118"/>
      <c r="R249" s="119">
        <v>1</v>
      </c>
      <c r="S249" s="118"/>
      <c r="T249" s="118"/>
      <c r="U249" s="119">
        <v>2</v>
      </c>
      <c r="V249" s="119">
        <v>3</v>
      </c>
      <c r="W249" s="118"/>
      <c r="X249" s="119">
        <v>4</v>
      </c>
      <c r="Y249" s="120"/>
      <c r="Z249" s="120" t="s">
        <v>39</v>
      </c>
      <c r="AA249" s="120"/>
      <c r="AB249" s="120"/>
      <c r="AC249" s="120" t="s">
        <v>34</v>
      </c>
      <c r="AD249" s="120" t="s">
        <v>35</v>
      </c>
      <c r="AE249" s="120"/>
      <c r="AF249" s="120" t="s">
        <v>44</v>
      </c>
    </row>
    <row r="250" spans="13:32" ht="19" customHeight="1" x14ac:dyDescent="0.25">
      <c r="M250" s="94" t="s">
        <v>141</v>
      </c>
      <c r="N250" s="117" t="s">
        <v>585</v>
      </c>
      <c r="O250" s="192" t="s">
        <v>579</v>
      </c>
      <c r="P250" s="117" t="s">
        <v>586</v>
      </c>
      <c r="Q250" s="119">
        <v>4</v>
      </c>
      <c r="R250" s="119">
        <v>3</v>
      </c>
      <c r="S250" s="119">
        <v>1</v>
      </c>
      <c r="T250" s="118"/>
      <c r="U250" s="119">
        <v>2</v>
      </c>
      <c r="V250" s="118"/>
      <c r="W250" s="118"/>
      <c r="X250" s="118"/>
      <c r="Y250" s="120" t="s">
        <v>27</v>
      </c>
      <c r="Z250" s="120" t="s">
        <v>28</v>
      </c>
      <c r="AA250" s="120" t="s">
        <v>27</v>
      </c>
      <c r="AB250" s="120"/>
      <c r="AC250" s="120" t="s">
        <v>41</v>
      </c>
      <c r="AD250" s="120"/>
      <c r="AE250" s="120"/>
      <c r="AF250" s="120"/>
    </row>
    <row r="251" spans="13:32" ht="19" customHeight="1" x14ac:dyDescent="0.25">
      <c r="M251" s="94" t="s">
        <v>141</v>
      </c>
      <c r="N251" s="102" t="s">
        <v>587</v>
      </c>
      <c r="O251" s="192" t="s">
        <v>579</v>
      </c>
      <c r="P251" s="102" t="s">
        <v>588</v>
      </c>
      <c r="Q251" s="111">
        <v>1</v>
      </c>
      <c r="R251" s="124"/>
      <c r="S251" s="124"/>
      <c r="T251" s="111">
        <v>3</v>
      </c>
      <c r="U251" s="111">
        <v>2</v>
      </c>
      <c r="V251" s="111">
        <v>4</v>
      </c>
      <c r="W251" s="124"/>
      <c r="X251" s="124"/>
      <c r="Y251" s="112" t="s">
        <v>38</v>
      </c>
      <c r="Z251" s="112"/>
      <c r="AA251" s="112"/>
      <c r="AB251" s="112" t="s">
        <v>33</v>
      </c>
      <c r="AC251" s="112" t="s">
        <v>41</v>
      </c>
      <c r="AD251" s="112" t="s">
        <v>31</v>
      </c>
      <c r="AE251" s="112"/>
      <c r="AF251" s="112"/>
    </row>
    <row r="252" spans="13:32" ht="19" customHeight="1" x14ac:dyDescent="0.25">
      <c r="M252" s="94" t="s">
        <v>100</v>
      </c>
      <c r="N252" s="117" t="s">
        <v>589</v>
      </c>
      <c r="O252" s="193" t="s">
        <v>590</v>
      </c>
      <c r="P252" s="117" t="s">
        <v>591</v>
      </c>
      <c r="Q252" s="104"/>
      <c r="R252" s="105">
        <v>3</v>
      </c>
      <c r="S252" s="105">
        <v>1</v>
      </c>
      <c r="T252" s="105">
        <v>2</v>
      </c>
      <c r="U252" s="105">
        <v>4</v>
      </c>
      <c r="V252" s="104"/>
      <c r="W252" s="104"/>
      <c r="X252" s="105">
        <v>5</v>
      </c>
      <c r="Y252" s="106"/>
      <c r="Z252" s="106" t="s">
        <v>28</v>
      </c>
      <c r="AA252" s="106" t="s">
        <v>27</v>
      </c>
      <c r="AB252" s="106" t="s">
        <v>29</v>
      </c>
      <c r="AC252" s="106" t="s">
        <v>41</v>
      </c>
      <c r="AD252" s="106"/>
      <c r="AE252" s="106"/>
      <c r="AF252" s="106" t="s">
        <v>36</v>
      </c>
    </row>
    <row r="253" spans="13:32" ht="19" customHeight="1" x14ac:dyDescent="0.25">
      <c r="M253" s="94" t="s">
        <v>100</v>
      </c>
      <c r="N253" s="102" t="s">
        <v>592</v>
      </c>
      <c r="O253" s="193" t="s">
        <v>590</v>
      </c>
      <c r="P253" s="102" t="s">
        <v>593</v>
      </c>
      <c r="Q253" s="105">
        <v>6</v>
      </c>
      <c r="R253" s="105">
        <v>3</v>
      </c>
      <c r="S253" s="105">
        <v>5</v>
      </c>
      <c r="T253" s="105">
        <v>2</v>
      </c>
      <c r="U253" s="105">
        <v>1</v>
      </c>
      <c r="V253" s="105">
        <v>4</v>
      </c>
      <c r="W253" s="105">
        <v>7</v>
      </c>
      <c r="X253" s="105">
        <v>8</v>
      </c>
      <c r="Y253" s="106" t="s">
        <v>38</v>
      </c>
      <c r="Z253" s="106" t="s">
        <v>39</v>
      </c>
      <c r="AA253" s="106" t="s">
        <v>38</v>
      </c>
      <c r="AB253" s="106" t="s">
        <v>33</v>
      </c>
      <c r="AC253" s="106" t="s">
        <v>41</v>
      </c>
      <c r="AD253" s="106" t="s">
        <v>35</v>
      </c>
      <c r="AE253" s="106" t="s">
        <v>35</v>
      </c>
      <c r="AF253" s="106" t="s">
        <v>36</v>
      </c>
    </row>
    <row r="254" spans="13:32" ht="19" customHeight="1" x14ac:dyDescent="0.25">
      <c r="M254" s="94" t="s">
        <v>100</v>
      </c>
      <c r="N254" s="117" t="s">
        <v>594</v>
      </c>
      <c r="O254" s="193" t="s">
        <v>590</v>
      </c>
      <c r="P254" s="117" t="s">
        <v>306</v>
      </c>
      <c r="Q254" s="104"/>
      <c r="R254" s="105">
        <v>2</v>
      </c>
      <c r="S254" s="104"/>
      <c r="T254" s="105">
        <v>3</v>
      </c>
      <c r="U254" s="105">
        <v>1</v>
      </c>
      <c r="V254" s="104"/>
      <c r="W254" s="104"/>
      <c r="X254" s="104"/>
      <c r="Y254" s="106"/>
      <c r="Z254" s="106" t="s">
        <v>39</v>
      </c>
      <c r="AA254" s="106"/>
      <c r="AB254" s="106" t="s">
        <v>29</v>
      </c>
      <c r="AC254" s="106" t="s">
        <v>41</v>
      </c>
      <c r="AD254" s="106"/>
      <c r="AE254" s="106"/>
      <c r="AF254" s="106"/>
    </row>
    <row r="255" spans="13:32" ht="19" customHeight="1" x14ac:dyDescent="0.25">
      <c r="M255" s="94" t="s">
        <v>100</v>
      </c>
      <c r="N255" s="117" t="s">
        <v>595</v>
      </c>
      <c r="O255" s="193" t="s">
        <v>590</v>
      </c>
      <c r="P255" s="117" t="s">
        <v>596</v>
      </c>
      <c r="Q255" s="104"/>
      <c r="R255" s="104"/>
      <c r="S255" s="105">
        <v>4</v>
      </c>
      <c r="T255" s="104"/>
      <c r="U255" s="105">
        <v>1</v>
      </c>
      <c r="V255" s="105">
        <v>3</v>
      </c>
      <c r="W255" s="105">
        <v>2</v>
      </c>
      <c r="X255" s="104"/>
      <c r="Y255" s="106"/>
      <c r="Z255" s="106"/>
      <c r="AA255" s="106" t="s">
        <v>33</v>
      </c>
      <c r="AB255" s="106"/>
      <c r="AC255" s="106" t="s">
        <v>41</v>
      </c>
      <c r="AD255" s="106" t="s">
        <v>31</v>
      </c>
      <c r="AE255" s="106" t="s">
        <v>43</v>
      </c>
      <c r="AF255" s="106"/>
    </row>
    <row r="256" spans="13:32" ht="19" customHeight="1" x14ac:dyDescent="0.25">
      <c r="M256" s="94" t="s">
        <v>100</v>
      </c>
      <c r="N256" s="117" t="s">
        <v>597</v>
      </c>
      <c r="O256" s="193" t="s">
        <v>590</v>
      </c>
      <c r="P256" s="117" t="s">
        <v>598</v>
      </c>
      <c r="Q256" s="105">
        <v>4</v>
      </c>
      <c r="R256" s="104"/>
      <c r="S256" s="104"/>
      <c r="T256" s="105">
        <v>2</v>
      </c>
      <c r="U256" s="104"/>
      <c r="V256" s="105">
        <v>3</v>
      </c>
      <c r="W256" s="105">
        <v>1</v>
      </c>
      <c r="X256" s="104"/>
      <c r="Y256" s="106" t="s">
        <v>38</v>
      </c>
      <c r="Z256" s="106"/>
      <c r="AA256" s="106"/>
      <c r="AB256" s="106" t="s">
        <v>40</v>
      </c>
      <c r="AC256" s="106"/>
      <c r="AD256" s="106" t="s">
        <v>35</v>
      </c>
      <c r="AE256" s="106" t="s">
        <v>35</v>
      </c>
      <c r="AF256" s="106"/>
    </row>
    <row r="257" spans="13:32" ht="19" customHeight="1" x14ac:dyDescent="0.25">
      <c r="M257" s="94" t="s">
        <v>100</v>
      </c>
      <c r="N257" s="102" t="s">
        <v>599</v>
      </c>
      <c r="O257" s="193" t="s">
        <v>590</v>
      </c>
      <c r="P257" s="102" t="s">
        <v>600</v>
      </c>
      <c r="Q257" s="105">
        <v>3</v>
      </c>
      <c r="R257" s="105">
        <v>5</v>
      </c>
      <c r="S257" s="105">
        <v>2</v>
      </c>
      <c r="T257" s="104"/>
      <c r="U257" s="105">
        <v>6</v>
      </c>
      <c r="V257" s="104"/>
      <c r="W257" s="105">
        <v>4</v>
      </c>
      <c r="X257" s="105">
        <v>1</v>
      </c>
      <c r="Y257" s="106" t="s">
        <v>33</v>
      </c>
      <c r="Z257" s="106" t="s">
        <v>33</v>
      </c>
      <c r="AA257" s="106" t="s">
        <v>33</v>
      </c>
      <c r="AB257" s="106"/>
      <c r="AC257" s="106" t="s">
        <v>41</v>
      </c>
      <c r="AD257" s="106"/>
      <c r="AE257" s="106" t="s">
        <v>43</v>
      </c>
      <c r="AF257" s="106" t="s">
        <v>36</v>
      </c>
    </row>
    <row r="258" spans="13:32" ht="19" customHeight="1" x14ac:dyDescent="0.25">
      <c r="M258" s="94" t="s">
        <v>100</v>
      </c>
      <c r="N258" s="117" t="s">
        <v>601</v>
      </c>
      <c r="O258" s="193" t="s">
        <v>590</v>
      </c>
      <c r="P258" s="117" t="s">
        <v>602</v>
      </c>
      <c r="Q258" s="104"/>
      <c r="R258" s="105">
        <v>1</v>
      </c>
      <c r="S258" s="104"/>
      <c r="T258" s="105">
        <v>2</v>
      </c>
      <c r="U258" s="105">
        <v>3</v>
      </c>
      <c r="V258" s="105">
        <v>4</v>
      </c>
      <c r="W258" s="105">
        <v>5</v>
      </c>
      <c r="X258" s="104"/>
      <c r="Y258" s="106"/>
      <c r="Z258" s="106" t="s">
        <v>39</v>
      </c>
      <c r="AA258" s="106"/>
      <c r="AB258" s="106" t="s">
        <v>40</v>
      </c>
      <c r="AC258" s="106" t="s">
        <v>41</v>
      </c>
      <c r="AD258" s="106" t="s">
        <v>35</v>
      </c>
      <c r="AE258" s="106" t="s">
        <v>43</v>
      </c>
      <c r="AF258" s="106"/>
    </row>
    <row r="259" spans="13:32" ht="19" customHeight="1" x14ac:dyDescent="0.25">
      <c r="M259" s="94" t="s">
        <v>100</v>
      </c>
      <c r="N259" s="117" t="s">
        <v>590</v>
      </c>
      <c r="O259" s="193" t="s">
        <v>590</v>
      </c>
      <c r="P259" s="117" t="s">
        <v>603</v>
      </c>
      <c r="Q259" s="105">
        <v>5</v>
      </c>
      <c r="R259" s="105">
        <v>8</v>
      </c>
      <c r="S259" s="105">
        <v>2</v>
      </c>
      <c r="T259" s="105">
        <v>3</v>
      </c>
      <c r="U259" s="105">
        <v>1</v>
      </c>
      <c r="V259" s="105">
        <v>4</v>
      </c>
      <c r="W259" s="105">
        <v>6</v>
      </c>
      <c r="X259" s="105">
        <v>7</v>
      </c>
      <c r="Y259" s="106" t="s">
        <v>27</v>
      </c>
      <c r="Z259" s="106" t="s">
        <v>39</v>
      </c>
      <c r="AA259" s="106" t="s">
        <v>27</v>
      </c>
      <c r="AB259" s="106" t="s">
        <v>33</v>
      </c>
      <c r="AC259" s="106" t="s">
        <v>41</v>
      </c>
      <c r="AD259" s="106" t="s">
        <v>35</v>
      </c>
      <c r="AE259" s="106" t="s">
        <v>35</v>
      </c>
      <c r="AF259" s="106" t="s">
        <v>36</v>
      </c>
    </row>
    <row r="260" spans="13:32" ht="19" customHeight="1" x14ac:dyDescent="0.25">
      <c r="M260" s="94" t="s">
        <v>100</v>
      </c>
      <c r="N260" s="102" t="s">
        <v>604</v>
      </c>
      <c r="O260" s="193" t="s">
        <v>590</v>
      </c>
      <c r="P260" s="102" t="s">
        <v>531</v>
      </c>
      <c r="Q260" s="104"/>
      <c r="R260" s="105">
        <v>1</v>
      </c>
      <c r="S260" s="104"/>
      <c r="T260" s="105">
        <v>2</v>
      </c>
      <c r="U260" s="105">
        <v>3</v>
      </c>
      <c r="V260" s="104"/>
      <c r="W260" s="104"/>
      <c r="X260" s="104"/>
      <c r="Y260" s="106"/>
      <c r="Z260" s="106" t="s">
        <v>39</v>
      </c>
      <c r="AA260" s="106"/>
      <c r="AB260" s="106" t="s">
        <v>33</v>
      </c>
      <c r="AC260" s="106" t="s">
        <v>41</v>
      </c>
      <c r="AD260" s="106"/>
      <c r="AE260" s="106"/>
      <c r="AF260" s="106"/>
    </row>
    <row r="261" spans="13:32" ht="19" customHeight="1" x14ac:dyDescent="0.25">
      <c r="M261" s="94" t="s">
        <v>100</v>
      </c>
      <c r="N261" s="117" t="s">
        <v>605</v>
      </c>
      <c r="O261" s="193" t="s">
        <v>590</v>
      </c>
      <c r="P261" s="117" t="s">
        <v>140</v>
      </c>
      <c r="Q261" s="104"/>
      <c r="R261" s="105">
        <v>3</v>
      </c>
      <c r="S261" s="104"/>
      <c r="T261" s="105">
        <v>2</v>
      </c>
      <c r="U261" s="105">
        <v>1</v>
      </c>
      <c r="V261" s="104"/>
      <c r="W261" s="104"/>
      <c r="X261" s="104"/>
      <c r="Y261" s="106"/>
      <c r="Z261" s="106" t="s">
        <v>39</v>
      </c>
      <c r="AA261" s="106"/>
      <c r="AB261" s="106" t="s">
        <v>33</v>
      </c>
      <c r="AC261" s="106" t="s">
        <v>41</v>
      </c>
      <c r="AD261" s="106"/>
      <c r="AE261" s="106"/>
      <c r="AF261" s="106"/>
    </row>
    <row r="262" spans="13:32" ht="19" customHeight="1" x14ac:dyDescent="0.25">
      <c r="M262" s="94" t="s">
        <v>100</v>
      </c>
      <c r="N262" s="102" t="s">
        <v>606</v>
      </c>
      <c r="O262" s="193" t="s">
        <v>590</v>
      </c>
      <c r="P262" s="102" t="s">
        <v>596</v>
      </c>
      <c r="Q262" s="104"/>
      <c r="R262" s="104"/>
      <c r="S262" s="105">
        <v>4</v>
      </c>
      <c r="T262" s="104"/>
      <c r="U262" s="105">
        <v>1</v>
      </c>
      <c r="V262" s="105">
        <v>3</v>
      </c>
      <c r="W262" s="105">
        <v>2</v>
      </c>
      <c r="X262" s="104"/>
      <c r="Y262" s="106"/>
      <c r="Z262" s="106"/>
      <c r="AA262" s="106" t="s">
        <v>33</v>
      </c>
      <c r="AB262" s="106"/>
      <c r="AC262" s="106" t="s">
        <v>41</v>
      </c>
      <c r="AD262" s="106" t="s">
        <v>31</v>
      </c>
      <c r="AE262" s="106" t="s">
        <v>43</v>
      </c>
      <c r="AF262" s="106"/>
    </row>
    <row r="263" spans="13:32" ht="19" customHeight="1" x14ac:dyDescent="0.25">
      <c r="M263" s="94" t="s">
        <v>100</v>
      </c>
      <c r="N263" s="117" t="s">
        <v>607</v>
      </c>
      <c r="O263" s="193" t="s">
        <v>590</v>
      </c>
      <c r="P263" s="117" t="s">
        <v>608</v>
      </c>
      <c r="Q263" s="104"/>
      <c r="R263" s="105">
        <v>3</v>
      </c>
      <c r="S263" s="104"/>
      <c r="T263" s="105">
        <v>2</v>
      </c>
      <c r="U263" s="105">
        <v>5</v>
      </c>
      <c r="V263" s="104"/>
      <c r="W263" s="105">
        <v>1</v>
      </c>
      <c r="X263" s="105">
        <v>4</v>
      </c>
      <c r="Y263" s="106"/>
      <c r="Z263" s="106" t="s">
        <v>39</v>
      </c>
      <c r="AA263" s="106"/>
      <c r="AB263" s="106" t="s">
        <v>40</v>
      </c>
      <c r="AC263" s="106" t="s">
        <v>41</v>
      </c>
      <c r="AD263" s="106"/>
      <c r="AE263" s="106" t="s">
        <v>43</v>
      </c>
      <c r="AF263" s="106" t="s">
        <v>36</v>
      </c>
    </row>
    <row r="264" spans="13:32" ht="19" customHeight="1" x14ac:dyDescent="0.25">
      <c r="M264" s="94" t="s">
        <v>100</v>
      </c>
      <c r="N264" s="102" t="s">
        <v>609</v>
      </c>
      <c r="O264" s="193" t="s">
        <v>590</v>
      </c>
      <c r="P264" s="102" t="s">
        <v>610</v>
      </c>
      <c r="Q264" s="104"/>
      <c r="R264" s="104"/>
      <c r="S264" s="105">
        <v>3</v>
      </c>
      <c r="T264" s="105">
        <v>4</v>
      </c>
      <c r="U264" s="105">
        <v>6</v>
      </c>
      <c r="V264" s="105">
        <v>5</v>
      </c>
      <c r="W264" s="105">
        <v>1</v>
      </c>
      <c r="X264" s="105">
        <v>2</v>
      </c>
      <c r="Y264" s="106"/>
      <c r="Z264" s="106"/>
      <c r="AA264" s="106" t="s">
        <v>33</v>
      </c>
      <c r="AB264" s="106" t="s">
        <v>40</v>
      </c>
      <c r="AC264" s="106" t="s">
        <v>41</v>
      </c>
      <c r="AD264" s="106" t="s">
        <v>42</v>
      </c>
      <c r="AE264" s="106" t="s">
        <v>43</v>
      </c>
      <c r="AF264" s="106" t="s">
        <v>36</v>
      </c>
    </row>
    <row r="265" spans="13:32" ht="19" customHeight="1" x14ac:dyDescent="0.25">
      <c r="M265" s="94" t="s">
        <v>100</v>
      </c>
      <c r="N265" s="117" t="s">
        <v>611</v>
      </c>
      <c r="O265" s="193" t="s">
        <v>590</v>
      </c>
      <c r="P265" s="117" t="s">
        <v>612</v>
      </c>
      <c r="Q265" s="105">
        <v>2</v>
      </c>
      <c r="R265" s="105">
        <v>3</v>
      </c>
      <c r="S265" s="105">
        <v>5</v>
      </c>
      <c r="T265" s="105">
        <v>1</v>
      </c>
      <c r="U265" s="105">
        <v>4</v>
      </c>
      <c r="V265" s="104"/>
      <c r="W265" s="105">
        <v>6</v>
      </c>
      <c r="X265" s="104"/>
      <c r="Y265" s="106" t="s">
        <v>38</v>
      </c>
      <c r="Z265" s="106" t="s">
        <v>28</v>
      </c>
      <c r="AA265" s="106" t="s">
        <v>38</v>
      </c>
      <c r="AB265" s="106" t="s">
        <v>40</v>
      </c>
      <c r="AC265" s="106" t="s">
        <v>41</v>
      </c>
      <c r="AD265" s="106"/>
      <c r="AE265" s="106" t="s">
        <v>35</v>
      </c>
      <c r="AF265" s="106"/>
    </row>
    <row r="266" spans="13:32" ht="19" customHeight="1" x14ac:dyDescent="0.25">
      <c r="M266" s="94" t="s">
        <v>100</v>
      </c>
      <c r="N266" s="102" t="s">
        <v>613</v>
      </c>
      <c r="O266" s="193" t="s">
        <v>590</v>
      </c>
      <c r="P266" s="102" t="s">
        <v>614</v>
      </c>
      <c r="Q266" s="104"/>
      <c r="R266" s="104"/>
      <c r="S266" s="105">
        <v>3</v>
      </c>
      <c r="T266" s="105">
        <v>2</v>
      </c>
      <c r="U266" s="105">
        <v>1</v>
      </c>
      <c r="V266" s="105">
        <v>5</v>
      </c>
      <c r="W266" s="105">
        <v>4</v>
      </c>
      <c r="X266" s="104"/>
      <c r="Y266" s="106"/>
      <c r="Z266" s="106"/>
      <c r="AA266" s="106" t="s">
        <v>33</v>
      </c>
      <c r="AB266" s="106" t="s">
        <v>33</v>
      </c>
      <c r="AC266" s="106" t="s">
        <v>41</v>
      </c>
      <c r="AD266" s="106" t="s">
        <v>35</v>
      </c>
      <c r="AE266" s="106" t="s">
        <v>32</v>
      </c>
      <c r="AF266" s="106"/>
    </row>
    <row r="267" spans="13:32" ht="19" customHeight="1" x14ac:dyDescent="0.25">
      <c r="M267" s="94" t="s">
        <v>100</v>
      </c>
      <c r="N267" s="117" t="s">
        <v>615</v>
      </c>
      <c r="O267" s="193" t="s">
        <v>590</v>
      </c>
      <c r="P267" s="117" t="s">
        <v>616</v>
      </c>
      <c r="Q267" s="104"/>
      <c r="R267" s="104"/>
      <c r="S267" s="104"/>
      <c r="T267" s="105">
        <v>2</v>
      </c>
      <c r="U267" s="104"/>
      <c r="V267" s="104"/>
      <c r="W267" s="105">
        <v>1</v>
      </c>
      <c r="X267" s="104"/>
      <c r="Y267" s="106"/>
      <c r="Z267" s="106"/>
      <c r="AA267" s="106"/>
      <c r="AB267" s="106" t="s">
        <v>40</v>
      </c>
      <c r="AC267" s="106"/>
      <c r="AD267" s="106"/>
      <c r="AE267" s="106" t="s">
        <v>35</v>
      </c>
      <c r="AF267" s="106"/>
    </row>
    <row r="268" spans="13:32" ht="19" customHeight="1" x14ac:dyDescent="0.25">
      <c r="M268" s="94" t="s">
        <v>100</v>
      </c>
      <c r="N268" s="102" t="s">
        <v>617</v>
      </c>
      <c r="O268" s="193" t="s">
        <v>590</v>
      </c>
      <c r="P268" s="102" t="s">
        <v>618</v>
      </c>
      <c r="Q268" s="104"/>
      <c r="R268" s="105">
        <v>2</v>
      </c>
      <c r="S268" s="105">
        <v>3</v>
      </c>
      <c r="T268" s="104"/>
      <c r="U268" s="104"/>
      <c r="V268" s="104"/>
      <c r="W268" s="105">
        <v>1</v>
      </c>
      <c r="X268" s="104"/>
      <c r="Y268" s="106"/>
      <c r="Z268" s="106" t="s">
        <v>39</v>
      </c>
      <c r="AA268" s="106" t="s">
        <v>38</v>
      </c>
      <c r="AB268" s="106"/>
      <c r="AC268" s="106"/>
      <c r="AD268" s="106"/>
      <c r="AE268" s="106" t="s">
        <v>43</v>
      </c>
      <c r="AF268" s="106"/>
    </row>
    <row r="269" spans="13:32" ht="19" customHeight="1" x14ac:dyDescent="0.25">
      <c r="M269" s="94" t="s">
        <v>100</v>
      </c>
      <c r="N269" s="102" t="s">
        <v>619</v>
      </c>
      <c r="O269" s="193" t="s">
        <v>590</v>
      </c>
      <c r="P269" s="102" t="s">
        <v>620</v>
      </c>
      <c r="Q269" s="105">
        <v>1</v>
      </c>
      <c r="R269" s="105">
        <v>8</v>
      </c>
      <c r="S269" s="105">
        <v>3</v>
      </c>
      <c r="T269" s="105">
        <v>4</v>
      </c>
      <c r="U269" s="105">
        <v>2</v>
      </c>
      <c r="V269" s="105">
        <v>7</v>
      </c>
      <c r="W269" s="105">
        <v>6</v>
      </c>
      <c r="X269" s="105">
        <v>5</v>
      </c>
      <c r="Y269" s="106" t="s">
        <v>33</v>
      </c>
      <c r="Z269" s="106" t="s">
        <v>39</v>
      </c>
      <c r="AA269" s="106" t="s">
        <v>33</v>
      </c>
      <c r="AB269" s="106" t="s">
        <v>33</v>
      </c>
      <c r="AC269" s="106" t="s">
        <v>41</v>
      </c>
      <c r="AD269" s="106" t="s">
        <v>42</v>
      </c>
      <c r="AE269" s="106" t="s">
        <v>35</v>
      </c>
      <c r="AF269" s="106" t="s">
        <v>36</v>
      </c>
    </row>
    <row r="270" spans="13:32" ht="19" customHeight="1" x14ac:dyDescent="0.25">
      <c r="M270" s="94" t="s">
        <v>100</v>
      </c>
      <c r="N270" s="117" t="s">
        <v>590</v>
      </c>
      <c r="O270" s="193" t="s">
        <v>590</v>
      </c>
      <c r="P270" s="117" t="s">
        <v>621</v>
      </c>
      <c r="Q270" s="105">
        <v>3</v>
      </c>
      <c r="R270" s="105">
        <v>2</v>
      </c>
      <c r="S270" s="105">
        <v>4</v>
      </c>
      <c r="T270" s="104"/>
      <c r="U270" s="105">
        <v>5</v>
      </c>
      <c r="V270" s="105">
        <v>1</v>
      </c>
      <c r="W270" s="104"/>
      <c r="X270" s="104"/>
      <c r="Y270" s="106" t="s">
        <v>38</v>
      </c>
      <c r="Z270" s="106" t="s">
        <v>39</v>
      </c>
      <c r="AA270" s="106" t="s">
        <v>27</v>
      </c>
      <c r="AB270" s="106"/>
      <c r="AC270" s="106" t="s">
        <v>41</v>
      </c>
      <c r="AD270" s="106" t="s">
        <v>35</v>
      </c>
      <c r="AE270" s="106"/>
      <c r="AF270" s="106"/>
    </row>
    <row r="271" spans="13:32" ht="19" customHeight="1" x14ac:dyDescent="0.25">
      <c r="M271" s="94" t="s">
        <v>100</v>
      </c>
      <c r="N271" s="102" t="s">
        <v>622</v>
      </c>
      <c r="O271" s="193" t="s">
        <v>590</v>
      </c>
      <c r="P271" s="102" t="s">
        <v>202</v>
      </c>
      <c r="Q271" s="104"/>
      <c r="R271" s="104"/>
      <c r="S271" s="104"/>
      <c r="T271" s="105">
        <v>2</v>
      </c>
      <c r="U271" s="105">
        <v>1</v>
      </c>
      <c r="V271" s="104"/>
      <c r="W271" s="104"/>
      <c r="X271" s="104"/>
      <c r="Y271" s="106"/>
      <c r="Z271" s="106"/>
      <c r="AA271" s="106"/>
      <c r="AB271" s="106" t="s">
        <v>40</v>
      </c>
      <c r="AC271" s="106" t="s">
        <v>41</v>
      </c>
      <c r="AD271" s="106"/>
      <c r="AE271" s="106"/>
      <c r="AF271" s="106"/>
    </row>
    <row r="272" spans="13:32" ht="19" customHeight="1" x14ac:dyDescent="0.25">
      <c r="M272" s="94" t="s">
        <v>100</v>
      </c>
      <c r="N272" s="117" t="s">
        <v>623</v>
      </c>
      <c r="O272" s="193" t="s">
        <v>590</v>
      </c>
      <c r="P272" s="117" t="s">
        <v>624</v>
      </c>
      <c r="Q272" s="104"/>
      <c r="R272" s="104"/>
      <c r="S272" s="105">
        <v>1</v>
      </c>
      <c r="T272" s="105">
        <v>2</v>
      </c>
      <c r="U272" s="105">
        <v>3</v>
      </c>
      <c r="V272" s="104"/>
      <c r="W272" s="104"/>
      <c r="X272" s="104"/>
      <c r="Y272" s="106"/>
      <c r="Z272" s="106"/>
      <c r="AA272" s="106" t="s">
        <v>33</v>
      </c>
      <c r="AB272" s="106" t="s">
        <v>40</v>
      </c>
      <c r="AC272" s="106" t="s">
        <v>41</v>
      </c>
      <c r="AD272" s="106"/>
      <c r="AE272" s="106"/>
      <c r="AF272" s="106"/>
    </row>
    <row r="273" spans="13:32" ht="19" customHeight="1" x14ac:dyDescent="0.25">
      <c r="M273" s="94" t="s">
        <v>100</v>
      </c>
      <c r="N273" s="102" t="s">
        <v>625</v>
      </c>
      <c r="O273" s="193" t="s">
        <v>590</v>
      </c>
      <c r="P273" s="102" t="s">
        <v>626</v>
      </c>
      <c r="Q273" s="104"/>
      <c r="R273" s="104"/>
      <c r="S273" s="104"/>
      <c r="T273" s="105">
        <v>4</v>
      </c>
      <c r="U273" s="105">
        <v>1</v>
      </c>
      <c r="V273" s="104"/>
      <c r="W273" s="105">
        <v>3</v>
      </c>
      <c r="X273" s="105">
        <v>2</v>
      </c>
      <c r="Y273" s="106"/>
      <c r="Z273" s="106"/>
      <c r="AA273" s="106"/>
      <c r="AB273" s="106" t="s">
        <v>33</v>
      </c>
      <c r="AC273" s="106" t="s">
        <v>41</v>
      </c>
      <c r="AD273" s="106"/>
      <c r="AE273" s="106" t="s">
        <v>43</v>
      </c>
      <c r="AF273" s="106" t="s">
        <v>36</v>
      </c>
    </row>
    <row r="274" spans="13:32" ht="19" customHeight="1" x14ac:dyDescent="0.25">
      <c r="M274" s="94" t="s">
        <v>100</v>
      </c>
      <c r="N274" s="117" t="s">
        <v>590</v>
      </c>
      <c r="O274" s="193" t="s">
        <v>590</v>
      </c>
      <c r="P274" s="117" t="s">
        <v>627</v>
      </c>
      <c r="Q274" s="104"/>
      <c r="R274" s="105">
        <v>2</v>
      </c>
      <c r="S274" s="105">
        <v>5</v>
      </c>
      <c r="T274" s="104"/>
      <c r="U274" s="104"/>
      <c r="V274" s="105">
        <v>4</v>
      </c>
      <c r="W274" s="105">
        <v>3</v>
      </c>
      <c r="X274" s="105">
        <v>1</v>
      </c>
      <c r="Y274" s="106"/>
      <c r="Z274" s="106" t="s">
        <v>39</v>
      </c>
      <c r="AA274" s="106" t="s">
        <v>33</v>
      </c>
      <c r="AB274" s="106"/>
      <c r="AC274" s="106"/>
      <c r="AD274" s="106" t="s">
        <v>31</v>
      </c>
      <c r="AE274" s="106" t="s">
        <v>35</v>
      </c>
      <c r="AF274" s="106" t="s">
        <v>36</v>
      </c>
    </row>
    <row r="275" spans="13:32" ht="19" customHeight="1" x14ac:dyDescent="0.25">
      <c r="M275" s="94" t="s">
        <v>100</v>
      </c>
      <c r="N275" s="102" t="s">
        <v>628</v>
      </c>
      <c r="O275" s="193" t="s">
        <v>590</v>
      </c>
      <c r="P275" s="102" t="s">
        <v>202</v>
      </c>
      <c r="Q275" s="104"/>
      <c r="R275" s="104"/>
      <c r="S275" s="104"/>
      <c r="T275" s="105">
        <v>2</v>
      </c>
      <c r="U275" s="105">
        <v>1</v>
      </c>
      <c r="V275" s="104"/>
      <c r="W275" s="104"/>
      <c r="X275" s="104"/>
      <c r="Y275" s="106"/>
      <c r="Z275" s="106"/>
      <c r="AA275" s="106"/>
      <c r="AB275" s="106" t="s">
        <v>40</v>
      </c>
      <c r="AC275" s="106" t="s">
        <v>41</v>
      </c>
      <c r="AD275" s="106"/>
      <c r="AE275" s="106"/>
      <c r="AF275" s="106"/>
    </row>
    <row r="276" spans="13:32" ht="19" customHeight="1" x14ac:dyDescent="0.25">
      <c r="M276" s="94" t="s">
        <v>100</v>
      </c>
      <c r="N276" s="102" t="s">
        <v>629</v>
      </c>
      <c r="O276" s="193" t="s">
        <v>590</v>
      </c>
      <c r="P276" s="102" t="s">
        <v>630</v>
      </c>
      <c r="Q276" s="104"/>
      <c r="R276" s="105">
        <v>1</v>
      </c>
      <c r="S276" s="104"/>
      <c r="T276" s="104"/>
      <c r="U276" s="104"/>
      <c r="V276" s="104"/>
      <c r="W276" s="105">
        <v>2</v>
      </c>
      <c r="X276" s="105">
        <v>3</v>
      </c>
      <c r="Y276" s="106"/>
      <c r="Z276" s="106" t="s">
        <v>39</v>
      </c>
      <c r="AA276" s="106"/>
      <c r="AB276" s="106"/>
      <c r="AC276" s="106"/>
      <c r="AD276" s="106"/>
      <c r="AE276" s="106" t="s">
        <v>35</v>
      </c>
      <c r="AF276" s="106" t="s">
        <v>36</v>
      </c>
    </row>
    <row r="277" spans="13:32" ht="19" customHeight="1" x14ac:dyDescent="0.25">
      <c r="M277" s="94" t="s">
        <v>100</v>
      </c>
      <c r="N277" s="117" t="s">
        <v>631</v>
      </c>
      <c r="O277" s="193" t="s">
        <v>590</v>
      </c>
      <c r="P277" s="117" t="s">
        <v>632</v>
      </c>
      <c r="Q277" s="104"/>
      <c r="R277" s="104"/>
      <c r="S277" s="105">
        <v>2</v>
      </c>
      <c r="T277" s="105">
        <v>1</v>
      </c>
      <c r="U277" s="105">
        <v>3</v>
      </c>
      <c r="V277" s="105">
        <v>5</v>
      </c>
      <c r="W277" s="105">
        <v>4</v>
      </c>
      <c r="X277" s="105">
        <v>6</v>
      </c>
      <c r="Y277" s="106"/>
      <c r="Z277" s="106"/>
      <c r="AA277" s="106" t="s">
        <v>33</v>
      </c>
      <c r="AB277" s="106" t="s">
        <v>40</v>
      </c>
      <c r="AC277" s="106" t="s">
        <v>41</v>
      </c>
      <c r="AD277" s="106" t="s">
        <v>35</v>
      </c>
      <c r="AE277" s="106" t="s">
        <v>35</v>
      </c>
      <c r="AF277" s="106" t="s">
        <v>36</v>
      </c>
    </row>
    <row r="278" spans="13:32" ht="19" customHeight="1" x14ac:dyDescent="0.25">
      <c r="M278" s="94" t="s">
        <v>100</v>
      </c>
      <c r="N278" s="117" t="s">
        <v>633</v>
      </c>
      <c r="O278" s="193" t="s">
        <v>590</v>
      </c>
      <c r="P278" s="117" t="s">
        <v>634</v>
      </c>
      <c r="Q278" s="104"/>
      <c r="R278" s="104"/>
      <c r="S278" s="104"/>
      <c r="T278" s="105">
        <v>2</v>
      </c>
      <c r="U278" s="105">
        <v>1</v>
      </c>
      <c r="V278" s="104"/>
      <c r="W278" s="105">
        <v>3</v>
      </c>
      <c r="X278" s="104"/>
      <c r="Y278" s="106"/>
      <c r="Z278" s="106"/>
      <c r="AA278" s="106"/>
      <c r="AB278" s="106" t="s">
        <v>40</v>
      </c>
      <c r="AC278" s="106" t="s">
        <v>41</v>
      </c>
      <c r="AD278" s="106"/>
      <c r="AE278" s="106" t="s">
        <v>43</v>
      </c>
      <c r="AF278" s="106"/>
    </row>
    <row r="279" spans="13:32" ht="19" customHeight="1" x14ac:dyDescent="0.25">
      <c r="M279" s="94" t="s">
        <v>100</v>
      </c>
      <c r="N279" s="117" t="s">
        <v>635</v>
      </c>
      <c r="O279" s="193" t="s">
        <v>590</v>
      </c>
      <c r="P279" s="117" t="s">
        <v>636</v>
      </c>
      <c r="Q279" s="104"/>
      <c r="R279" s="105">
        <v>4</v>
      </c>
      <c r="S279" s="105">
        <v>2</v>
      </c>
      <c r="T279" s="104"/>
      <c r="U279" s="105">
        <v>1</v>
      </c>
      <c r="V279" s="104"/>
      <c r="W279" s="105">
        <v>3</v>
      </c>
      <c r="X279" s="105">
        <v>5</v>
      </c>
      <c r="Y279" s="106"/>
      <c r="Z279" s="106" t="s">
        <v>33</v>
      </c>
      <c r="AA279" s="106" t="s">
        <v>27</v>
      </c>
      <c r="AB279" s="106"/>
      <c r="AC279" s="106" t="s">
        <v>41</v>
      </c>
      <c r="AD279" s="106"/>
      <c r="AE279" s="106" t="s">
        <v>35</v>
      </c>
      <c r="AF279" s="106" t="s">
        <v>36</v>
      </c>
    </row>
    <row r="280" spans="13:32" ht="19" customHeight="1" x14ac:dyDescent="0.25">
      <c r="M280" s="94" t="s">
        <v>100</v>
      </c>
      <c r="N280" s="102" t="s">
        <v>622</v>
      </c>
      <c r="O280" s="193" t="s">
        <v>590</v>
      </c>
      <c r="P280" s="102" t="s">
        <v>637</v>
      </c>
      <c r="Q280" s="104"/>
      <c r="R280" s="104"/>
      <c r="S280" s="105">
        <v>3</v>
      </c>
      <c r="T280" s="105">
        <v>2</v>
      </c>
      <c r="U280" s="105">
        <v>1</v>
      </c>
      <c r="V280" s="105">
        <v>4</v>
      </c>
      <c r="W280" s="104"/>
      <c r="X280" s="104"/>
      <c r="Y280" s="106"/>
      <c r="Z280" s="106"/>
      <c r="AA280" s="106" t="s">
        <v>33</v>
      </c>
      <c r="AB280" s="106" t="s">
        <v>33</v>
      </c>
      <c r="AC280" s="106" t="s">
        <v>41</v>
      </c>
      <c r="AD280" s="106" t="s">
        <v>35</v>
      </c>
      <c r="AE280" s="106"/>
      <c r="AF280" s="106"/>
    </row>
    <row r="281" spans="13:32" ht="19" customHeight="1" x14ac:dyDescent="0.25">
      <c r="M281" s="94" t="s">
        <v>100</v>
      </c>
      <c r="N281" s="102" t="s">
        <v>638</v>
      </c>
      <c r="O281" s="193" t="s">
        <v>590</v>
      </c>
      <c r="P281" s="102" t="s">
        <v>157</v>
      </c>
      <c r="Q281" s="104"/>
      <c r="R281" s="104"/>
      <c r="S281" s="105">
        <v>2</v>
      </c>
      <c r="T281" s="104"/>
      <c r="U281" s="105">
        <v>1</v>
      </c>
      <c r="V281" s="104"/>
      <c r="W281" s="105">
        <v>3</v>
      </c>
      <c r="X281" s="104"/>
      <c r="Y281" s="106"/>
      <c r="Z281" s="106"/>
      <c r="AA281" s="106" t="s">
        <v>33</v>
      </c>
      <c r="AB281" s="106"/>
      <c r="AC281" s="106" t="s">
        <v>41</v>
      </c>
      <c r="AD281" s="106"/>
      <c r="AE281" s="106" t="s">
        <v>43</v>
      </c>
      <c r="AF281" s="106"/>
    </row>
    <row r="282" spans="13:32" ht="19" customHeight="1" x14ac:dyDescent="0.25">
      <c r="M282" s="94" t="s">
        <v>106</v>
      </c>
      <c r="N282" s="117" t="s">
        <v>639</v>
      </c>
      <c r="O282" s="193" t="s">
        <v>590</v>
      </c>
      <c r="P282" s="117" t="s">
        <v>640</v>
      </c>
      <c r="Q282" s="118"/>
      <c r="R282" s="119">
        <v>3</v>
      </c>
      <c r="S282" s="119">
        <v>2</v>
      </c>
      <c r="T282" s="118"/>
      <c r="U282" s="119">
        <v>1</v>
      </c>
      <c r="V282" s="118"/>
      <c r="W282" s="119">
        <v>4</v>
      </c>
      <c r="X282" s="119">
        <v>5</v>
      </c>
      <c r="Y282" s="120"/>
      <c r="Z282" s="120" t="s">
        <v>28</v>
      </c>
      <c r="AA282" s="120" t="s">
        <v>27</v>
      </c>
      <c r="AB282" s="120"/>
      <c r="AC282" s="120" t="s">
        <v>41</v>
      </c>
      <c r="AD282" s="120"/>
      <c r="AE282" s="120" t="s">
        <v>35</v>
      </c>
      <c r="AF282" s="120" t="s">
        <v>36</v>
      </c>
    </row>
    <row r="283" spans="13:32" ht="19" customHeight="1" x14ac:dyDescent="0.25">
      <c r="M283" s="94" t="s">
        <v>106</v>
      </c>
      <c r="N283" s="102" t="s">
        <v>641</v>
      </c>
      <c r="O283" s="193" t="s">
        <v>590</v>
      </c>
      <c r="P283" s="102" t="s">
        <v>642</v>
      </c>
      <c r="Q283" s="111">
        <v>2</v>
      </c>
      <c r="R283" s="124"/>
      <c r="S283" s="111">
        <v>1</v>
      </c>
      <c r="T283" s="124"/>
      <c r="U283" s="111">
        <v>3</v>
      </c>
      <c r="V283" s="124"/>
      <c r="W283" s="124"/>
      <c r="X283" s="124"/>
      <c r="Y283" s="112" t="s">
        <v>33</v>
      </c>
      <c r="Z283" s="112"/>
      <c r="AA283" s="112" t="s">
        <v>33</v>
      </c>
      <c r="AB283" s="112"/>
      <c r="AC283" s="112" t="s">
        <v>41</v>
      </c>
      <c r="AD283" s="112"/>
      <c r="AE283" s="112"/>
      <c r="AF283" s="112"/>
    </row>
    <row r="284" spans="13:32" ht="19" customHeight="1" x14ac:dyDescent="0.25">
      <c r="M284" s="94" t="s">
        <v>106</v>
      </c>
      <c r="N284" s="102" t="s">
        <v>643</v>
      </c>
      <c r="O284" s="193" t="s">
        <v>590</v>
      </c>
      <c r="P284" s="102" t="s">
        <v>644</v>
      </c>
      <c r="Q284" s="124"/>
      <c r="R284" s="111">
        <v>2</v>
      </c>
      <c r="S284" s="111">
        <v>3</v>
      </c>
      <c r="T284" s="111">
        <v>4</v>
      </c>
      <c r="U284" s="111">
        <v>1</v>
      </c>
      <c r="V284" s="111">
        <v>5</v>
      </c>
      <c r="W284" s="124"/>
      <c r="X284" s="124"/>
      <c r="Y284" s="112"/>
      <c r="Z284" s="112" t="s">
        <v>39</v>
      </c>
      <c r="AA284" s="112" t="s">
        <v>27</v>
      </c>
      <c r="AB284" s="112" t="s">
        <v>29</v>
      </c>
      <c r="AC284" s="112" t="s">
        <v>41</v>
      </c>
      <c r="AD284" s="112" t="s">
        <v>42</v>
      </c>
      <c r="AE284" s="112"/>
      <c r="AF284" s="112"/>
    </row>
    <row r="285" spans="13:32" ht="19" customHeight="1" x14ac:dyDescent="0.25">
      <c r="M285" s="94" t="s">
        <v>106</v>
      </c>
      <c r="N285" s="102" t="s">
        <v>645</v>
      </c>
      <c r="O285" s="193" t="s">
        <v>590</v>
      </c>
      <c r="P285" s="102" t="s">
        <v>624</v>
      </c>
      <c r="Q285" s="124"/>
      <c r="R285" s="124"/>
      <c r="S285" s="111">
        <v>1</v>
      </c>
      <c r="T285" s="111">
        <v>2</v>
      </c>
      <c r="U285" s="111">
        <v>3</v>
      </c>
      <c r="V285" s="124"/>
      <c r="W285" s="124"/>
      <c r="X285" s="124"/>
      <c r="Y285" s="112"/>
      <c r="Z285" s="112"/>
      <c r="AA285" s="112" t="s">
        <v>38</v>
      </c>
      <c r="AB285" s="112" t="s">
        <v>33</v>
      </c>
      <c r="AC285" s="112" t="s">
        <v>41</v>
      </c>
      <c r="AD285" s="112"/>
      <c r="AE285" s="112"/>
      <c r="AF285" s="112"/>
    </row>
    <row r="286" spans="13:32" ht="19" customHeight="1" x14ac:dyDescent="0.25">
      <c r="M286" s="94" t="s">
        <v>106</v>
      </c>
      <c r="N286" s="102" t="s">
        <v>646</v>
      </c>
      <c r="O286" s="193" t="s">
        <v>590</v>
      </c>
      <c r="P286" s="102" t="s">
        <v>647</v>
      </c>
      <c r="Q286" s="111">
        <v>2</v>
      </c>
      <c r="R286" s="111">
        <v>7</v>
      </c>
      <c r="S286" s="111">
        <v>4</v>
      </c>
      <c r="T286" s="111">
        <v>6</v>
      </c>
      <c r="U286" s="111">
        <v>5</v>
      </c>
      <c r="V286" s="124"/>
      <c r="W286" s="111">
        <v>3</v>
      </c>
      <c r="X286" s="111">
        <v>1</v>
      </c>
      <c r="Y286" s="112" t="s">
        <v>33</v>
      </c>
      <c r="Z286" s="112" t="s">
        <v>39</v>
      </c>
      <c r="AA286" s="112" t="s">
        <v>33</v>
      </c>
      <c r="AB286" s="112" t="s">
        <v>33</v>
      </c>
      <c r="AC286" s="112" t="s">
        <v>41</v>
      </c>
      <c r="AD286" s="112"/>
      <c r="AE286" s="112" t="s">
        <v>43</v>
      </c>
      <c r="AF286" s="112" t="s">
        <v>36</v>
      </c>
    </row>
    <row r="287" spans="13:32" ht="19" customHeight="1" x14ac:dyDescent="0.25">
      <c r="M287" s="94" t="s">
        <v>106</v>
      </c>
      <c r="N287" s="117" t="s">
        <v>648</v>
      </c>
      <c r="O287" s="193" t="s">
        <v>590</v>
      </c>
      <c r="P287" s="117" t="s">
        <v>406</v>
      </c>
      <c r="Q287" s="118"/>
      <c r="R287" s="118"/>
      <c r="S287" s="119">
        <v>1</v>
      </c>
      <c r="T287" s="118"/>
      <c r="U287" s="119">
        <v>4</v>
      </c>
      <c r="V287" s="118"/>
      <c r="W287" s="119">
        <v>3</v>
      </c>
      <c r="X287" s="119">
        <v>2</v>
      </c>
      <c r="Y287" s="120"/>
      <c r="Z287" s="120"/>
      <c r="AA287" s="120" t="s">
        <v>38</v>
      </c>
      <c r="AB287" s="120"/>
      <c r="AC287" s="120" t="s">
        <v>41</v>
      </c>
      <c r="AD287" s="120"/>
      <c r="AE287" s="120" t="s">
        <v>35</v>
      </c>
      <c r="AF287" s="120" t="s">
        <v>36</v>
      </c>
    </row>
    <row r="288" spans="13:32" ht="19" customHeight="1" x14ac:dyDescent="0.25">
      <c r="M288" s="94" t="s">
        <v>106</v>
      </c>
      <c r="N288" s="102" t="s">
        <v>649</v>
      </c>
      <c r="O288" s="193" t="s">
        <v>590</v>
      </c>
      <c r="P288" s="102" t="s">
        <v>650</v>
      </c>
      <c r="Q288" s="124"/>
      <c r="R288" s="111">
        <v>4</v>
      </c>
      <c r="S288" s="111">
        <v>3</v>
      </c>
      <c r="T288" s="124"/>
      <c r="U288" s="111">
        <v>1</v>
      </c>
      <c r="V288" s="124"/>
      <c r="W288" s="111">
        <v>5</v>
      </c>
      <c r="X288" s="111">
        <v>2</v>
      </c>
      <c r="Y288" s="112"/>
      <c r="Z288" s="112" t="s">
        <v>28</v>
      </c>
      <c r="AA288" s="112" t="s">
        <v>33</v>
      </c>
      <c r="AB288" s="112"/>
      <c r="AC288" s="112" t="s">
        <v>41</v>
      </c>
      <c r="AD288" s="112"/>
      <c r="AE288" s="112" t="s">
        <v>35</v>
      </c>
      <c r="AF288" s="112" t="s">
        <v>36</v>
      </c>
    </row>
    <row r="289" spans="13:32" ht="19" customHeight="1" x14ac:dyDescent="0.25">
      <c r="M289" s="94" t="s">
        <v>106</v>
      </c>
      <c r="N289" s="117" t="s">
        <v>651</v>
      </c>
      <c r="O289" s="193" t="s">
        <v>590</v>
      </c>
      <c r="P289" s="117" t="s">
        <v>652</v>
      </c>
      <c r="Q289" s="119">
        <v>4</v>
      </c>
      <c r="R289" s="118"/>
      <c r="S289" s="119">
        <v>3</v>
      </c>
      <c r="T289" s="118"/>
      <c r="U289" s="119">
        <v>2</v>
      </c>
      <c r="V289" s="118"/>
      <c r="W289" s="119">
        <v>1</v>
      </c>
      <c r="X289" s="118"/>
      <c r="Y289" s="120" t="s">
        <v>33</v>
      </c>
      <c r="Z289" s="120"/>
      <c r="AA289" s="120" t="s">
        <v>33</v>
      </c>
      <c r="AB289" s="120"/>
      <c r="AC289" s="120" t="s">
        <v>41</v>
      </c>
      <c r="AD289" s="120"/>
      <c r="AE289" s="120" t="s">
        <v>43</v>
      </c>
      <c r="AF289" s="120"/>
    </row>
    <row r="290" spans="13:32" ht="19" customHeight="1" x14ac:dyDescent="0.25">
      <c r="M290" s="94" t="s">
        <v>106</v>
      </c>
      <c r="N290" s="102" t="s">
        <v>653</v>
      </c>
      <c r="O290" s="193" t="s">
        <v>590</v>
      </c>
      <c r="P290" s="102" t="s">
        <v>654</v>
      </c>
      <c r="Q290" s="124"/>
      <c r="R290" s="124"/>
      <c r="S290" s="124"/>
      <c r="T290" s="124"/>
      <c r="U290" s="111">
        <v>1</v>
      </c>
      <c r="V290" s="111">
        <v>4</v>
      </c>
      <c r="W290" s="111">
        <v>2</v>
      </c>
      <c r="X290" s="111">
        <v>3</v>
      </c>
      <c r="Y290" s="112"/>
      <c r="Z290" s="112"/>
      <c r="AA290" s="112"/>
      <c r="AB290" s="112"/>
      <c r="AC290" s="112" t="s">
        <v>41</v>
      </c>
      <c r="AD290" s="112" t="s">
        <v>35</v>
      </c>
      <c r="AE290" s="112" t="s">
        <v>32</v>
      </c>
      <c r="AF290" s="112" t="s">
        <v>36</v>
      </c>
    </row>
    <row r="291" spans="13:32" ht="19" customHeight="1" x14ac:dyDescent="0.25">
      <c r="M291" s="94" t="s">
        <v>106</v>
      </c>
      <c r="N291" s="102" t="s">
        <v>655</v>
      </c>
      <c r="O291" s="193" t="s">
        <v>590</v>
      </c>
      <c r="P291" s="102" t="s">
        <v>656</v>
      </c>
      <c r="Q291" s="124"/>
      <c r="R291" s="111">
        <v>1</v>
      </c>
      <c r="S291" s="124"/>
      <c r="T291" s="111">
        <v>2</v>
      </c>
      <c r="U291" s="124"/>
      <c r="V291" s="124"/>
      <c r="W291" s="124"/>
      <c r="X291" s="124"/>
      <c r="Y291" s="112"/>
      <c r="Z291" s="112" t="s">
        <v>28</v>
      </c>
      <c r="AA291" s="112"/>
      <c r="AB291" s="112" t="s">
        <v>40</v>
      </c>
      <c r="AC291" s="112"/>
      <c r="AD291" s="112"/>
      <c r="AE291" s="112"/>
      <c r="AF291" s="112"/>
    </row>
    <row r="292" spans="13:32" ht="19" customHeight="1" x14ac:dyDescent="0.25">
      <c r="M292" s="94" t="s">
        <v>106</v>
      </c>
      <c r="N292" s="117" t="s">
        <v>657</v>
      </c>
      <c r="O292" s="193" t="s">
        <v>590</v>
      </c>
      <c r="P292" s="117" t="s">
        <v>658</v>
      </c>
      <c r="Q292" s="119">
        <v>1</v>
      </c>
      <c r="R292" s="119">
        <v>2</v>
      </c>
      <c r="S292" s="119">
        <v>3</v>
      </c>
      <c r="T292" s="119">
        <v>6</v>
      </c>
      <c r="U292" s="119">
        <v>4</v>
      </c>
      <c r="V292" s="119">
        <v>5</v>
      </c>
      <c r="W292" s="118"/>
      <c r="X292" s="119">
        <v>7</v>
      </c>
      <c r="Y292" s="120" t="s">
        <v>38</v>
      </c>
      <c r="Z292" s="120" t="s">
        <v>39</v>
      </c>
      <c r="AA292" s="120" t="s">
        <v>27</v>
      </c>
      <c r="AB292" s="120" t="s">
        <v>29</v>
      </c>
      <c r="AC292" s="120" t="s">
        <v>41</v>
      </c>
      <c r="AD292" s="120" t="s">
        <v>42</v>
      </c>
      <c r="AE292" s="120"/>
      <c r="AF292" s="120" t="s">
        <v>44</v>
      </c>
    </row>
    <row r="293" spans="13:32" ht="19" customHeight="1" x14ac:dyDescent="0.25">
      <c r="M293" s="94" t="s">
        <v>106</v>
      </c>
      <c r="N293" s="102" t="s">
        <v>659</v>
      </c>
      <c r="O293" s="193" t="s">
        <v>590</v>
      </c>
      <c r="P293" s="102" t="s">
        <v>660</v>
      </c>
      <c r="Q293" s="124"/>
      <c r="R293" s="111">
        <v>3</v>
      </c>
      <c r="S293" s="111">
        <v>4</v>
      </c>
      <c r="T293" s="111">
        <v>2</v>
      </c>
      <c r="U293" s="111">
        <v>1</v>
      </c>
      <c r="V293" s="124"/>
      <c r="W293" s="124"/>
      <c r="X293" s="111">
        <v>5</v>
      </c>
      <c r="Y293" s="112"/>
      <c r="Z293" s="112" t="s">
        <v>28</v>
      </c>
      <c r="AA293" s="112" t="s">
        <v>27</v>
      </c>
      <c r="AB293" s="112" t="s">
        <v>33</v>
      </c>
      <c r="AC293" s="112" t="s">
        <v>41</v>
      </c>
      <c r="AD293" s="112"/>
      <c r="AE293" s="112"/>
      <c r="AF293" s="112" t="s">
        <v>36</v>
      </c>
    </row>
    <row r="294" spans="13:32" ht="19" customHeight="1" x14ac:dyDescent="0.25">
      <c r="M294" s="94" t="s">
        <v>106</v>
      </c>
      <c r="N294" s="117" t="s">
        <v>613</v>
      </c>
      <c r="O294" s="193" t="s">
        <v>590</v>
      </c>
      <c r="P294" s="117" t="s">
        <v>661</v>
      </c>
      <c r="Q294" s="118"/>
      <c r="R294" s="118"/>
      <c r="S294" s="118"/>
      <c r="T294" s="118"/>
      <c r="U294" s="119">
        <v>2</v>
      </c>
      <c r="V294" s="119">
        <v>3</v>
      </c>
      <c r="W294" s="119">
        <v>1</v>
      </c>
      <c r="X294" s="119">
        <v>4</v>
      </c>
      <c r="Y294" s="120"/>
      <c r="Z294" s="120"/>
      <c r="AA294" s="120"/>
      <c r="AB294" s="120"/>
      <c r="AC294" s="120" t="s">
        <v>41</v>
      </c>
      <c r="AD294" s="120" t="s">
        <v>31</v>
      </c>
      <c r="AE294" s="120" t="s">
        <v>43</v>
      </c>
      <c r="AF294" s="120" t="s">
        <v>36</v>
      </c>
    </row>
    <row r="295" spans="13:32" ht="19" customHeight="1" x14ac:dyDescent="0.25">
      <c r="M295" s="94" t="s">
        <v>106</v>
      </c>
      <c r="N295" s="102" t="s">
        <v>662</v>
      </c>
      <c r="O295" s="193" t="s">
        <v>590</v>
      </c>
      <c r="P295" s="102" t="s">
        <v>663</v>
      </c>
      <c r="Q295" s="124"/>
      <c r="R295" s="111">
        <v>2</v>
      </c>
      <c r="S295" s="124"/>
      <c r="T295" s="111">
        <v>1</v>
      </c>
      <c r="U295" s="124"/>
      <c r="V295" s="111">
        <v>3</v>
      </c>
      <c r="W295" s="111">
        <v>4</v>
      </c>
      <c r="X295" s="111">
        <v>5</v>
      </c>
      <c r="Y295" s="112"/>
      <c r="Z295" s="112" t="s">
        <v>39</v>
      </c>
      <c r="AA295" s="112"/>
      <c r="AB295" s="112" t="s">
        <v>40</v>
      </c>
      <c r="AC295" s="112"/>
      <c r="AD295" s="112" t="s">
        <v>35</v>
      </c>
      <c r="AE295" s="112" t="s">
        <v>43</v>
      </c>
      <c r="AF295" s="112" t="s">
        <v>44</v>
      </c>
    </row>
    <row r="296" spans="13:32" ht="19" customHeight="1" x14ac:dyDescent="0.25">
      <c r="M296" s="94" t="s">
        <v>106</v>
      </c>
      <c r="N296" s="102" t="s">
        <v>664</v>
      </c>
      <c r="O296" s="193" t="s">
        <v>590</v>
      </c>
      <c r="P296" s="102" t="s">
        <v>665</v>
      </c>
      <c r="Q296" s="124"/>
      <c r="R296" s="124"/>
      <c r="S296" s="124"/>
      <c r="T296" s="111">
        <v>3</v>
      </c>
      <c r="U296" s="111">
        <v>4</v>
      </c>
      <c r="V296" s="111">
        <v>2</v>
      </c>
      <c r="W296" s="124"/>
      <c r="X296" s="111">
        <v>1</v>
      </c>
      <c r="Y296" s="112"/>
      <c r="Z296" s="112"/>
      <c r="AA296" s="112"/>
      <c r="AB296" s="112" t="s">
        <v>33</v>
      </c>
      <c r="AC296" s="112" t="s">
        <v>41</v>
      </c>
      <c r="AD296" s="112" t="s">
        <v>31</v>
      </c>
      <c r="AE296" s="112"/>
      <c r="AF296" s="112" t="s">
        <v>36</v>
      </c>
    </row>
    <row r="297" spans="13:32" ht="19" customHeight="1" x14ac:dyDescent="0.25">
      <c r="M297" s="94" t="s">
        <v>106</v>
      </c>
      <c r="N297" s="117" t="s">
        <v>611</v>
      </c>
      <c r="O297" s="193" t="s">
        <v>590</v>
      </c>
      <c r="P297" s="117" t="s">
        <v>666</v>
      </c>
      <c r="Q297" s="118"/>
      <c r="R297" s="118"/>
      <c r="S297" s="119">
        <v>2</v>
      </c>
      <c r="T297" s="119">
        <v>1</v>
      </c>
      <c r="U297" s="119">
        <v>4</v>
      </c>
      <c r="V297" s="119">
        <v>3</v>
      </c>
      <c r="W297" s="118"/>
      <c r="X297" s="118"/>
      <c r="Y297" s="120"/>
      <c r="Z297" s="120"/>
      <c r="AA297" s="120" t="s">
        <v>38</v>
      </c>
      <c r="AB297" s="120" t="s">
        <v>29</v>
      </c>
      <c r="AC297" s="120" t="s">
        <v>41</v>
      </c>
      <c r="AD297" s="120" t="s">
        <v>31</v>
      </c>
      <c r="AE297" s="120"/>
      <c r="AF297" s="120"/>
    </row>
    <row r="298" spans="13:32" ht="19" customHeight="1" x14ac:dyDescent="0.25">
      <c r="M298" s="94" t="s">
        <v>134</v>
      </c>
      <c r="N298" s="117" t="s">
        <v>667</v>
      </c>
      <c r="O298" s="193" t="s">
        <v>590</v>
      </c>
      <c r="P298" s="117" t="s">
        <v>668</v>
      </c>
      <c r="Q298" s="118"/>
      <c r="R298" s="118"/>
      <c r="S298" s="118"/>
      <c r="T298" s="119">
        <v>2</v>
      </c>
      <c r="U298" s="119">
        <v>1</v>
      </c>
      <c r="V298" s="118"/>
      <c r="W298" s="119">
        <v>3</v>
      </c>
      <c r="X298" s="119">
        <v>4</v>
      </c>
      <c r="Y298" s="120"/>
      <c r="Z298" s="120"/>
      <c r="AA298" s="120"/>
      <c r="AB298" s="120" t="s">
        <v>33</v>
      </c>
      <c r="AC298" s="120" t="s">
        <v>41</v>
      </c>
      <c r="AD298" s="120"/>
      <c r="AE298" s="120" t="s">
        <v>43</v>
      </c>
      <c r="AF298" s="120" t="s">
        <v>36</v>
      </c>
    </row>
    <row r="299" spans="13:32" ht="19" customHeight="1" x14ac:dyDescent="0.25">
      <c r="M299" s="94" t="s">
        <v>134</v>
      </c>
      <c r="N299" s="117" t="s">
        <v>669</v>
      </c>
      <c r="O299" s="193" t="s">
        <v>590</v>
      </c>
      <c r="P299" s="117" t="s">
        <v>670</v>
      </c>
      <c r="Q299" s="119">
        <v>4</v>
      </c>
      <c r="R299" s="118"/>
      <c r="S299" s="119">
        <v>2</v>
      </c>
      <c r="T299" s="119">
        <v>6</v>
      </c>
      <c r="U299" s="119">
        <v>3</v>
      </c>
      <c r="V299" s="118"/>
      <c r="W299" s="119">
        <v>1</v>
      </c>
      <c r="X299" s="119">
        <v>5</v>
      </c>
      <c r="Y299" s="120" t="s">
        <v>27</v>
      </c>
      <c r="Z299" s="120"/>
      <c r="AA299" s="120" t="s">
        <v>27</v>
      </c>
      <c r="AB299" s="120" t="s">
        <v>40</v>
      </c>
      <c r="AC299" s="120" t="s">
        <v>41</v>
      </c>
      <c r="AD299" s="120"/>
      <c r="AE299" s="120" t="s">
        <v>32</v>
      </c>
      <c r="AF299" s="120" t="s">
        <v>36</v>
      </c>
    </row>
    <row r="300" spans="13:32" ht="19" customHeight="1" x14ac:dyDescent="0.25">
      <c r="M300" s="94" t="s">
        <v>134</v>
      </c>
      <c r="N300" s="102" t="s">
        <v>671</v>
      </c>
      <c r="O300" s="193" t="s">
        <v>590</v>
      </c>
      <c r="P300" s="102" t="s">
        <v>672</v>
      </c>
      <c r="Q300" s="124"/>
      <c r="R300" s="111">
        <v>4</v>
      </c>
      <c r="S300" s="124"/>
      <c r="T300" s="124"/>
      <c r="U300" s="111">
        <v>3</v>
      </c>
      <c r="V300" s="111">
        <v>1</v>
      </c>
      <c r="W300" s="111">
        <v>2</v>
      </c>
      <c r="X300" s="124"/>
      <c r="Y300" s="112"/>
      <c r="Z300" s="112" t="s">
        <v>33</v>
      </c>
      <c r="AA300" s="112"/>
      <c r="AB300" s="112"/>
      <c r="AC300" s="112" t="s">
        <v>41</v>
      </c>
      <c r="AD300" s="112" t="s">
        <v>31</v>
      </c>
      <c r="AE300" s="112" t="s">
        <v>35</v>
      </c>
      <c r="AF300" s="112"/>
    </row>
    <row r="301" spans="13:32" ht="19" customHeight="1" x14ac:dyDescent="0.25">
      <c r="M301" s="94" t="s">
        <v>134</v>
      </c>
      <c r="N301" s="102" t="s">
        <v>673</v>
      </c>
      <c r="O301" s="193" t="s">
        <v>590</v>
      </c>
      <c r="P301" s="102" t="s">
        <v>674</v>
      </c>
      <c r="Q301" s="111">
        <v>1</v>
      </c>
      <c r="R301" s="111">
        <v>4</v>
      </c>
      <c r="S301" s="124"/>
      <c r="T301" s="111">
        <v>2</v>
      </c>
      <c r="U301" s="111">
        <v>3</v>
      </c>
      <c r="V301" s="124"/>
      <c r="W301" s="124"/>
      <c r="X301" s="124"/>
      <c r="Y301" s="112" t="s">
        <v>33</v>
      </c>
      <c r="Z301" s="112" t="s">
        <v>39</v>
      </c>
      <c r="AA301" s="112"/>
      <c r="AB301" s="112" t="s">
        <v>40</v>
      </c>
      <c r="AC301" s="112" t="s">
        <v>41</v>
      </c>
      <c r="AD301" s="112"/>
      <c r="AE301" s="112"/>
      <c r="AF301" s="112"/>
    </row>
    <row r="302" spans="13:32" ht="19" customHeight="1" x14ac:dyDescent="0.25">
      <c r="M302" s="94" t="s">
        <v>134</v>
      </c>
      <c r="N302" s="117" t="s">
        <v>675</v>
      </c>
      <c r="O302" s="193" t="s">
        <v>590</v>
      </c>
      <c r="P302" s="117" t="s">
        <v>676</v>
      </c>
      <c r="Q302" s="119">
        <v>4</v>
      </c>
      <c r="R302" s="119">
        <v>3</v>
      </c>
      <c r="S302" s="119">
        <v>5</v>
      </c>
      <c r="T302" s="119">
        <v>1</v>
      </c>
      <c r="U302" s="119">
        <v>2</v>
      </c>
      <c r="V302" s="119">
        <v>8</v>
      </c>
      <c r="W302" s="119">
        <v>7</v>
      </c>
      <c r="X302" s="119">
        <v>6</v>
      </c>
      <c r="Y302" s="120" t="s">
        <v>33</v>
      </c>
      <c r="Z302" s="120" t="s">
        <v>33</v>
      </c>
      <c r="AA302" s="120" t="s">
        <v>33</v>
      </c>
      <c r="AB302" s="120" t="s">
        <v>40</v>
      </c>
      <c r="AC302" s="120" t="s">
        <v>41</v>
      </c>
      <c r="AD302" s="120" t="s">
        <v>35</v>
      </c>
      <c r="AE302" s="120" t="s">
        <v>35</v>
      </c>
      <c r="AF302" s="120" t="s">
        <v>36</v>
      </c>
    </row>
    <row r="303" spans="13:32" ht="19" customHeight="1" x14ac:dyDescent="0.25">
      <c r="M303" s="94" t="s">
        <v>134</v>
      </c>
      <c r="N303" s="117" t="s">
        <v>677</v>
      </c>
      <c r="O303" s="193" t="s">
        <v>590</v>
      </c>
      <c r="P303" s="117" t="s">
        <v>678</v>
      </c>
      <c r="Q303" s="119">
        <v>3</v>
      </c>
      <c r="R303" s="119">
        <v>2</v>
      </c>
      <c r="S303" s="118"/>
      <c r="T303" s="118"/>
      <c r="U303" s="118"/>
      <c r="V303" s="118"/>
      <c r="W303" s="118"/>
      <c r="X303" s="119">
        <v>1</v>
      </c>
      <c r="Y303" s="120" t="s">
        <v>38</v>
      </c>
      <c r="Z303" s="120" t="s">
        <v>28</v>
      </c>
      <c r="AA303" s="120"/>
      <c r="AB303" s="120"/>
      <c r="AC303" s="120"/>
      <c r="AD303" s="120"/>
      <c r="AE303" s="120"/>
      <c r="AF303" s="120" t="s">
        <v>36</v>
      </c>
    </row>
    <row r="304" spans="13:32" ht="19" customHeight="1" x14ac:dyDescent="0.25">
      <c r="M304" s="94" t="s">
        <v>134</v>
      </c>
      <c r="N304" s="102" t="s">
        <v>679</v>
      </c>
      <c r="O304" s="193" t="s">
        <v>590</v>
      </c>
      <c r="P304" s="102" t="s">
        <v>680</v>
      </c>
      <c r="Q304" s="124"/>
      <c r="R304" s="124"/>
      <c r="S304" s="111">
        <v>1</v>
      </c>
      <c r="T304" s="124"/>
      <c r="U304" s="124"/>
      <c r="V304" s="111">
        <v>2</v>
      </c>
      <c r="W304" s="124"/>
      <c r="X304" s="111">
        <v>3</v>
      </c>
      <c r="Y304" s="112"/>
      <c r="Z304" s="112"/>
      <c r="AA304" s="112" t="s">
        <v>33</v>
      </c>
      <c r="AB304" s="112"/>
      <c r="AC304" s="112"/>
      <c r="AD304" s="112" t="s">
        <v>35</v>
      </c>
      <c r="AE304" s="112"/>
      <c r="AF304" s="112" t="s">
        <v>44</v>
      </c>
    </row>
    <row r="305" spans="13:32" ht="19" customHeight="1" x14ac:dyDescent="0.25">
      <c r="M305" s="94" t="s">
        <v>134</v>
      </c>
      <c r="N305" s="102" t="s">
        <v>681</v>
      </c>
      <c r="O305" s="193" t="s">
        <v>590</v>
      </c>
      <c r="P305" s="102" t="s">
        <v>682</v>
      </c>
      <c r="Q305" s="124"/>
      <c r="R305" s="124"/>
      <c r="S305" s="124"/>
      <c r="T305" s="111">
        <v>1</v>
      </c>
      <c r="U305" s="124"/>
      <c r="V305" s="111">
        <v>4</v>
      </c>
      <c r="W305" s="111">
        <v>3</v>
      </c>
      <c r="X305" s="111">
        <v>2</v>
      </c>
      <c r="Y305" s="112"/>
      <c r="Z305" s="112"/>
      <c r="AA305" s="112"/>
      <c r="AB305" s="112" t="s">
        <v>29</v>
      </c>
      <c r="AC305" s="112"/>
      <c r="AD305" s="112" t="s">
        <v>31</v>
      </c>
      <c r="AE305" s="112" t="s">
        <v>43</v>
      </c>
      <c r="AF305" s="112" t="s">
        <v>44</v>
      </c>
    </row>
    <row r="306" spans="13:32" ht="19" customHeight="1" x14ac:dyDescent="0.25">
      <c r="M306" s="94" t="s">
        <v>141</v>
      </c>
      <c r="N306" s="102" t="s">
        <v>683</v>
      </c>
      <c r="O306" s="193" t="s">
        <v>590</v>
      </c>
      <c r="P306" s="102" t="s">
        <v>684</v>
      </c>
      <c r="Q306" s="124"/>
      <c r="R306" s="124"/>
      <c r="S306" s="111">
        <v>1</v>
      </c>
      <c r="T306" s="111">
        <v>3</v>
      </c>
      <c r="U306" s="124"/>
      <c r="V306" s="124"/>
      <c r="W306" s="111">
        <v>2</v>
      </c>
      <c r="X306" s="124"/>
      <c r="Y306" s="112"/>
      <c r="Z306" s="112"/>
      <c r="AA306" s="112" t="s">
        <v>38</v>
      </c>
      <c r="AB306" s="112" t="s">
        <v>33</v>
      </c>
      <c r="AC306" s="112"/>
      <c r="AD306" s="112"/>
      <c r="AE306" s="112" t="s">
        <v>35</v>
      </c>
      <c r="AF306" s="112"/>
    </row>
    <row r="307" spans="13:32" ht="19" customHeight="1" x14ac:dyDescent="0.25">
      <c r="M307" s="94" t="s">
        <v>141</v>
      </c>
      <c r="N307" s="117" t="s">
        <v>685</v>
      </c>
      <c r="O307" s="193" t="s">
        <v>590</v>
      </c>
      <c r="P307" s="117" t="s">
        <v>686</v>
      </c>
      <c r="Q307" s="119">
        <v>3</v>
      </c>
      <c r="R307" s="119">
        <v>6</v>
      </c>
      <c r="S307" s="119">
        <v>4</v>
      </c>
      <c r="T307" s="119">
        <v>2</v>
      </c>
      <c r="U307" s="119">
        <v>1</v>
      </c>
      <c r="V307" s="119">
        <v>5</v>
      </c>
      <c r="W307" s="119">
        <v>8</v>
      </c>
      <c r="X307" s="119">
        <v>7</v>
      </c>
      <c r="Y307" s="120" t="s">
        <v>38</v>
      </c>
      <c r="Z307" s="120" t="s">
        <v>39</v>
      </c>
      <c r="AA307" s="120" t="s">
        <v>27</v>
      </c>
      <c r="AB307" s="120" t="s">
        <v>29</v>
      </c>
      <c r="AC307" s="120" t="s">
        <v>41</v>
      </c>
      <c r="AD307" s="120" t="s">
        <v>31</v>
      </c>
      <c r="AE307" s="120" t="s">
        <v>32</v>
      </c>
      <c r="AF307" s="120" t="s">
        <v>36</v>
      </c>
    </row>
    <row r="308" spans="13:32" ht="19" customHeight="1" x14ac:dyDescent="0.25">
      <c r="M308" s="94" t="s">
        <v>144</v>
      </c>
      <c r="N308" s="117" t="s">
        <v>687</v>
      </c>
      <c r="O308" s="193" t="s">
        <v>590</v>
      </c>
      <c r="P308" s="117" t="s">
        <v>688</v>
      </c>
      <c r="Q308" s="119">
        <v>4</v>
      </c>
      <c r="R308" s="119">
        <v>1</v>
      </c>
      <c r="S308" s="119">
        <v>2</v>
      </c>
      <c r="T308" s="119">
        <v>3</v>
      </c>
      <c r="U308" s="119">
        <v>5</v>
      </c>
      <c r="V308" s="118"/>
      <c r="W308" s="118"/>
      <c r="X308" s="118"/>
      <c r="Y308" s="120" t="s">
        <v>33</v>
      </c>
      <c r="Z308" s="120" t="s">
        <v>33</v>
      </c>
      <c r="AA308" s="120" t="s">
        <v>33</v>
      </c>
      <c r="AB308" s="120" t="s">
        <v>40</v>
      </c>
      <c r="AC308" s="120" t="s">
        <v>41</v>
      </c>
      <c r="AD308" s="120"/>
      <c r="AE308" s="120"/>
      <c r="AF308" s="120"/>
    </row>
    <row r="309" spans="13:32" ht="19" customHeight="1" x14ac:dyDescent="0.25">
      <c r="M309" s="94" t="s">
        <v>134</v>
      </c>
      <c r="N309" s="117" t="s">
        <v>689</v>
      </c>
      <c r="O309" s="194" t="s">
        <v>690</v>
      </c>
      <c r="P309" s="117" t="s">
        <v>691</v>
      </c>
      <c r="Q309" s="119">
        <v>2</v>
      </c>
      <c r="R309" s="118"/>
      <c r="S309" s="118"/>
      <c r="T309" s="119">
        <v>1</v>
      </c>
      <c r="U309" s="119">
        <v>3</v>
      </c>
      <c r="V309" s="118"/>
      <c r="W309" s="118"/>
      <c r="X309" s="119">
        <v>4</v>
      </c>
      <c r="Y309" s="120" t="s">
        <v>27</v>
      </c>
      <c r="Z309" s="120"/>
      <c r="AA309" s="120"/>
      <c r="AB309" s="120" t="s">
        <v>40</v>
      </c>
      <c r="AC309" s="120" t="s">
        <v>34</v>
      </c>
      <c r="AD309" s="120"/>
      <c r="AE309" s="120"/>
      <c r="AF309" s="120" t="s">
        <v>44</v>
      </c>
    </row>
    <row r="310" spans="13:32" ht="19" customHeight="1" x14ac:dyDescent="0.25">
      <c r="M310" s="94" t="s">
        <v>144</v>
      </c>
      <c r="N310" s="117" t="s">
        <v>692</v>
      </c>
      <c r="O310" s="194" t="s">
        <v>690</v>
      </c>
      <c r="P310" s="117" t="s">
        <v>316</v>
      </c>
      <c r="Q310" s="119">
        <v>4</v>
      </c>
      <c r="R310" s="119">
        <v>3</v>
      </c>
      <c r="S310" s="119">
        <v>2</v>
      </c>
      <c r="T310" s="118"/>
      <c r="U310" s="119">
        <v>1</v>
      </c>
      <c r="V310" s="118"/>
      <c r="W310" s="118"/>
      <c r="X310" s="118"/>
      <c r="Y310" s="120" t="s">
        <v>33</v>
      </c>
      <c r="Z310" s="120" t="s">
        <v>28</v>
      </c>
      <c r="AA310" s="120" t="s">
        <v>33</v>
      </c>
      <c r="AB310" s="120"/>
      <c r="AC310" s="120" t="s">
        <v>34</v>
      </c>
      <c r="AD310" s="120"/>
      <c r="AE310" s="120"/>
      <c r="AF310" s="120"/>
    </row>
    <row r="311" spans="13:32" ht="19" customHeight="1" x14ac:dyDescent="0.25">
      <c r="M311" s="94" t="s">
        <v>100</v>
      </c>
      <c r="N311" s="102" t="s">
        <v>693</v>
      </c>
      <c r="O311" s="195" t="s">
        <v>8</v>
      </c>
      <c r="P311" s="102" t="s">
        <v>306</v>
      </c>
      <c r="Q311" s="104"/>
      <c r="R311" s="105">
        <v>2</v>
      </c>
      <c r="S311" s="104"/>
      <c r="T311" s="105">
        <v>3</v>
      </c>
      <c r="U311" s="105">
        <v>1</v>
      </c>
      <c r="V311" s="104"/>
      <c r="W311" s="104"/>
      <c r="X311" s="104"/>
      <c r="Y311" s="106"/>
      <c r="Z311" s="106" t="s">
        <v>28</v>
      </c>
      <c r="AA311" s="106"/>
      <c r="AB311" s="106" t="s">
        <v>40</v>
      </c>
      <c r="AC311" s="106" t="s">
        <v>34</v>
      </c>
      <c r="AD311" s="106"/>
      <c r="AE311" s="106"/>
      <c r="AF311" s="106"/>
    </row>
    <row r="312" spans="13:32" ht="19" customHeight="1" x14ac:dyDescent="0.25">
      <c r="M312" s="94" t="s">
        <v>100</v>
      </c>
      <c r="N312" s="117" t="s">
        <v>694</v>
      </c>
      <c r="O312" s="195" t="s">
        <v>8</v>
      </c>
      <c r="P312" s="117" t="s">
        <v>695</v>
      </c>
      <c r="Q312" s="104"/>
      <c r="R312" s="104"/>
      <c r="S312" s="104"/>
      <c r="T312" s="105">
        <v>2</v>
      </c>
      <c r="U312" s="105">
        <v>3</v>
      </c>
      <c r="V312" s="105">
        <v>1</v>
      </c>
      <c r="W312" s="104"/>
      <c r="X312" s="104"/>
      <c r="Y312" s="106"/>
      <c r="Z312" s="106"/>
      <c r="AA312" s="106"/>
      <c r="AB312" s="106" t="s">
        <v>33</v>
      </c>
      <c r="AC312" s="106" t="s">
        <v>34</v>
      </c>
      <c r="AD312" s="106" t="s">
        <v>35</v>
      </c>
      <c r="AE312" s="106"/>
      <c r="AF312" s="106"/>
    </row>
    <row r="313" spans="13:32" ht="19" customHeight="1" x14ac:dyDescent="0.25">
      <c r="M313" s="94" t="s">
        <v>100</v>
      </c>
      <c r="N313" s="102" t="s">
        <v>696</v>
      </c>
      <c r="O313" s="195" t="s">
        <v>8</v>
      </c>
      <c r="P313" s="102" t="s">
        <v>533</v>
      </c>
      <c r="Q313" s="104"/>
      <c r="R313" s="104"/>
      <c r="S313" s="104"/>
      <c r="T313" s="105">
        <v>1</v>
      </c>
      <c r="U313" s="104"/>
      <c r="V313" s="105">
        <v>2</v>
      </c>
      <c r="W313" s="105">
        <v>3</v>
      </c>
      <c r="X313" s="105">
        <v>4</v>
      </c>
      <c r="Y313" s="106"/>
      <c r="Z313" s="106"/>
      <c r="AA313" s="106"/>
      <c r="AB313" s="106" t="s">
        <v>29</v>
      </c>
      <c r="AC313" s="106"/>
      <c r="AD313" s="106" t="s">
        <v>42</v>
      </c>
      <c r="AE313" s="106" t="s">
        <v>35</v>
      </c>
      <c r="AF313" s="106" t="s">
        <v>36</v>
      </c>
    </row>
    <row r="314" spans="13:32" ht="19" customHeight="1" x14ac:dyDescent="0.25">
      <c r="M314" s="94" t="s">
        <v>100</v>
      </c>
      <c r="N314" s="102" t="s">
        <v>697</v>
      </c>
      <c r="O314" s="195" t="s">
        <v>8</v>
      </c>
      <c r="P314" s="102" t="s">
        <v>698</v>
      </c>
      <c r="Q314" s="105">
        <v>4</v>
      </c>
      <c r="R314" s="104"/>
      <c r="S314" s="105">
        <v>5</v>
      </c>
      <c r="T314" s="105">
        <v>2</v>
      </c>
      <c r="U314" s="105">
        <v>1</v>
      </c>
      <c r="V314" s="105">
        <v>6</v>
      </c>
      <c r="W314" s="105">
        <v>3</v>
      </c>
      <c r="X314" s="104"/>
      <c r="Y314" s="106" t="s">
        <v>33</v>
      </c>
      <c r="Z314" s="106"/>
      <c r="AA314" s="106" t="s">
        <v>33</v>
      </c>
      <c r="AB314" s="106" t="s">
        <v>29</v>
      </c>
      <c r="AC314" s="106" t="s">
        <v>34</v>
      </c>
      <c r="AD314" s="106" t="s">
        <v>42</v>
      </c>
      <c r="AE314" s="106" t="s">
        <v>32</v>
      </c>
      <c r="AF314" s="106"/>
    </row>
    <row r="315" spans="13:32" ht="19" customHeight="1" x14ac:dyDescent="0.25">
      <c r="M315" s="94" t="s">
        <v>100</v>
      </c>
      <c r="N315" s="117" t="s">
        <v>699</v>
      </c>
      <c r="O315" s="195" t="s">
        <v>8</v>
      </c>
      <c r="P315" s="117" t="s">
        <v>700</v>
      </c>
      <c r="Q315" s="104"/>
      <c r="R315" s="105">
        <v>4</v>
      </c>
      <c r="S315" s="104"/>
      <c r="T315" s="104"/>
      <c r="U315" s="105">
        <v>3</v>
      </c>
      <c r="V315" s="105">
        <v>2</v>
      </c>
      <c r="W315" s="105">
        <v>1</v>
      </c>
      <c r="X315" s="104"/>
      <c r="Y315" s="106"/>
      <c r="Z315" s="106" t="s">
        <v>39</v>
      </c>
      <c r="AA315" s="106"/>
      <c r="AB315" s="106"/>
      <c r="AC315" s="106" t="s">
        <v>34</v>
      </c>
      <c r="AD315" s="106" t="s">
        <v>42</v>
      </c>
      <c r="AE315" s="106" t="s">
        <v>32</v>
      </c>
      <c r="AF315" s="106"/>
    </row>
    <row r="316" spans="13:32" ht="19" customHeight="1" x14ac:dyDescent="0.25">
      <c r="M316" s="94" t="s">
        <v>100</v>
      </c>
      <c r="N316" s="102" t="s">
        <v>701</v>
      </c>
      <c r="O316" s="195" t="s">
        <v>8</v>
      </c>
      <c r="P316" s="102" t="s">
        <v>702</v>
      </c>
      <c r="Q316" s="105">
        <v>1</v>
      </c>
      <c r="R316" s="104"/>
      <c r="S316" s="104"/>
      <c r="T316" s="105">
        <v>3</v>
      </c>
      <c r="U316" s="105">
        <v>2</v>
      </c>
      <c r="V316" s="105">
        <v>4</v>
      </c>
      <c r="W316" s="105">
        <v>5</v>
      </c>
      <c r="X316" s="105">
        <v>6</v>
      </c>
      <c r="Y316" s="106" t="s">
        <v>27</v>
      </c>
      <c r="Z316" s="106"/>
      <c r="AA316" s="106"/>
      <c r="AB316" s="106" t="s">
        <v>33</v>
      </c>
      <c r="AC316" s="106" t="s">
        <v>34</v>
      </c>
      <c r="AD316" s="106" t="s">
        <v>42</v>
      </c>
      <c r="AE316" s="106" t="s">
        <v>32</v>
      </c>
      <c r="AF316" s="106" t="s">
        <v>36</v>
      </c>
    </row>
    <row r="317" spans="13:32" ht="19" customHeight="1" x14ac:dyDescent="0.25">
      <c r="M317" s="94" t="s">
        <v>106</v>
      </c>
      <c r="N317" s="102" t="s">
        <v>703</v>
      </c>
      <c r="O317" s="195" t="s">
        <v>8</v>
      </c>
      <c r="P317" s="102" t="s">
        <v>704</v>
      </c>
      <c r="Q317" s="124"/>
      <c r="R317" s="124"/>
      <c r="S317" s="111">
        <v>3</v>
      </c>
      <c r="T317" s="111">
        <v>4</v>
      </c>
      <c r="U317" s="111">
        <v>1</v>
      </c>
      <c r="V317" s="111">
        <v>2</v>
      </c>
      <c r="W317" s="124"/>
      <c r="X317" s="124"/>
      <c r="Y317" s="112"/>
      <c r="Z317" s="112"/>
      <c r="AA317" s="112" t="s">
        <v>38</v>
      </c>
      <c r="AB317" s="112" t="s">
        <v>40</v>
      </c>
      <c r="AC317" s="112" t="s">
        <v>41</v>
      </c>
      <c r="AD317" s="112" t="s">
        <v>42</v>
      </c>
      <c r="AE317" s="112"/>
      <c r="AF317" s="112"/>
    </row>
    <row r="318" spans="13:32" ht="19" customHeight="1" x14ac:dyDescent="0.25">
      <c r="M318" s="94" t="s">
        <v>134</v>
      </c>
      <c r="N318" s="102" t="s">
        <v>705</v>
      </c>
      <c r="O318" s="195" t="s">
        <v>8</v>
      </c>
      <c r="P318" s="102" t="s">
        <v>706</v>
      </c>
      <c r="Q318" s="124"/>
      <c r="R318" s="124"/>
      <c r="S318" s="124"/>
      <c r="T318" s="111">
        <v>2</v>
      </c>
      <c r="U318" s="124"/>
      <c r="V318" s="111">
        <v>1</v>
      </c>
      <c r="W318" s="124"/>
      <c r="X318" s="124"/>
      <c r="Y318" s="112"/>
      <c r="Z318" s="112"/>
      <c r="AA318" s="112"/>
      <c r="AB318" s="112" t="s">
        <v>29</v>
      </c>
      <c r="AC318" s="112"/>
      <c r="AD318" s="112" t="s">
        <v>42</v>
      </c>
      <c r="AE318" s="112"/>
      <c r="AF318" s="112"/>
    </row>
    <row r="319" spans="13:32" ht="19" customHeight="1" x14ac:dyDescent="0.25">
      <c r="M319" s="94" t="s">
        <v>134</v>
      </c>
      <c r="N319" s="102" t="s">
        <v>707</v>
      </c>
      <c r="O319" s="195" t="s">
        <v>8</v>
      </c>
      <c r="P319" s="102" t="s">
        <v>208</v>
      </c>
      <c r="Q319" s="124"/>
      <c r="R319" s="111">
        <v>1</v>
      </c>
      <c r="S319" s="124"/>
      <c r="T319" s="111">
        <v>2</v>
      </c>
      <c r="U319" s="111">
        <v>3</v>
      </c>
      <c r="V319" s="111">
        <v>4</v>
      </c>
      <c r="W319" s="124"/>
      <c r="X319" s="124"/>
      <c r="Y319" s="112"/>
      <c r="Z319" s="112" t="s">
        <v>33</v>
      </c>
      <c r="AA319" s="112"/>
      <c r="AB319" s="112" t="s">
        <v>40</v>
      </c>
      <c r="AC319" s="112" t="s">
        <v>41</v>
      </c>
      <c r="AD319" s="112" t="s">
        <v>42</v>
      </c>
      <c r="AE319" s="112"/>
      <c r="AF319" s="112"/>
    </row>
    <row r="320" spans="13:32" ht="19" customHeight="1" x14ac:dyDescent="0.25">
      <c r="M320" s="94" t="s">
        <v>134</v>
      </c>
      <c r="N320" s="102" t="s">
        <v>708</v>
      </c>
      <c r="O320" s="195" t="s">
        <v>8</v>
      </c>
      <c r="P320" s="102" t="s">
        <v>126</v>
      </c>
      <c r="Q320" s="111">
        <v>2</v>
      </c>
      <c r="R320" s="124"/>
      <c r="S320" s="124"/>
      <c r="T320" s="111">
        <v>3</v>
      </c>
      <c r="U320" s="111">
        <v>1</v>
      </c>
      <c r="V320" s="111">
        <v>4</v>
      </c>
      <c r="W320" s="124"/>
      <c r="X320" s="124"/>
      <c r="Y320" s="112" t="s">
        <v>27</v>
      </c>
      <c r="Z320" s="112"/>
      <c r="AA320" s="112"/>
      <c r="AB320" s="112" t="s">
        <v>29</v>
      </c>
      <c r="AC320" s="112" t="s">
        <v>34</v>
      </c>
      <c r="AD320" s="112" t="s">
        <v>42</v>
      </c>
      <c r="AE320" s="112"/>
      <c r="AF320" s="112"/>
    </row>
    <row r="321" spans="13:32" ht="19" customHeight="1" x14ac:dyDescent="0.25">
      <c r="M321" s="94" t="s">
        <v>141</v>
      </c>
      <c r="N321" s="102" t="s">
        <v>709</v>
      </c>
      <c r="O321" s="195" t="s">
        <v>8</v>
      </c>
      <c r="P321" s="102" t="s">
        <v>710</v>
      </c>
      <c r="Q321" s="111">
        <v>3</v>
      </c>
      <c r="R321" s="111">
        <v>5</v>
      </c>
      <c r="S321" s="111">
        <v>2</v>
      </c>
      <c r="T321" s="111">
        <v>8</v>
      </c>
      <c r="U321" s="111">
        <v>1</v>
      </c>
      <c r="V321" s="111">
        <v>4</v>
      </c>
      <c r="W321" s="111">
        <v>6</v>
      </c>
      <c r="X321" s="111">
        <v>7</v>
      </c>
      <c r="Y321" s="112" t="s">
        <v>27</v>
      </c>
      <c r="Z321" s="112" t="s">
        <v>33</v>
      </c>
      <c r="AA321" s="112" t="s">
        <v>27</v>
      </c>
      <c r="AB321" s="112" t="s">
        <v>33</v>
      </c>
      <c r="AC321" s="112" t="s">
        <v>34</v>
      </c>
      <c r="AD321" s="112" t="s">
        <v>35</v>
      </c>
      <c r="AE321" s="112" t="s">
        <v>35</v>
      </c>
      <c r="AF321" s="112" t="s">
        <v>36</v>
      </c>
    </row>
    <row r="322" spans="13:32" ht="19" customHeight="1" x14ac:dyDescent="0.25">
      <c r="M322" s="94" t="s">
        <v>141</v>
      </c>
      <c r="N322" s="117" t="s">
        <v>711</v>
      </c>
      <c r="O322" s="195" t="s">
        <v>8</v>
      </c>
      <c r="P322" s="117" t="s">
        <v>712</v>
      </c>
      <c r="Q322" s="118"/>
      <c r="R322" s="118"/>
      <c r="S322" s="118"/>
      <c r="T322" s="119">
        <v>2</v>
      </c>
      <c r="U322" s="119">
        <v>3</v>
      </c>
      <c r="V322" s="119">
        <v>1</v>
      </c>
      <c r="W322" s="118"/>
      <c r="X322" s="119">
        <v>4</v>
      </c>
      <c r="Y322" s="120"/>
      <c r="Z322" s="120"/>
      <c r="AA322" s="120"/>
      <c r="AB322" s="120" t="s">
        <v>29</v>
      </c>
      <c r="AC322" s="120" t="s">
        <v>34</v>
      </c>
      <c r="AD322" s="120" t="s">
        <v>42</v>
      </c>
      <c r="AE322" s="120"/>
      <c r="AF322" s="120" t="s">
        <v>36</v>
      </c>
    </row>
    <row r="323" spans="13:32" ht="19" customHeight="1" x14ac:dyDescent="0.25">
      <c r="M323" s="94" t="s">
        <v>141</v>
      </c>
      <c r="N323" s="102" t="s">
        <v>713</v>
      </c>
      <c r="O323" s="195" t="s">
        <v>8</v>
      </c>
      <c r="P323" s="102" t="s">
        <v>714</v>
      </c>
      <c r="Q323" s="124"/>
      <c r="R323" s="111">
        <v>2</v>
      </c>
      <c r="S323" s="124"/>
      <c r="T323" s="111">
        <v>3</v>
      </c>
      <c r="U323" s="111">
        <v>1</v>
      </c>
      <c r="V323" s="124"/>
      <c r="W323" s="111">
        <v>4</v>
      </c>
      <c r="X323" s="124"/>
      <c r="Y323" s="112"/>
      <c r="Z323" s="112" t="s">
        <v>39</v>
      </c>
      <c r="AA323" s="112"/>
      <c r="AB323" s="112" t="s">
        <v>29</v>
      </c>
      <c r="AC323" s="112" t="s">
        <v>34</v>
      </c>
      <c r="AD323" s="112"/>
      <c r="AE323" s="112" t="s">
        <v>43</v>
      </c>
      <c r="AF323" s="112"/>
    </row>
    <row r="324" spans="13:32" ht="19" customHeight="1" x14ac:dyDescent="0.25">
      <c r="M324" s="94" t="s">
        <v>141</v>
      </c>
      <c r="N324" s="117" t="s">
        <v>715</v>
      </c>
      <c r="O324" s="195" t="s">
        <v>8</v>
      </c>
      <c r="P324" s="117" t="s">
        <v>716</v>
      </c>
      <c r="Q324" s="118"/>
      <c r="R324" s="119">
        <v>2</v>
      </c>
      <c r="S324" s="118"/>
      <c r="T324" s="119">
        <v>1</v>
      </c>
      <c r="U324" s="119">
        <v>4</v>
      </c>
      <c r="V324" s="119">
        <v>3</v>
      </c>
      <c r="W324" s="118"/>
      <c r="X324" s="118"/>
      <c r="Y324" s="120"/>
      <c r="Z324" s="120" t="s">
        <v>39</v>
      </c>
      <c r="AA324" s="120"/>
      <c r="AB324" s="120" t="s">
        <v>40</v>
      </c>
      <c r="AC324" s="120" t="s">
        <v>34</v>
      </c>
      <c r="AD324" s="120" t="s">
        <v>42</v>
      </c>
      <c r="AE324" s="120"/>
      <c r="AF324" s="120"/>
    </row>
    <row r="325" spans="13:32" ht="19" customHeight="1" x14ac:dyDescent="0.25">
      <c r="M325" s="94" t="s">
        <v>141</v>
      </c>
      <c r="N325" s="102" t="s">
        <v>717</v>
      </c>
      <c r="O325" s="195" t="s">
        <v>8</v>
      </c>
      <c r="P325" s="102" t="s">
        <v>718</v>
      </c>
      <c r="Q325" s="111">
        <v>3</v>
      </c>
      <c r="R325" s="111">
        <v>5</v>
      </c>
      <c r="S325" s="124"/>
      <c r="T325" s="124"/>
      <c r="U325" s="111">
        <v>1</v>
      </c>
      <c r="V325" s="111">
        <v>2</v>
      </c>
      <c r="W325" s="124"/>
      <c r="X325" s="111">
        <v>4</v>
      </c>
      <c r="Y325" s="112" t="s">
        <v>27</v>
      </c>
      <c r="Z325" s="112" t="s">
        <v>28</v>
      </c>
      <c r="AA325" s="112"/>
      <c r="AB325" s="112"/>
      <c r="AC325" s="112" t="s">
        <v>34</v>
      </c>
      <c r="AD325" s="112" t="s">
        <v>42</v>
      </c>
      <c r="AE325" s="112"/>
      <c r="AF325" s="112" t="s">
        <v>36</v>
      </c>
    </row>
    <row r="326" spans="13:32" ht="19" customHeight="1" x14ac:dyDescent="0.25">
      <c r="M326" s="94" t="s">
        <v>144</v>
      </c>
      <c r="N326" s="196"/>
      <c r="O326" s="196"/>
      <c r="P326" s="117"/>
      <c r="Q326" s="118"/>
      <c r="R326" s="118"/>
      <c r="S326" s="118"/>
      <c r="T326" s="118"/>
      <c r="U326" s="118"/>
      <c r="V326" s="118"/>
      <c r="W326" s="118"/>
      <c r="X326" s="118"/>
      <c r="Y326" s="120"/>
      <c r="Z326" s="120"/>
      <c r="AA326" s="120"/>
      <c r="AB326" s="120"/>
      <c r="AC326" s="120"/>
      <c r="AD326" s="120"/>
      <c r="AE326" s="120"/>
      <c r="AF326" s="120"/>
    </row>
    <row r="327" spans="13:32" ht="19" customHeight="1" x14ac:dyDescent="0.25">
      <c r="M327" s="94" t="s">
        <v>144</v>
      </c>
      <c r="N327" s="196"/>
      <c r="O327" s="196"/>
      <c r="P327" s="102"/>
      <c r="Q327" s="124"/>
      <c r="R327" s="124"/>
      <c r="S327" s="124"/>
      <c r="T327" s="124"/>
      <c r="U327" s="124"/>
      <c r="V327" s="124"/>
      <c r="W327" s="124"/>
      <c r="X327" s="124"/>
      <c r="Y327" s="112"/>
      <c r="Z327" s="112"/>
      <c r="AA327" s="112"/>
      <c r="AB327" s="112"/>
      <c r="AC327" s="112"/>
      <c r="AD327" s="112"/>
      <c r="AE327" s="112"/>
      <c r="AF327" s="112"/>
    </row>
    <row r="328" spans="13:32" ht="19" customHeight="1" x14ac:dyDescent="0.25">
      <c r="M328" s="94" t="s">
        <v>144</v>
      </c>
      <c r="N328" s="196"/>
      <c r="O328" s="196"/>
      <c r="P328" s="102"/>
      <c r="Q328" s="124"/>
      <c r="R328" s="124"/>
      <c r="S328" s="124"/>
      <c r="T328" s="124"/>
      <c r="U328" s="124"/>
      <c r="V328" s="124"/>
      <c r="W328" s="124"/>
      <c r="X328" s="124"/>
      <c r="Y328" s="112"/>
      <c r="Z328" s="112"/>
      <c r="AA328" s="112"/>
      <c r="AB328" s="112"/>
      <c r="AC328" s="112"/>
      <c r="AD328" s="112"/>
      <c r="AE328" s="112"/>
      <c r="AF328" s="112"/>
    </row>
    <row r="329" spans="13:32" ht="19" customHeight="1" x14ac:dyDescent="0.25">
      <c r="M329" s="94" t="s">
        <v>144</v>
      </c>
      <c r="N329" s="196"/>
      <c r="O329" s="196"/>
      <c r="P329" s="117"/>
      <c r="Q329" s="118"/>
      <c r="R329" s="118"/>
      <c r="S329" s="118"/>
      <c r="T329" s="118"/>
      <c r="U329" s="118"/>
      <c r="V329" s="118"/>
      <c r="W329" s="118"/>
      <c r="X329" s="118"/>
      <c r="Y329" s="120"/>
      <c r="Z329" s="120"/>
      <c r="AA329" s="120"/>
      <c r="AB329" s="120"/>
      <c r="AC329" s="120"/>
      <c r="AD329" s="120"/>
      <c r="AE329" s="120"/>
      <c r="AF329" s="120"/>
    </row>
    <row r="330" spans="13:32" ht="19" customHeight="1" x14ac:dyDescent="0.25">
      <c r="M330" s="94" t="s">
        <v>144</v>
      </c>
      <c r="N330" s="196"/>
      <c r="O330" s="196"/>
      <c r="P330" s="117"/>
      <c r="Q330" s="118"/>
      <c r="R330" s="118"/>
      <c r="S330" s="118"/>
      <c r="T330" s="118"/>
      <c r="U330" s="118"/>
      <c r="V330" s="118"/>
      <c r="W330" s="118"/>
      <c r="X330" s="118"/>
      <c r="Y330" s="120"/>
      <c r="Z330" s="120"/>
      <c r="AA330" s="120"/>
      <c r="AB330" s="120"/>
      <c r="AC330" s="120"/>
      <c r="AD330" s="120"/>
      <c r="AE330" s="120"/>
      <c r="AF330" s="120"/>
    </row>
    <row r="331" spans="13:32" ht="19" customHeight="1" x14ac:dyDescent="0.25">
      <c r="M331" s="94" t="s">
        <v>144</v>
      </c>
      <c r="N331" s="196"/>
      <c r="O331" s="196"/>
      <c r="P331" s="102"/>
      <c r="Q331" s="124"/>
      <c r="R331" s="124"/>
      <c r="S331" s="124"/>
      <c r="T331" s="124"/>
      <c r="U331" s="124"/>
      <c r="V331" s="124"/>
      <c r="W331" s="124"/>
      <c r="X331" s="124"/>
      <c r="Y331" s="112"/>
      <c r="Z331" s="112"/>
      <c r="AA331" s="112"/>
      <c r="AB331" s="112"/>
      <c r="AC331" s="112"/>
      <c r="AD331" s="112"/>
      <c r="AE331" s="112"/>
      <c r="AF331" s="112"/>
    </row>
    <row r="332" spans="13:32" ht="19" customHeight="1" x14ac:dyDescent="0.25">
      <c r="M332" s="94" t="s">
        <v>144</v>
      </c>
      <c r="N332" s="196"/>
      <c r="O332" s="196"/>
      <c r="P332" s="102"/>
      <c r="Q332" s="124"/>
      <c r="R332" s="124"/>
      <c r="S332" s="124"/>
      <c r="T332" s="124"/>
      <c r="U332" s="124"/>
      <c r="V332" s="124"/>
      <c r="W332" s="124"/>
      <c r="X332" s="124"/>
      <c r="Y332" s="112"/>
      <c r="Z332" s="112"/>
      <c r="AA332" s="112"/>
      <c r="AB332" s="112"/>
      <c r="AC332" s="112"/>
      <c r="AD332" s="112"/>
      <c r="AE332" s="112"/>
      <c r="AF332" s="112"/>
    </row>
    <row r="333" spans="13:32" ht="19" customHeight="1" x14ac:dyDescent="0.25">
      <c r="M333" s="94" t="s">
        <v>144</v>
      </c>
      <c r="N333" s="196"/>
      <c r="O333" s="196"/>
      <c r="P333" s="102"/>
      <c r="Q333" s="124"/>
      <c r="R333" s="124"/>
      <c r="S333" s="124"/>
      <c r="T333" s="124"/>
      <c r="U333" s="124"/>
      <c r="V333" s="124"/>
      <c r="W333" s="124"/>
      <c r="X333" s="124"/>
      <c r="Y333" s="112"/>
      <c r="Z333" s="112"/>
      <c r="AA333" s="112"/>
      <c r="AB333" s="112"/>
      <c r="AC333" s="112"/>
      <c r="AD333" s="112"/>
      <c r="AE333" s="112"/>
      <c r="AF333" s="112"/>
    </row>
    <row r="334" spans="13:32" ht="19" customHeight="1" x14ac:dyDescent="0.25">
      <c r="M334" s="94" t="s">
        <v>144</v>
      </c>
      <c r="N334" s="196"/>
      <c r="O334" s="196"/>
      <c r="P334" s="117"/>
      <c r="Q334" s="118"/>
      <c r="R334" s="118"/>
      <c r="S334" s="118"/>
      <c r="T334" s="118"/>
      <c r="U334" s="118"/>
      <c r="V334" s="118"/>
      <c r="W334" s="118"/>
      <c r="X334" s="118"/>
      <c r="Y334" s="120"/>
      <c r="Z334" s="120"/>
      <c r="AA334" s="120"/>
      <c r="AB334" s="120"/>
      <c r="AC334" s="120"/>
      <c r="AD334" s="120"/>
      <c r="AE334" s="120"/>
      <c r="AF334" s="120"/>
    </row>
    <row r="335" spans="13:32" ht="19" customHeight="1" x14ac:dyDescent="0.25">
      <c r="M335" s="94" t="s">
        <v>144</v>
      </c>
      <c r="N335" s="196"/>
      <c r="O335" s="196"/>
      <c r="P335" s="102"/>
      <c r="Q335" s="124"/>
      <c r="R335" s="124"/>
      <c r="S335" s="124"/>
      <c r="T335" s="124"/>
      <c r="U335" s="124"/>
      <c r="V335" s="124"/>
      <c r="W335" s="124"/>
      <c r="X335" s="124"/>
      <c r="Y335" s="112"/>
      <c r="Z335" s="112"/>
      <c r="AA335" s="112"/>
      <c r="AB335" s="112"/>
      <c r="AC335" s="112"/>
      <c r="AD335" s="112"/>
      <c r="AE335" s="112"/>
      <c r="AF335" s="112"/>
    </row>
    <row r="336" spans="13:32" ht="19" customHeight="1" x14ac:dyDescent="0.25">
      <c r="M336" s="94" t="s">
        <v>144</v>
      </c>
      <c r="N336" s="196"/>
      <c r="O336" s="196"/>
      <c r="P336" s="117"/>
      <c r="Q336" s="118"/>
      <c r="R336" s="118"/>
      <c r="S336" s="118"/>
      <c r="T336" s="118"/>
      <c r="U336" s="118"/>
      <c r="V336" s="118"/>
      <c r="W336" s="118"/>
      <c r="X336" s="118"/>
      <c r="Y336" s="120"/>
      <c r="Z336" s="120"/>
      <c r="AA336" s="120"/>
      <c r="AB336" s="120"/>
      <c r="AC336" s="120"/>
      <c r="AD336" s="120"/>
      <c r="AE336" s="120"/>
      <c r="AF336" s="120"/>
    </row>
    <row r="337" spans="13:32" ht="19" customHeight="1" x14ac:dyDescent="0.25">
      <c r="M337" s="94" t="s">
        <v>144</v>
      </c>
      <c r="N337" s="196"/>
      <c r="O337" s="196"/>
      <c r="P337" s="117"/>
      <c r="Q337" s="118"/>
      <c r="R337" s="118"/>
      <c r="S337" s="118"/>
      <c r="T337" s="118"/>
      <c r="U337" s="118"/>
      <c r="V337" s="118"/>
      <c r="W337" s="118"/>
      <c r="X337" s="118"/>
      <c r="Y337" s="120"/>
      <c r="Z337" s="120"/>
      <c r="AA337" s="120"/>
      <c r="AB337" s="120"/>
      <c r="AC337" s="120"/>
      <c r="AD337" s="120"/>
      <c r="AE337" s="120"/>
      <c r="AF337" s="120"/>
    </row>
    <row r="338" spans="13:32" ht="19" customHeight="1" x14ac:dyDescent="0.25">
      <c r="M338" s="94" t="s">
        <v>144</v>
      </c>
      <c r="N338" s="196"/>
      <c r="O338" s="196"/>
      <c r="P338" s="102"/>
      <c r="Q338" s="124"/>
      <c r="R338" s="124"/>
      <c r="S338" s="124"/>
      <c r="T338" s="124"/>
      <c r="U338" s="124"/>
      <c r="V338" s="124"/>
      <c r="W338" s="124"/>
      <c r="X338" s="124"/>
      <c r="Y338" s="112"/>
      <c r="Z338" s="112"/>
      <c r="AA338" s="112"/>
      <c r="AB338" s="112"/>
      <c r="AC338" s="112"/>
      <c r="AD338" s="112"/>
      <c r="AE338" s="112"/>
      <c r="AF338" s="112"/>
    </row>
    <row r="339" spans="13:32" ht="19" customHeight="1" x14ac:dyDescent="0.25">
      <c r="M339" s="94" t="s">
        <v>144</v>
      </c>
      <c r="N339" s="196"/>
      <c r="O339" s="196"/>
      <c r="P339" s="117"/>
      <c r="Q339" s="118"/>
      <c r="R339" s="118"/>
      <c r="S339" s="118"/>
      <c r="T339" s="118"/>
      <c r="U339" s="118"/>
      <c r="V339" s="118"/>
      <c r="W339" s="118"/>
      <c r="X339" s="118"/>
      <c r="Y339" s="120"/>
      <c r="Z339" s="120"/>
      <c r="AA339" s="120"/>
      <c r="AB339" s="120"/>
      <c r="AC339" s="120"/>
      <c r="AD339" s="120"/>
      <c r="AE339" s="120"/>
      <c r="AF339" s="120"/>
    </row>
    <row r="340" spans="13:32" ht="19" customHeight="1" x14ac:dyDescent="0.25">
      <c r="M340" s="94" t="s">
        <v>144</v>
      </c>
      <c r="N340" s="196"/>
      <c r="O340" s="196"/>
      <c r="P340" s="102"/>
      <c r="Q340" s="124"/>
      <c r="R340" s="124"/>
      <c r="S340" s="124"/>
      <c r="T340" s="124"/>
      <c r="U340" s="124"/>
      <c r="V340" s="124"/>
      <c r="W340" s="124"/>
      <c r="X340" s="124"/>
      <c r="Y340" s="112"/>
      <c r="Z340" s="112"/>
      <c r="AA340" s="112"/>
      <c r="AB340" s="112"/>
      <c r="AC340" s="112"/>
      <c r="AD340" s="112"/>
      <c r="AE340" s="112"/>
      <c r="AF340" s="112"/>
    </row>
    <row r="341" spans="13:32" ht="19" customHeight="1" x14ac:dyDescent="0.25">
      <c r="M341" s="94" t="s">
        <v>144</v>
      </c>
      <c r="N341" s="196"/>
      <c r="O341" s="196"/>
      <c r="P341" s="102"/>
      <c r="Q341" s="124"/>
      <c r="R341" s="124"/>
      <c r="S341" s="124"/>
      <c r="T341" s="124"/>
      <c r="U341" s="124"/>
      <c r="V341" s="124"/>
      <c r="W341" s="124"/>
      <c r="X341" s="124"/>
      <c r="Y341" s="112"/>
      <c r="Z341" s="112"/>
      <c r="AA341" s="112"/>
      <c r="AB341" s="112"/>
      <c r="AC341" s="112"/>
      <c r="AD341" s="112"/>
      <c r="AE341" s="112"/>
      <c r="AF341" s="112"/>
    </row>
    <row r="342" spans="13:32" ht="19" customHeight="1" x14ac:dyDescent="0.25">
      <c r="M342" s="94" t="s">
        <v>144</v>
      </c>
      <c r="N342" s="196"/>
      <c r="O342" s="196"/>
      <c r="P342" s="102"/>
      <c r="Q342" s="124"/>
      <c r="R342" s="124"/>
      <c r="S342" s="124"/>
      <c r="T342" s="124"/>
      <c r="U342" s="124"/>
      <c r="V342" s="124"/>
      <c r="W342" s="124"/>
      <c r="X342" s="124"/>
      <c r="Y342" s="112"/>
      <c r="Z342" s="112"/>
      <c r="AA342" s="112"/>
      <c r="AB342" s="112"/>
      <c r="AC342" s="112"/>
      <c r="AD342" s="112"/>
      <c r="AE342" s="112"/>
      <c r="AF342" s="112"/>
    </row>
    <row r="343" spans="13:32" ht="19" customHeight="1" x14ac:dyDescent="0.25">
      <c r="M343" s="94" t="s">
        <v>144</v>
      </c>
      <c r="N343" s="196"/>
      <c r="O343" s="196"/>
      <c r="P343" s="117"/>
      <c r="Q343" s="118"/>
      <c r="R343" s="118"/>
      <c r="S343" s="118"/>
      <c r="T343" s="118"/>
      <c r="U343" s="118"/>
      <c r="V343" s="118"/>
      <c r="W343" s="118"/>
      <c r="X343" s="118"/>
      <c r="Y343" s="120"/>
      <c r="Z343" s="120"/>
      <c r="AA343" s="120"/>
      <c r="AB343" s="120"/>
      <c r="AC343" s="120"/>
      <c r="AD343" s="120"/>
      <c r="AE343" s="120"/>
      <c r="AF343" s="120"/>
    </row>
    <row r="344" spans="13:32" ht="19" customHeight="1" x14ac:dyDescent="0.25">
      <c r="M344" s="94" t="s">
        <v>144</v>
      </c>
      <c r="N344" s="196"/>
      <c r="O344" s="196"/>
      <c r="P344" s="102"/>
      <c r="Q344" s="124"/>
      <c r="R344" s="124"/>
      <c r="S344" s="124"/>
      <c r="T344" s="124"/>
      <c r="U344" s="124"/>
      <c r="V344" s="124"/>
      <c r="W344" s="124"/>
      <c r="X344" s="124"/>
      <c r="Y344" s="112"/>
      <c r="Z344" s="112"/>
      <c r="AA344" s="112"/>
      <c r="AB344" s="112"/>
      <c r="AC344" s="112"/>
      <c r="AD344" s="112"/>
      <c r="AE344" s="112"/>
      <c r="AF344" s="112"/>
    </row>
    <row r="345" spans="13:32" ht="19" customHeight="1" x14ac:dyDescent="0.25">
      <c r="M345" s="94" t="s">
        <v>144</v>
      </c>
      <c r="N345" s="196"/>
      <c r="O345" s="196"/>
      <c r="P345" s="117"/>
      <c r="Q345" s="118"/>
      <c r="R345" s="118"/>
      <c r="S345" s="118"/>
      <c r="T345" s="118"/>
      <c r="U345" s="118"/>
      <c r="V345" s="118"/>
      <c r="W345" s="118"/>
      <c r="X345" s="118"/>
      <c r="Y345" s="120"/>
      <c r="Z345" s="120"/>
      <c r="AA345" s="120"/>
      <c r="AB345" s="120"/>
      <c r="AC345" s="120"/>
      <c r="AD345" s="120"/>
      <c r="AE345" s="120"/>
      <c r="AF345" s="120"/>
    </row>
    <row r="346" spans="13:32" ht="19" customHeight="1" x14ac:dyDescent="0.25">
      <c r="M346" s="94" t="s">
        <v>144</v>
      </c>
      <c r="N346" s="196"/>
      <c r="O346" s="196"/>
      <c r="P346" s="102"/>
      <c r="Q346" s="124"/>
      <c r="R346" s="124"/>
      <c r="S346" s="124"/>
      <c r="T346" s="124"/>
      <c r="U346" s="124"/>
      <c r="V346" s="124"/>
      <c r="W346" s="124"/>
      <c r="X346" s="124"/>
      <c r="Y346" s="112"/>
      <c r="Z346" s="112"/>
      <c r="AA346" s="112"/>
      <c r="AB346" s="112"/>
      <c r="AC346" s="112"/>
      <c r="AD346" s="112"/>
      <c r="AE346" s="112"/>
      <c r="AF346" s="112"/>
    </row>
    <row r="347" spans="13:32" ht="19" customHeight="1" x14ac:dyDescent="0.25">
      <c r="M347" s="94" t="s">
        <v>144</v>
      </c>
      <c r="N347" s="196"/>
      <c r="O347" s="196"/>
      <c r="P347" s="102"/>
      <c r="Q347" s="124"/>
      <c r="R347" s="124"/>
      <c r="S347" s="124"/>
      <c r="T347" s="124"/>
      <c r="U347" s="124"/>
      <c r="V347" s="124"/>
      <c r="W347" s="124"/>
      <c r="X347" s="124"/>
      <c r="Y347" s="112"/>
      <c r="Z347" s="112"/>
      <c r="AA347" s="112"/>
      <c r="AB347" s="112"/>
      <c r="AC347" s="112"/>
      <c r="AD347" s="112"/>
      <c r="AE347" s="112"/>
      <c r="AF347" s="112"/>
    </row>
    <row r="348" spans="13:32" ht="19" customHeight="1" x14ac:dyDescent="0.25">
      <c r="M348" s="94" t="s">
        <v>144</v>
      </c>
      <c r="N348" s="196"/>
      <c r="O348" s="196"/>
      <c r="P348" s="102"/>
      <c r="Q348" s="124"/>
      <c r="R348" s="124"/>
      <c r="S348" s="124"/>
      <c r="T348" s="124"/>
      <c r="U348" s="124"/>
      <c r="V348" s="124"/>
      <c r="W348" s="124"/>
      <c r="X348" s="124"/>
      <c r="Y348" s="112"/>
      <c r="Z348" s="112"/>
      <c r="AA348" s="112"/>
      <c r="AB348" s="112"/>
      <c r="AC348" s="112"/>
      <c r="AD348" s="112"/>
      <c r="AE348" s="112"/>
      <c r="AF348" s="112"/>
    </row>
    <row r="349" spans="13:32" ht="19" customHeight="1" x14ac:dyDescent="0.25">
      <c r="M349" s="94" t="s">
        <v>144</v>
      </c>
      <c r="N349" s="196"/>
      <c r="O349" s="196"/>
      <c r="P349" s="117"/>
      <c r="Q349" s="118"/>
      <c r="R349" s="118"/>
      <c r="S349" s="118"/>
      <c r="T349" s="118"/>
      <c r="U349" s="118"/>
      <c r="V349" s="118"/>
      <c r="W349" s="118"/>
      <c r="X349" s="118"/>
      <c r="Y349" s="120"/>
      <c r="Z349" s="120"/>
      <c r="AA349" s="120"/>
      <c r="AB349" s="120"/>
      <c r="AC349" s="120"/>
      <c r="AD349" s="120"/>
      <c r="AE349" s="120"/>
      <c r="AF349" s="120"/>
    </row>
    <row r="350" spans="13:32" ht="19" customHeight="1" x14ac:dyDescent="0.25">
      <c r="M350" s="94" t="s">
        <v>144</v>
      </c>
      <c r="N350" s="196"/>
      <c r="O350" s="196"/>
      <c r="P350" s="102"/>
      <c r="Q350" s="124"/>
      <c r="R350" s="124"/>
      <c r="S350" s="124"/>
      <c r="T350" s="124"/>
      <c r="U350" s="124"/>
      <c r="V350" s="124"/>
      <c r="W350" s="124"/>
      <c r="X350" s="124"/>
      <c r="Y350" s="112"/>
      <c r="Z350" s="112"/>
      <c r="AA350" s="112"/>
      <c r="AB350" s="112"/>
      <c r="AC350" s="112"/>
      <c r="AD350" s="112"/>
      <c r="AE350" s="112"/>
      <c r="AF350" s="112"/>
    </row>
    <row r="351" spans="13:32" ht="19" customHeight="1" x14ac:dyDescent="0.25">
      <c r="M351" s="94" t="s">
        <v>147</v>
      </c>
      <c r="N351" s="197"/>
      <c r="O351" s="197"/>
      <c r="P351" s="117"/>
      <c r="Q351" s="118"/>
      <c r="R351" s="118"/>
      <c r="S351" s="118"/>
      <c r="T351" s="118"/>
      <c r="U351" s="118"/>
      <c r="V351" s="118"/>
      <c r="W351" s="118"/>
      <c r="X351" s="118"/>
      <c r="Y351" s="120"/>
      <c r="Z351" s="120"/>
      <c r="AA351" s="120"/>
      <c r="AB351" s="120"/>
      <c r="AC351" s="120"/>
      <c r="AD351" s="120"/>
      <c r="AE351" s="120"/>
      <c r="AF351" s="120"/>
    </row>
    <row r="352" spans="13:32" ht="19" customHeight="1" x14ac:dyDescent="0.25">
      <c r="M352" s="94" t="s">
        <v>147</v>
      </c>
      <c r="N352" s="197"/>
      <c r="O352" s="197"/>
      <c r="P352" s="102"/>
      <c r="Q352" s="124"/>
      <c r="R352" s="124"/>
      <c r="S352" s="124"/>
      <c r="T352" s="124"/>
      <c r="U352" s="124"/>
      <c r="V352" s="124"/>
      <c r="W352" s="124"/>
      <c r="X352" s="124"/>
      <c r="Y352" s="112"/>
      <c r="Z352" s="112"/>
      <c r="AA352" s="112"/>
      <c r="AB352" s="112"/>
      <c r="AC352" s="112"/>
      <c r="AD352" s="112"/>
      <c r="AE352" s="112"/>
      <c r="AF352" s="112"/>
    </row>
    <row r="353" spans="13:32" ht="19" customHeight="1" x14ac:dyDescent="0.25">
      <c r="M353" s="94" t="s">
        <v>147</v>
      </c>
      <c r="N353" s="197"/>
      <c r="O353" s="197"/>
      <c r="P353" s="117"/>
      <c r="Q353" s="118"/>
      <c r="R353" s="118"/>
      <c r="S353" s="118"/>
      <c r="T353" s="118"/>
      <c r="U353" s="118"/>
      <c r="V353" s="118"/>
      <c r="W353" s="118"/>
      <c r="X353" s="118"/>
      <c r="Y353" s="120"/>
      <c r="Z353" s="120"/>
      <c r="AA353" s="120"/>
      <c r="AB353" s="120"/>
      <c r="AC353" s="120"/>
      <c r="AD353" s="120"/>
      <c r="AE353" s="120"/>
      <c r="AF353" s="120"/>
    </row>
    <row r="354" spans="13:32" ht="19" customHeight="1" x14ac:dyDescent="0.25">
      <c r="M354" s="94" t="s">
        <v>147</v>
      </c>
      <c r="N354" s="197"/>
      <c r="O354" s="197"/>
      <c r="P354" s="102"/>
      <c r="Q354" s="124"/>
      <c r="R354" s="124"/>
      <c r="S354" s="124"/>
      <c r="T354" s="124"/>
      <c r="U354" s="124"/>
      <c r="V354" s="124"/>
      <c r="W354" s="124"/>
      <c r="X354" s="124"/>
      <c r="Y354" s="112"/>
      <c r="Z354" s="112"/>
      <c r="AA354" s="112"/>
      <c r="AB354" s="112"/>
      <c r="AC354" s="112"/>
      <c r="AD354" s="112"/>
      <c r="AE354" s="112"/>
      <c r="AF354" s="112"/>
    </row>
    <row r="355" spans="13:32" ht="19" customHeight="1" x14ac:dyDescent="0.25">
      <c r="M355" s="94" t="s">
        <v>147</v>
      </c>
      <c r="N355" s="197"/>
      <c r="O355" s="197"/>
      <c r="P355" s="117"/>
      <c r="Q355" s="118"/>
      <c r="R355" s="118"/>
      <c r="S355" s="118"/>
      <c r="T355" s="118"/>
      <c r="U355" s="118"/>
      <c r="V355" s="118"/>
      <c r="W355" s="118"/>
      <c r="X355" s="118"/>
      <c r="Y355" s="120"/>
      <c r="Z355" s="120"/>
      <c r="AA355" s="120"/>
      <c r="AB355" s="120"/>
      <c r="AC355" s="120"/>
      <c r="AD355" s="120"/>
      <c r="AE355" s="120"/>
      <c r="AF355" s="120"/>
    </row>
    <row r="356" spans="13:32" ht="19" customHeight="1" x14ac:dyDescent="0.25">
      <c r="M356" s="94" t="s">
        <v>147</v>
      </c>
      <c r="N356" s="197"/>
      <c r="O356" s="197"/>
      <c r="P356" s="117"/>
      <c r="Q356" s="118"/>
      <c r="R356" s="118"/>
      <c r="S356" s="118"/>
      <c r="T356" s="118"/>
      <c r="U356" s="118"/>
      <c r="V356" s="118"/>
      <c r="W356" s="118"/>
      <c r="X356" s="118"/>
      <c r="Y356" s="120"/>
      <c r="Z356" s="120"/>
      <c r="AA356" s="120"/>
      <c r="AB356" s="120"/>
      <c r="AC356" s="120"/>
      <c r="AD356" s="120"/>
      <c r="AE356" s="120"/>
      <c r="AF356" s="120"/>
    </row>
    <row r="357" spans="13:32" ht="19" customHeight="1" x14ac:dyDescent="0.25">
      <c r="M357" s="94" t="s">
        <v>147</v>
      </c>
      <c r="N357" s="197"/>
      <c r="O357" s="197"/>
      <c r="P357" s="102"/>
      <c r="Q357" s="124"/>
      <c r="R357" s="124"/>
      <c r="S357" s="124"/>
      <c r="T357" s="124"/>
      <c r="U357" s="124"/>
      <c r="V357" s="124"/>
      <c r="W357" s="124"/>
      <c r="X357" s="124"/>
      <c r="Y357" s="112"/>
      <c r="Z357" s="112"/>
      <c r="AA357" s="112"/>
      <c r="AB357" s="112"/>
      <c r="AC357" s="112"/>
      <c r="AD357" s="112"/>
      <c r="AE357" s="112"/>
      <c r="AF357" s="112"/>
    </row>
    <row r="358" spans="13:32" ht="19" customHeight="1" x14ac:dyDescent="0.25">
      <c r="M358" s="94" t="s">
        <v>147</v>
      </c>
      <c r="N358" s="197"/>
      <c r="O358" s="197"/>
      <c r="P358" s="102"/>
      <c r="Q358" s="124"/>
      <c r="R358" s="124"/>
      <c r="S358" s="124"/>
      <c r="T358" s="124"/>
      <c r="U358" s="124"/>
      <c r="V358" s="124"/>
      <c r="W358" s="124"/>
      <c r="X358" s="124"/>
      <c r="Y358" s="112"/>
      <c r="Z358" s="112"/>
      <c r="AA358" s="112"/>
      <c r="AB358" s="112"/>
      <c r="AC358" s="112"/>
      <c r="AD358" s="112"/>
      <c r="AE358" s="112"/>
      <c r="AF358" s="112"/>
    </row>
    <row r="359" spans="13:32" ht="19" customHeight="1" x14ac:dyDescent="0.25">
      <c r="M359" s="94" t="s">
        <v>147</v>
      </c>
      <c r="N359" s="197"/>
      <c r="O359" s="197"/>
      <c r="P359" s="102"/>
      <c r="Q359" s="124"/>
      <c r="R359" s="124"/>
      <c r="S359" s="124"/>
      <c r="T359" s="124"/>
      <c r="U359" s="124"/>
      <c r="V359" s="124"/>
      <c r="W359" s="124"/>
      <c r="X359" s="124"/>
      <c r="Y359" s="112"/>
      <c r="Z359" s="112"/>
      <c r="AA359" s="112"/>
      <c r="AB359" s="112"/>
      <c r="AC359" s="112"/>
      <c r="AD359" s="112"/>
      <c r="AE359" s="112"/>
      <c r="AF359" s="112"/>
    </row>
    <row r="360" spans="13:32" ht="19" customHeight="1" x14ac:dyDescent="0.25">
      <c r="M360" s="94" t="s">
        <v>147</v>
      </c>
      <c r="N360" s="197"/>
      <c r="O360" s="197"/>
      <c r="P360" s="117"/>
      <c r="Q360" s="118"/>
      <c r="R360" s="118"/>
      <c r="S360" s="118"/>
      <c r="T360" s="118"/>
      <c r="U360" s="118"/>
      <c r="V360" s="118"/>
      <c r="W360" s="118"/>
      <c r="X360" s="118"/>
      <c r="Y360" s="120"/>
      <c r="Z360" s="120"/>
      <c r="AA360" s="120"/>
      <c r="AB360" s="120"/>
      <c r="AC360" s="120"/>
      <c r="AD360" s="120"/>
      <c r="AE360" s="120"/>
      <c r="AF360" s="120"/>
    </row>
    <row r="361" spans="13:32" ht="19" customHeight="1" x14ac:dyDescent="0.25">
      <c r="M361" s="94" t="s">
        <v>147</v>
      </c>
      <c r="N361" s="197"/>
      <c r="O361" s="197"/>
      <c r="P361" s="102"/>
      <c r="Q361" s="124"/>
      <c r="R361" s="124"/>
      <c r="S361" s="124"/>
      <c r="T361" s="124"/>
      <c r="U361" s="124"/>
      <c r="V361" s="124"/>
      <c r="W361" s="124"/>
      <c r="X361" s="124"/>
      <c r="Y361" s="112"/>
      <c r="Z361" s="112"/>
      <c r="AA361" s="112"/>
      <c r="AB361" s="112"/>
      <c r="AC361" s="112"/>
      <c r="AD361" s="112"/>
      <c r="AE361" s="112"/>
      <c r="AF361" s="112"/>
    </row>
    <row r="362" spans="13:32" ht="19" customHeight="1" x14ac:dyDescent="0.25">
      <c r="M362" s="94" t="s">
        <v>147</v>
      </c>
      <c r="N362" s="197"/>
      <c r="O362" s="197"/>
      <c r="P362" s="117"/>
      <c r="Q362" s="118"/>
      <c r="R362" s="118"/>
      <c r="S362" s="118"/>
      <c r="T362" s="118"/>
      <c r="U362" s="118"/>
      <c r="V362" s="118"/>
      <c r="W362" s="118"/>
      <c r="X362" s="118"/>
      <c r="Y362" s="120"/>
      <c r="Z362" s="120"/>
      <c r="AA362" s="120"/>
      <c r="AB362" s="120"/>
      <c r="AC362" s="120"/>
      <c r="AD362" s="120"/>
      <c r="AE362" s="120"/>
      <c r="AF362" s="120"/>
    </row>
    <row r="363" spans="13:32" ht="19" customHeight="1" x14ac:dyDescent="0.25">
      <c r="M363" s="94" t="s">
        <v>147</v>
      </c>
      <c r="N363" s="197"/>
      <c r="O363" s="197"/>
      <c r="P363" s="102"/>
      <c r="Q363" s="124"/>
      <c r="R363" s="124"/>
      <c r="S363" s="124"/>
      <c r="T363" s="124"/>
      <c r="U363" s="124"/>
      <c r="V363" s="124"/>
      <c r="W363" s="124"/>
      <c r="X363" s="124"/>
      <c r="Y363" s="112"/>
      <c r="Z363" s="112"/>
      <c r="AA363" s="112"/>
      <c r="AB363" s="112"/>
      <c r="AC363" s="112"/>
      <c r="AD363" s="112"/>
      <c r="AE363" s="112"/>
      <c r="AF363" s="112"/>
    </row>
    <row r="364" spans="13:32" ht="19" customHeight="1" x14ac:dyDescent="0.25">
      <c r="M364" s="94" t="s">
        <v>147</v>
      </c>
      <c r="N364" s="197"/>
      <c r="O364" s="197"/>
      <c r="P364" s="117"/>
      <c r="Q364" s="118"/>
      <c r="R364" s="118"/>
      <c r="S364" s="118"/>
      <c r="T364" s="118"/>
      <c r="U364" s="118"/>
      <c r="V364" s="118"/>
      <c r="W364" s="118"/>
      <c r="X364" s="118"/>
      <c r="Y364" s="120"/>
      <c r="Z364" s="120"/>
      <c r="AA364" s="120"/>
      <c r="AB364" s="120"/>
      <c r="AC364" s="120"/>
      <c r="AD364" s="120"/>
      <c r="AE364" s="120"/>
      <c r="AF364" s="120"/>
    </row>
    <row r="365" spans="13:32" ht="19" customHeight="1" x14ac:dyDescent="0.25">
      <c r="M365" s="94" t="s">
        <v>147</v>
      </c>
      <c r="N365" s="197"/>
      <c r="O365" s="197"/>
      <c r="P365" s="117"/>
      <c r="Q365" s="118"/>
      <c r="R365" s="118"/>
      <c r="S365" s="118"/>
      <c r="T365" s="118"/>
      <c r="U365" s="118"/>
      <c r="V365" s="118"/>
      <c r="W365" s="118"/>
      <c r="X365" s="118"/>
      <c r="Y365" s="120"/>
      <c r="Z365" s="120"/>
      <c r="AA365" s="120"/>
      <c r="AB365" s="120"/>
      <c r="AC365" s="120"/>
      <c r="AD365" s="120"/>
      <c r="AE365" s="120"/>
      <c r="AF365" s="120"/>
    </row>
    <row r="366" spans="13:32" ht="19" customHeight="1" x14ac:dyDescent="0.25">
      <c r="M366" s="94" t="s">
        <v>147</v>
      </c>
      <c r="N366" s="197"/>
      <c r="O366" s="197"/>
      <c r="P366" s="102"/>
      <c r="Q366" s="124"/>
      <c r="R366" s="124"/>
      <c r="S366" s="124"/>
      <c r="T366" s="124"/>
      <c r="U366" s="124"/>
      <c r="V366" s="124"/>
      <c r="W366" s="124"/>
      <c r="X366" s="124"/>
      <c r="Y366" s="112"/>
      <c r="Z366" s="112"/>
      <c r="AA366" s="112"/>
      <c r="AB366" s="112"/>
      <c r="AC366" s="112"/>
      <c r="AD366" s="112"/>
      <c r="AE366" s="112"/>
      <c r="AF366" s="112"/>
    </row>
    <row r="367" spans="13:32" ht="19" customHeight="1" x14ac:dyDescent="0.25">
      <c r="M367" s="94" t="s">
        <v>147</v>
      </c>
      <c r="N367" s="197"/>
      <c r="O367" s="197"/>
      <c r="P367" s="102"/>
      <c r="Q367" s="124"/>
      <c r="R367" s="124"/>
      <c r="S367" s="124"/>
      <c r="T367" s="124"/>
      <c r="U367" s="124"/>
      <c r="V367" s="124"/>
      <c r="W367" s="124"/>
      <c r="X367" s="124"/>
      <c r="Y367" s="112"/>
      <c r="Z367" s="112"/>
      <c r="AA367" s="112"/>
      <c r="AB367" s="112"/>
      <c r="AC367" s="112"/>
      <c r="AD367" s="112"/>
      <c r="AE367" s="112"/>
      <c r="AF367" s="112"/>
    </row>
    <row r="368" spans="13:32" ht="19" customHeight="1" x14ac:dyDescent="0.25">
      <c r="M368" s="94" t="s">
        <v>147</v>
      </c>
      <c r="N368" s="197"/>
      <c r="O368" s="197"/>
      <c r="P368" s="102"/>
      <c r="Q368" s="124"/>
      <c r="R368" s="124"/>
      <c r="S368" s="124"/>
      <c r="T368" s="124"/>
      <c r="U368" s="124"/>
      <c r="V368" s="124"/>
      <c r="W368" s="124"/>
      <c r="X368" s="124"/>
      <c r="Y368" s="112"/>
      <c r="Z368" s="112"/>
      <c r="AA368" s="112"/>
      <c r="AB368" s="112"/>
      <c r="AC368" s="112"/>
      <c r="AD368" s="112"/>
      <c r="AE368" s="112"/>
      <c r="AF368" s="112"/>
    </row>
    <row r="369" spans="13:32" ht="19" customHeight="1" x14ac:dyDescent="0.25">
      <c r="M369" s="94" t="s">
        <v>147</v>
      </c>
      <c r="N369" s="197"/>
      <c r="O369" s="197"/>
      <c r="P369" s="117"/>
      <c r="Q369" s="118"/>
      <c r="R369" s="118"/>
      <c r="S369" s="118"/>
      <c r="T369" s="118"/>
      <c r="U369" s="118"/>
      <c r="V369" s="118"/>
      <c r="W369" s="118"/>
      <c r="X369" s="118"/>
      <c r="Y369" s="120"/>
      <c r="Z369" s="120"/>
      <c r="AA369" s="120"/>
      <c r="AB369" s="120"/>
      <c r="AC369" s="120"/>
      <c r="AD369" s="120"/>
      <c r="AE369" s="120"/>
      <c r="AF369" s="120"/>
    </row>
    <row r="370" spans="13:32" ht="19" customHeight="1" x14ac:dyDescent="0.25">
      <c r="M370" s="94" t="s">
        <v>147</v>
      </c>
      <c r="N370" s="197"/>
      <c r="O370" s="197"/>
      <c r="P370" s="102"/>
      <c r="Q370" s="124"/>
      <c r="R370" s="124"/>
      <c r="S370" s="124"/>
      <c r="T370" s="124"/>
      <c r="U370" s="124"/>
      <c r="V370" s="124"/>
      <c r="W370" s="124"/>
      <c r="X370" s="124"/>
      <c r="Y370" s="112"/>
      <c r="Z370" s="112"/>
      <c r="AA370" s="112"/>
      <c r="AB370" s="112"/>
      <c r="AC370" s="112"/>
      <c r="AD370" s="112"/>
      <c r="AE370" s="112"/>
      <c r="AF370" s="112"/>
    </row>
    <row r="371" spans="13:32" ht="19" customHeight="1" x14ac:dyDescent="0.25">
      <c r="M371" s="94" t="s">
        <v>147</v>
      </c>
      <c r="N371" s="197"/>
      <c r="O371" s="197"/>
      <c r="P371" s="102"/>
      <c r="Q371" s="124"/>
      <c r="R371" s="124"/>
      <c r="S371" s="124"/>
      <c r="T371" s="124"/>
      <c r="U371" s="124"/>
      <c r="V371" s="124"/>
      <c r="W371" s="124"/>
      <c r="X371" s="124"/>
      <c r="Y371" s="112"/>
      <c r="Z371" s="112"/>
      <c r="AA371" s="112"/>
      <c r="AB371" s="112"/>
      <c r="AC371" s="112"/>
      <c r="AD371" s="112"/>
      <c r="AE371" s="112"/>
      <c r="AF371" s="112"/>
    </row>
    <row r="372" spans="13:32" ht="19" customHeight="1" x14ac:dyDescent="0.25">
      <c r="M372" s="94" t="s">
        <v>147</v>
      </c>
      <c r="N372" s="197"/>
      <c r="O372" s="197"/>
      <c r="P372" s="117"/>
      <c r="Q372" s="118"/>
      <c r="R372" s="118"/>
      <c r="S372" s="118"/>
      <c r="T372" s="118"/>
      <c r="U372" s="118"/>
      <c r="V372" s="118"/>
      <c r="W372" s="118"/>
      <c r="X372" s="118"/>
      <c r="Y372" s="120"/>
      <c r="Z372" s="120"/>
      <c r="AA372" s="120"/>
      <c r="AB372" s="120"/>
      <c r="AC372" s="120"/>
      <c r="AD372" s="120"/>
      <c r="AE372" s="120"/>
      <c r="AF372" s="120"/>
    </row>
    <row r="373" spans="13:32" ht="19" customHeight="1" x14ac:dyDescent="0.25">
      <c r="M373" s="94" t="s">
        <v>147</v>
      </c>
      <c r="N373" s="197"/>
      <c r="O373" s="197"/>
      <c r="P373" s="102"/>
      <c r="Q373" s="124"/>
      <c r="R373" s="124"/>
      <c r="S373" s="124"/>
      <c r="T373" s="124"/>
      <c r="U373" s="124"/>
      <c r="V373" s="124"/>
      <c r="W373" s="124"/>
      <c r="X373" s="124"/>
      <c r="Y373" s="112"/>
      <c r="Z373" s="112"/>
      <c r="AA373" s="112"/>
      <c r="AB373" s="112"/>
      <c r="AC373" s="112"/>
      <c r="AD373" s="112"/>
      <c r="AE373" s="112"/>
      <c r="AF373" s="112"/>
    </row>
    <row r="374" spans="13:32" ht="19" customHeight="1" x14ac:dyDescent="0.25">
      <c r="M374" s="94" t="s">
        <v>147</v>
      </c>
      <c r="N374" s="197"/>
      <c r="O374" s="197"/>
      <c r="P374" s="117"/>
      <c r="Q374" s="118"/>
      <c r="R374" s="118"/>
      <c r="S374" s="118"/>
      <c r="T374" s="118"/>
      <c r="U374" s="118"/>
      <c r="V374" s="118"/>
      <c r="W374" s="118"/>
      <c r="X374" s="118"/>
      <c r="Y374" s="120"/>
      <c r="Z374" s="120"/>
      <c r="AA374" s="120"/>
      <c r="AB374" s="120"/>
      <c r="AC374" s="120"/>
      <c r="AD374" s="120"/>
      <c r="AE374" s="120"/>
      <c r="AF374" s="120"/>
    </row>
    <row r="375" spans="13:32" ht="19" customHeight="1" x14ac:dyDescent="0.25">
      <c r="M375" s="94" t="s">
        <v>147</v>
      </c>
      <c r="N375" s="197"/>
      <c r="O375" s="197"/>
      <c r="P375" s="102"/>
      <c r="Q375" s="124"/>
      <c r="R375" s="124"/>
      <c r="S375" s="124"/>
      <c r="T375" s="124"/>
      <c r="U375" s="124"/>
      <c r="V375" s="124"/>
      <c r="W375" s="124"/>
      <c r="X375" s="124"/>
      <c r="Y375" s="112"/>
      <c r="Z375" s="112"/>
      <c r="AA375" s="112"/>
      <c r="AB375" s="112"/>
      <c r="AC375" s="112"/>
      <c r="AD375" s="112"/>
      <c r="AE375" s="112"/>
      <c r="AF375" s="112"/>
    </row>
    <row r="376" spans="13:32" ht="19" customHeight="1" x14ac:dyDescent="0.25">
      <c r="M376" s="94" t="s">
        <v>147</v>
      </c>
      <c r="N376" s="197"/>
      <c r="O376" s="197"/>
      <c r="P376" s="102"/>
      <c r="Q376" s="124"/>
      <c r="R376" s="124"/>
      <c r="S376" s="124"/>
      <c r="T376" s="124"/>
      <c r="U376" s="124"/>
      <c r="V376" s="124"/>
      <c r="W376" s="124"/>
      <c r="X376" s="124"/>
      <c r="Y376" s="112"/>
      <c r="Z376" s="112"/>
      <c r="AA376" s="112"/>
      <c r="AB376" s="112"/>
      <c r="AC376" s="112"/>
      <c r="AD376" s="112"/>
      <c r="AE376" s="112"/>
      <c r="AF376" s="112"/>
    </row>
    <row r="377" spans="13:32" ht="19" customHeight="1" x14ac:dyDescent="0.25">
      <c r="M377" s="94" t="s">
        <v>147</v>
      </c>
      <c r="N377" s="197"/>
      <c r="O377" s="197"/>
      <c r="P377" s="117"/>
      <c r="Q377" s="118"/>
      <c r="R377" s="118"/>
      <c r="S377" s="118"/>
      <c r="T377" s="118"/>
      <c r="U377" s="118"/>
      <c r="V377" s="118"/>
      <c r="W377" s="118"/>
      <c r="X377" s="118"/>
      <c r="Y377" s="120"/>
      <c r="Z377" s="120"/>
      <c r="AA377" s="120"/>
      <c r="AB377" s="120"/>
      <c r="AC377" s="120"/>
      <c r="AD377" s="120"/>
      <c r="AE377" s="120"/>
      <c r="AF377" s="120"/>
    </row>
    <row r="378" spans="13:32" ht="19" customHeight="1" x14ac:dyDescent="0.25">
      <c r="M378" s="94" t="s">
        <v>147</v>
      </c>
      <c r="N378" s="197"/>
      <c r="O378" s="197"/>
      <c r="P378" s="102"/>
      <c r="Q378" s="124"/>
      <c r="R378" s="124"/>
      <c r="S378" s="124"/>
      <c r="T378" s="124"/>
      <c r="U378" s="124"/>
      <c r="V378" s="124"/>
      <c r="W378" s="124"/>
      <c r="X378" s="124"/>
      <c r="Y378" s="112"/>
      <c r="Z378" s="112"/>
      <c r="AA378" s="112"/>
      <c r="AB378" s="112"/>
      <c r="AC378" s="112"/>
      <c r="AD378" s="112"/>
      <c r="AE378" s="112"/>
      <c r="AF378" s="112"/>
    </row>
    <row r="379" spans="13:32" ht="19" customHeight="1" x14ac:dyDescent="0.25">
      <c r="M379" s="94" t="s">
        <v>147</v>
      </c>
      <c r="N379" s="197"/>
      <c r="O379" s="197"/>
      <c r="P379" s="102"/>
      <c r="Q379" s="124"/>
      <c r="R379" s="124"/>
      <c r="S379" s="124"/>
      <c r="T379" s="124"/>
      <c r="U379" s="124"/>
      <c r="V379" s="124"/>
      <c r="W379" s="124"/>
      <c r="X379" s="124"/>
      <c r="Y379" s="112"/>
      <c r="Z379" s="112"/>
      <c r="AA379" s="112"/>
      <c r="AB379" s="112"/>
      <c r="AC379" s="112"/>
      <c r="AD379" s="112"/>
      <c r="AE379" s="112"/>
      <c r="AF379" s="112"/>
    </row>
    <row r="380" spans="13:32" ht="19" customHeight="1" x14ac:dyDescent="0.25">
      <c r="M380" s="94" t="s">
        <v>147</v>
      </c>
      <c r="N380" s="197"/>
      <c r="O380" s="197"/>
      <c r="P380" s="102"/>
      <c r="Q380" s="124"/>
      <c r="R380" s="124"/>
      <c r="S380" s="124"/>
      <c r="T380" s="124"/>
      <c r="U380" s="124"/>
      <c r="V380" s="124"/>
      <c r="W380" s="124"/>
      <c r="X380" s="124"/>
      <c r="Y380" s="112"/>
      <c r="Z380" s="112"/>
      <c r="AA380" s="112"/>
      <c r="AB380" s="112"/>
      <c r="AC380" s="112"/>
      <c r="AD380" s="112"/>
      <c r="AE380" s="112"/>
      <c r="AF380" s="112"/>
    </row>
    <row r="381" spans="13:32" ht="19" customHeight="1" x14ac:dyDescent="0.25">
      <c r="M381" s="94" t="s">
        <v>147</v>
      </c>
      <c r="N381" s="197"/>
      <c r="O381" s="197"/>
      <c r="P381" s="102"/>
      <c r="Q381" s="124"/>
      <c r="R381" s="124"/>
      <c r="S381" s="124"/>
      <c r="T381" s="124"/>
      <c r="U381" s="124"/>
      <c r="V381" s="124"/>
      <c r="W381" s="124"/>
      <c r="X381" s="124"/>
      <c r="Y381" s="112"/>
      <c r="Z381" s="112"/>
      <c r="AA381" s="112"/>
      <c r="AB381" s="112"/>
      <c r="AC381" s="112"/>
      <c r="AD381" s="112"/>
      <c r="AE381" s="112"/>
      <c r="AF381" s="112"/>
    </row>
    <row r="382" spans="13:32" ht="19" customHeight="1" x14ac:dyDescent="0.25">
      <c r="M382" s="94" t="s">
        <v>147</v>
      </c>
      <c r="N382" s="197"/>
      <c r="O382" s="197"/>
      <c r="P382" s="117"/>
      <c r="Q382" s="118"/>
      <c r="R382" s="118"/>
      <c r="S382" s="118"/>
      <c r="T382" s="118"/>
      <c r="U382" s="118"/>
      <c r="V382" s="118"/>
      <c r="W382" s="118"/>
      <c r="X382" s="118"/>
      <c r="Y382" s="120"/>
      <c r="Z382" s="120"/>
      <c r="AA382" s="120"/>
      <c r="AB382" s="120"/>
      <c r="AC382" s="120"/>
      <c r="AD382" s="120"/>
      <c r="AE382" s="120"/>
      <c r="AF382" s="120"/>
    </row>
    <row r="383" spans="13:32" ht="19" customHeight="1" x14ac:dyDescent="0.25">
      <c r="M383" s="94" t="s">
        <v>147</v>
      </c>
      <c r="N383" s="197"/>
      <c r="O383" s="197"/>
      <c r="P383" s="102"/>
      <c r="Q383" s="124"/>
      <c r="R383" s="124"/>
      <c r="S383" s="124"/>
      <c r="T383" s="124"/>
      <c r="U383" s="124"/>
      <c r="V383" s="124"/>
      <c r="W383" s="124"/>
      <c r="X383" s="124"/>
      <c r="Y383" s="112"/>
      <c r="Z383" s="112"/>
      <c r="AA383" s="112"/>
      <c r="AB383" s="112"/>
      <c r="AC383" s="112"/>
      <c r="AD383" s="112"/>
      <c r="AE383" s="112"/>
      <c r="AF383" s="112"/>
    </row>
    <row r="384" spans="13:32" ht="19" customHeight="1" x14ac:dyDescent="0.25">
      <c r="M384" s="94" t="s">
        <v>147</v>
      </c>
      <c r="N384" s="197"/>
      <c r="O384" s="197"/>
      <c r="P384" s="102"/>
      <c r="Q384" s="124"/>
      <c r="R384" s="124"/>
      <c r="S384" s="124"/>
      <c r="T384" s="124"/>
      <c r="U384" s="124"/>
      <c r="V384" s="124"/>
      <c r="W384" s="124"/>
      <c r="X384" s="124"/>
      <c r="Y384" s="112"/>
      <c r="Z384" s="112"/>
      <c r="AA384" s="112"/>
      <c r="AB384" s="112"/>
      <c r="AC384" s="112"/>
      <c r="AD384" s="112"/>
      <c r="AE384" s="112"/>
      <c r="AF384" s="112"/>
    </row>
    <row r="385" spans="13:32" ht="19" customHeight="1" x14ac:dyDescent="0.25">
      <c r="M385" s="94" t="s">
        <v>239</v>
      </c>
      <c r="N385" s="196"/>
      <c r="O385" s="196"/>
      <c r="P385" s="117"/>
      <c r="Q385" s="118"/>
      <c r="R385" s="118"/>
      <c r="S385" s="118"/>
      <c r="T385" s="118"/>
      <c r="U385" s="118"/>
      <c r="V385" s="118"/>
      <c r="W385" s="118"/>
      <c r="X385" s="118"/>
      <c r="Y385" s="120"/>
      <c r="Z385" s="120"/>
      <c r="AA385" s="120"/>
      <c r="AB385" s="120"/>
      <c r="AC385" s="120"/>
      <c r="AD385" s="120"/>
      <c r="AE385" s="120"/>
      <c r="AF385" s="120"/>
    </row>
    <row r="386" spans="13:32" ht="19" customHeight="1" x14ac:dyDescent="0.25">
      <c r="M386" s="94" t="s">
        <v>239</v>
      </c>
      <c r="N386" s="196"/>
      <c r="O386" s="196"/>
      <c r="P386" s="102"/>
      <c r="Q386" s="124"/>
      <c r="R386" s="124"/>
      <c r="S386" s="124"/>
      <c r="T386" s="124"/>
      <c r="U386" s="124"/>
      <c r="V386" s="124"/>
      <c r="W386" s="124"/>
      <c r="X386" s="124"/>
      <c r="Y386" s="112"/>
      <c r="Z386" s="112"/>
      <c r="AA386" s="112"/>
      <c r="AB386" s="112"/>
      <c r="AC386" s="112"/>
      <c r="AD386" s="112"/>
      <c r="AE386" s="112"/>
      <c r="AF386" s="112"/>
    </row>
    <row r="387" spans="13:32" ht="19" customHeight="1" x14ac:dyDescent="0.25">
      <c r="M387" s="94" t="s">
        <v>239</v>
      </c>
      <c r="N387" s="196"/>
      <c r="O387" s="196"/>
      <c r="P387" s="117"/>
      <c r="Q387" s="118"/>
      <c r="R387" s="118"/>
      <c r="S387" s="118"/>
      <c r="T387" s="118"/>
      <c r="U387" s="118"/>
      <c r="V387" s="118"/>
      <c r="W387" s="118"/>
      <c r="X387" s="118"/>
      <c r="Y387" s="120"/>
      <c r="Z387" s="120"/>
      <c r="AA387" s="120"/>
      <c r="AB387" s="120"/>
      <c r="AC387" s="120"/>
      <c r="AD387" s="120"/>
      <c r="AE387" s="120"/>
      <c r="AF387" s="120"/>
    </row>
    <row r="388" spans="13:32" ht="19" customHeight="1" x14ac:dyDescent="0.25">
      <c r="M388" s="94" t="s">
        <v>239</v>
      </c>
      <c r="N388" s="196"/>
      <c r="O388" s="196"/>
      <c r="P388" s="102"/>
      <c r="Q388" s="124"/>
      <c r="R388" s="124"/>
      <c r="S388" s="124"/>
      <c r="T388" s="124"/>
      <c r="U388" s="124"/>
      <c r="V388" s="124"/>
      <c r="W388" s="124"/>
      <c r="X388" s="124"/>
      <c r="Y388" s="112"/>
      <c r="Z388" s="112"/>
      <c r="AA388" s="112"/>
      <c r="AB388" s="112"/>
      <c r="AC388" s="112"/>
      <c r="AD388" s="112"/>
      <c r="AE388" s="112"/>
      <c r="AF388" s="112"/>
    </row>
    <row r="389" spans="13:32" ht="19" customHeight="1" x14ac:dyDescent="0.25">
      <c r="M389" s="94" t="s">
        <v>239</v>
      </c>
      <c r="N389" s="196"/>
      <c r="O389" s="196"/>
      <c r="P389" s="117"/>
      <c r="Q389" s="118"/>
      <c r="R389" s="118"/>
      <c r="S389" s="118"/>
      <c r="T389" s="118"/>
      <c r="U389" s="118"/>
      <c r="V389" s="118"/>
      <c r="W389" s="118"/>
      <c r="X389" s="118"/>
      <c r="Y389" s="120"/>
      <c r="Z389" s="120"/>
      <c r="AA389" s="120"/>
      <c r="AB389" s="120"/>
      <c r="AC389" s="120"/>
      <c r="AD389" s="120"/>
      <c r="AE389" s="120"/>
      <c r="AF389" s="120"/>
    </row>
    <row r="390" spans="13:32" ht="19" customHeight="1" x14ac:dyDescent="0.25">
      <c r="M390" s="94" t="s">
        <v>239</v>
      </c>
      <c r="N390" s="196"/>
      <c r="O390" s="196"/>
      <c r="P390" s="102"/>
      <c r="Q390" s="124"/>
      <c r="R390" s="124"/>
      <c r="S390" s="124"/>
      <c r="T390" s="124"/>
      <c r="U390" s="124"/>
      <c r="V390" s="124"/>
      <c r="W390" s="124"/>
      <c r="X390" s="124"/>
      <c r="Y390" s="112"/>
      <c r="Z390" s="112"/>
      <c r="AA390" s="112"/>
      <c r="AB390" s="112"/>
      <c r="AC390" s="112"/>
      <c r="AD390" s="112"/>
      <c r="AE390" s="112"/>
      <c r="AF390" s="112"/>
    </row>
    <row r="391" spans="13:32" ht="19" customHeight="1" x14ac:dyDescent="0.25">
      <c r="M391" s="94" t="s">
        <v>239</v>
      </c>
      <c r="N391" s="196"/>
      <c r="O391" s="196"/>
      <c r="P391" s="117"/>
      <c r="Q391" s="118"/>
      <c r="R391" s="118"/>
      <c r="S391" s="118"/>
      <c r="T391" s="118"/>
      <c r="U391" s="118"/>
      <c r="V391" s="118"/>
      <c r="W391" s="118"/>
      <c r="X391" s="118"/>
      <c r="Y391" s="120"/>
      <c r="Z391" s="120"/>
      <c r="AA391" s="120"/>
      <c r="AB391" s="120"/>
      <c r="AC391" s="120"/>
      <c r="AD391" s="120"/>
      <c r="AE391" s="120"/>
      <c r="AF391" s="120"/>
    </row>
    <row r="392" spans="13:32" ht="19" customHeight="1" x14ac:dyDescent="0.25">
      <c r="M392" s="94" t="s">
        <v>239</v>
      </c>
      <c r="N392" s="196"/>
      <c r="O392" s="196"/>
      <c r="P392" s="102"/>
      <c r="Q392" s="124"/>
      <c r="R392" s="124"/>
      <c r="S392" s="124"/>
      <c r="T392" s="124"/>
      <c r="U392" s="124"/>
      <c r="V392" s="124"/>
      <c r="W392" s="124"/>
      <c r="X392" s="124"/>
      <c r="Y392" s="112"/>
      <c r="Z392" s="112"/>
      <c r="AA392" s="112"/>
      <c r="AB392" s="112"/>
      <c r="AC392" s="112"/>
      <c r="AD392" s="112"/>
      <c r="AE392" s="112"/>
      <c r="AF392" s="112"/>
    </row>
    <row r="393" spans="13:32" ht="19" customHeight="1" x14ac:dyDescent="0.25">
      <c r="M393" s="94" t="s">
        <v>239</v>
      </c>
      <c r="N393" s="196"/>
      <c r="O393" s="196"/>
      <c r="P393" s="117"/>
      <c r="Q393" s="118"/>
      <c r="R393" s="118"/>
      <c r="S393" s="118"/>
      <c r="T393" s="118"/>
      <c r="U393" s="118"/>
      <c r="V393" s="118"/>
      <c r="W393" s="118"/>
      <c r="X393" s="118"/>
      <c r="Y393" s="120"/>
      <c r="Z393" s="120"/>
      <c r="AA393" s="120"/>
      <c r="AB393" s="120"/>
      <c r="AC393" s="120"/>
      <c r="AD393" s="120"/>
      <c r="AE393" s="120"/>
      <c r="AF393" s="120"/>
    </row>
    <row r="394" spans="13:32" ht="19" customHeight="1" x14ac:dyDescent="0.25">
      <c r="M394" s="94" t="s">
        <v>239</v>
      </c>
      <c r="N394" s="196"/>
      <c r="O394" s="196"/>
      <c r="P394" s="102"/>
      <c r="Q394" s="124"/>
      <c r="R394" s="124"/>
      <c r="S394" s="124"/>
      <c r="T394" s="124"/>
      <c r="U394" s="124"/>
      <c r="V394" s="124"/>
      <c r="W394" s="124"/>
      <c r="X394" s="124"/>
      <c r="Y394" s="112"/>
      <c r="Z394" s="112"/>
      <c r="AA394" s="112"/>
      <c r="AB394" s="112"/>
      <c r="AC394" s="112"/>
      <c r="AD394" s="112"/>
      <c r="AE394" s="112"/>
      <c r="AF394" s="112"/>
    </row>
    <row r="395" spans="13:32" ht="19" customHeight="1" x14ac:dyDescent="0.25">
      <c r="M395" s="94" t="s">
        <v>239</v>
      </c>
      <c r="N395" s="196"/>
      <c r="O395" s="196"/>
      <c r="P395" s="117"/>
      <c r="Q395" s="118"/>
      <c r="R395" s="118"/>
      <c r="S395" s="118"/>
      <c r="T395" s="118"/>
      <c r="U395" s="118"/>
      <c r="V395" s="118"/>
      <c r="W395" s="118"/>
      <c r="X395" s="118"/>
      <c r="Y395" s="120"/>
      <c r="Z395" s="120"/>
      <c r="AA395" s="120"/>
      <c r="AB395" s="120"/>
      <c r="AC395" s="120"/>
      <c r="AD395" s="120"/>
      <c r="AE395" s="120"/>
      <c r="AF395" s="120"/>
    </row>
    <row r="396" spans="13:32" ht="19" customHeight="1" x14ac:dyDescent="0.25">
      <c r="M396" s="94" t="s">
        <v>239</v>
      </c>
      <c r="N396" s="196"/>
      <c r="O396" s="196"/>
      <c r="P396" s="102"/>
      <c r="Q396" s="124"/>
      <c r="R396" s="124"/>
      <c r="S396" s="124"/>
      <c r="T396" s="124"/>
      <c r="U396" s="124"/>
      <c r="V396" s="124"/>
      <c r="W396" s="124"/>
      <c r="X396" s="124"/>
      <c r="Y396" s="112"/>
      <c r="Z396" s="112"/>
      <c r="AA396" s="112"/>
      <c r="AB396" s="112"/>
      <c r="AC396" s="112"/>
      <c r="AD396" s="112"/>
      <c r="AE396" s="112"/>
      <c r="AF396" s="112"/>
    </row>
    <row r="397" spans="13:32" ht="19" customHeight="1" x14ac:dyDescent="0.25">
      <c r="M397" s="94" t="s">
        <v>239</v>
      </c>
      <c r="N397" s="196"/>
      <c r="O397" s="196"/>
      <c r="P397" s="117"/>
      <c r="Q397" s="118"/>
      <c r="R397" s="118"/>
      <c r="S397" s="118"/>
      <c r="T397" s="118"/>
      <c r="U397" s="118"/>
      <c r="V397" s="118"/>
      <c r="W397" s="118"/>
      <c r="X397" s="118"/>
      <c r="Y397" s="120"/>
      <c r="Z397" s="120"/>
      <c r="AA397" s="120"/>
      <c r="AB397" s="120"/>
      <c r="AC397" s="120"/>
      <c r="AD397" s="120"/>
      <c r="AE397" s="120"/>
      <c r="AF397" s="120"/>
    </row>
    <row r="398" spans="13:32" ht="19" customHeight="1" x14ac:dyDescent="0.25">
      <c r="M398" s="94" t="s">
        <v>239</v>
      </c>
      <c r="N398" s="196"/>
      <c r="O398" s="196"/>
      <c r="P398" s="102"/>
      <c r="Q398" s="124"/>
      <c r="R398" s="124"/>
      <c r="S398" s="124"/>
      <c r="T398" s="124"/>
      <c r="U398" s="124"/>
      <c r="V398" s="124"/>
      <c r="W398" s="124"/>
      <c r="X398" s="124"/>
      <c r="Y398" s="112"/>
      <c r="Z398" s="112"/>
      <c r="AA398" s="112"/>
      <c r="AB398" s="112"/>
      <c r="AC398" s="112"/>
      <c r="AD398" s="112"/>
      <c r="AE398" s="112"/>
      <c r="AF398" s="112"/>
    </row>
    <row r="399" spans="13:32" ht="19" customHeight="1" x14ac:dyDescent="0.25">
      <c r="M399" s="94" t="s">
        <v>239</v>
      </c>
      <c r="N399" s="196"/>
      <c r="O399" s="196"/>
      <c r="P399" s="117"/>
      <c r="Q399" s="118"/>
      <c r="R399" s="118"/>
      <c r="S399" s="118"/>
      <c r="T399" s="118"/>
      <c r="U399" s="118"/>
      <c r="V399" s="118"/>
      <c r="W399" s="118"/>
      <c r="X399" s="118"/>
      <c r="Y399" s="120"/>
      <c r="Z399" s="120"/>
      <c r="AA399" s="120"/>
      <c r="AB399" s="120"/>
      <c r="AC399" s="120"/>
      <c r="AD399" s="120"/>
      <c r="AE399" s="120"/>
      <c r="AF399" s="120"/>
    </row>
    <row r="400" spans="13:32" ht="19" customHeight="1" x14ac:dyDescent="0.25">
      <c r="M400" s="94" t="s">
        <v>239</v>
      </c>
      <c r="N400" s="196"/>
      <c r="O400" s="196"/>
      <c r="P400" s="102"/>
      <c r="Q400" s="124"/>
      <c r="R400" s="124"/>
      <c r="S400" s="124"/>
      <c r="T400" s="124"/>
      <c r="U400" s="124"/>
      <c r="V400" s="124"/>
      <c r="W400" s="124"/>
      <c r="X400" s="124"/>
      <c r="Y400" s="112"/>
      <c r="Z400" s="112"/>
      <c r="AA400" s="112"/>
      <c r="AB400" s="112"/>
      <c r="AC400" s="112"/>
      <c r="AD400" s="112"/>
      <c r="AE400" s="112"/>
      <c r="AF400" s="112"/>
    </row>
    <row r="401" spans="13:32" ht="19" customHeight="1" x14ac:dyDescent="0.25">
      <c r="M401" s="94" t="s">
        <v>239</v>
      </c>
      <c r="N401" s="196"/>
      <c r="O401" s="196"/>
      <c r="P401" s="117"/>
      <c r="Q401" s="118"/>
      <c r="R401" s="118"/>
      <c r="S401" s="118"/>
      <c r="T401" s="118"/>
      <c r="U401" s="118"/>
      <c r="V401" s="118"/>
      <c r="W401" s="118"/>
      <c r="X401" s="118"/>
      <c r="Y401" s="120"/>
      <c r="Z401" s="120"/>
      <c r="AA401" s="120"/>
      <c r="AB401" s="120"/>
      <c r="AC401" s="120"/>
      <c r="AD401" s="120"/>
      <c r="AE401" s="120"/>
      <c r="AF401" s="120"/>
    </row>
    <row r="402" spans="13:32" ht="19" customHeight="1" x14ac:dyDescent="0.25">
      <c r="M402" s="94" t="s">
        <v>239</v>
      </c>
      <c r="N402" s="196"/>
      <c r="O402" s="196"/>
      <c r="P402" s="102"/>
      <c r="Q402" s="124"/>
      <c r="R402" s="124"/>
      <c r="S402" s="124"/>
      <c r="T402" s="124"/>
      <c r="U402" s="124"/>
      <c r="V402" s="124"/>
      <c r="W402" s="124"/>
      <c r="X402" s="124"/>
      <c r="Y402" s="112"/>
      <c r="Z402" s="112"/>
      <c r="AA402" s="112"/>
      <c r="AB402" s="112"/>
      <c r="AC402" s="112"/>
      <c r="AD402" s="112"/>
      <c r="AE402" s="112"/>
      <c r="AF402" s="112"/>
    </row>
    <row r="403" spans="13:32" ht="19" customHeight="1" x14ac:dyDescent="0.25">
      <c r="M403" s="94" t="s">
        <v>239</v>
      </c>
      <c r="N403" s="196"/>
      <c r="O403" s="196"/>
      <c r="P403" s="117"/>
      <c r="Q403" s="118"/>
      <c r="R403" s="118"/>
      <c r="S403" s="118"/>
      <c r="T403" s="118"/>
      <c r="U403" s="118"/>
      <c r="V403" s="118"/>
      <c r="W403" s="118"/>
      <c r="X403" s="118"/>
      <c r="Y403" s="120"/>
      <c r="Z403" s="120"/>
      <c r="AA403" s="120"/>
      <c r="AB403" s="120"/>
      <c r="AC403" s="120"/>
      <c r="AD403" s="120"/>
      <c r="AE403" s="120"/>
      <c r="AF403" s="120"/>
    </row>
    <row r="404" spans="13:32" ht="19" customHeight="1" x14ac:dyDescent="0.25">
      <c r="M404" s="94" t="s">
        <v>239</v>
      </c>
      <c r="N404" s="196"/>
      <c r="O404" s="196"/>
      <c r="P404" s="102"/>
      <c r="Q404" s="124"/>
      <c r="R404" s="124"/>
      <c r="S404" s="124"/>
      <c r="T404" s="124"/>
      <c r="U404" s="124"/>
      <c r="V404" s="124"/>
      <c r="W404" s="124"/>
      <c r="X404" s="124"/>
      <c r="Y404" s="112"/>
      <c r="Z404" s="112"/>
      <c r="AA404" s="112"/>
      <c r="AB404" s="112"/>
      <c r="AC404" s="112"/>
      <c r="AD404" s="112"/>
      <c r="AE404" s="112"/>
      <c r="AF404" s="112"/>
    </row>
    <row r="405" spans="13:32" ht="19" customHeight="1" x14ac:dyDescent="0.25">
      <c r="M405" s="94" t="s">
        <v>239</v>
      </c>
      <c r="N405" s="196"/>
      <c r="O405" s="196"/>
      <c r="P405" s="117"/>
      <c r="Q405" s="118"/>
      <c r="R405" s="118"/>
      <c r="S405" s="118"/>
      <c r="T405" s="118"/>
      <c r="U405" s="118"/>
      <c r="V405" s="118"/>
      <c r="W405" s="118"/>
      <c r="X405" s="118"/>
      <c r="Y405" s="120"/>
      <c r="Z405" s="120"/>
      <c r="AA405" s="120"/>
      <c r="AB405" s="120"/>
      <c r="AC405" s="120"/>
      <c r="AD405" s="120"/>
      <c r="AE405" s="120"/>
      <c r="AF405" s="120"/>
    </row>
    <row r="406" spans="13:32" ht="19" customHeight="1" x14ac:dyDescent="0.25">
      <c r="M406" s="94" t="s">
        <v>239</v>
      </c>
      <c r="N406" s="196"/>
      <c r="O406" s="196"/>
      <c r="P406" s="102"/>
      <c r="Q406" s="124"/>
      <c r="R406" s="124"/>
      <c r="S406" s="124"/>
      <c r="T406" s="124"/>
      <c r="U406" s="124"/>
      <c r="V406" s="124"/>
      <c r="W406" s="124"/>
      <c r="X406" s="124"/>
      <c r="Y406" s="112"/>
      <c r="Z406" s="112"/>
      <c r="AA406" s="112"/>
      <c r="AB406" s="112"/>
      <c r="AC406" s="112"/>
      <c r="AD406" s="112"/>
      <c r="AE406" s="112"/>
      <c r="AF406" s="112"/>
    </row>
    <row r="407" spans="13:32" ht="19" customHeight="1" x14ac:dyDescent="0.25">
      <c r="M407" s="94" t="s">
        <v>239</v>
      </c>
      <c r="N407" s="196"/>
      <c r="O407" s="196"/>
      <c r="P407" s="102"/>
      <c r="Q407" s="124"/>
      <c r="R407" s="124"/>
      <c r="S407" s="124"/>
      <c r="T407" s="124"/>
      <c r="U407" s="124"/>
      <c r="V407" s="124"/>
      <c r="W407" s="124"/>
      <c r="X407" s="124"/>
      <c r="Y407" s="112"/>
      <c r="Z407" s="112"/>
      <c r="AA407" s="112"/>
      <c r="AB407" s="112"/>
      <c r="AC407" s="112"/>
      <c r="AD407" s="112"/>
      <c r="AE407" s="112"/>
      <c r="AF407" s="112"/>
    </row>
    <row r="408" spans="13:32" ht="19" customHeight="1" x14ac:dyDescent="0.25">
      <c r="M408" s="94" t="s">
        <v>239</v>
      </c>
      <c r="N408" s="196"/>
      <c r="O408" s="196"/>
      <c r="P408" s="117"/>
      <c r="Q408" s="118"/>
      <c r="R408" s="118"/>
      <c r="S408" s="118"/>
      <c r="T408" s="118"/>
      <c r="U408" s="118"/>
      <c r="V408" s="118"/>
      <c r="W408" s="118"/>
      <c r="X408" s="118"/>
      <c r="Y408" s="120"/>
      <c r="Z408" s="120"/>
      <c r="AA408" s="120"/>
      <c r="AB408" s="120"/>
      <c r="AC408" s="120"/>
      <c r="AD408" s="120"/>
      <c r="AE408" s="120"/>
      <c r="AF408" s="120"/>
    </row>
    <row r="409" spans="13:32" ht="19" customHeight="1" x14ac:dyDescent="0.25">
      <c r="M409" s="94" t="s">
        <v>239</v>
      </c>
      <c r="N409" s="196"/>
      <c r="O409" s="196"/>
      <c r="P409" s="102"/>
      <c r="Q409" s="124"/>
      <c r="R409" s="124"/>
      <c r="S409" s="124"/>
      <c r="T409" s="124"/>
      <c r="U409" s="124"/>
      <c r="V409" s="124"/>
      <c r="W409" s="124"/>
      <c r="X409" s="124"/>
      <c r="Y409" s="112"/>
      <c r="Z409" s="112"/>
      <c r="AA409" s="112"/>
      <c r="AB409" s="112"/>
      <c r="AC409" s="112"/>
      <c r="AD409" s="112"/>
      <c r="AE409" s="112"/>
      <c r="AF409" s="112"/>
    </row>
    <row r="410" spans="13:32" ht="19" customHeight="1" x14ac:dyDescent="0.25">
      <c r="M410" s="94" t="s">
        <v>239</v>
      </c>
      <c r="N410" s="196"/>
      <c r="O410" s="196"/>
      <c r="P410" s="117"/>
      <c r="Q410" s="118"/>
      <c r="R410" s="118"/>
      <c r="S410" s="118"/>
      <c r="T410" s="118"/>
      <c r="U410" s="118"/>
      <c r="V410" s="118"/>
      <c r="W410" s="118"/>
      <c r="X410" s="118"/>
      <c r="Y410" s="120"/>
      <c r="Z410" s="120"/>
      <c r="AA410" s="120"/>
      <c r="AB410" s="120"/>
      <c r="AC410" s="120"/>
      <c r="AD410" s="120"/>
      <c r="AE410" s="120"/>
      <c r="AF410" s="120"/>
    </row>
    <row r="411" spans="13:32" ht="19" customHeight="1" x14ac:dyDescent="0.25">
      <c r="M411" s="94" t="s">
        <v>239</v>
      </c>
      <c r="N411" s="196"/>
      <c r="O411" s="196"/>
      <c r="P411" s="102"/>
      <c r="Q411" s="124"/>
      <c r="R411" s="124"/>
      <c r="S411" s="124"/>
      <c r="T411" s="124"/>
      <c r="U411" s="124"/>
      <c r="V411" s="124"/>
      <c r="W411" s="124"/>
      <c r="X411" s="124"/>
      <c r="Y411" s="112"/>
      <c r="Z411" s="112"/>
      <c r="AA411" s="112"/>
      <c r="AB411" s="112"/>
      <c r="AC411" s="112"/>
      <c r="AD411" s="112"/>
      <c r="AE411" s="112"/>
      <c r="AF411" s="112"/>
    </row>
    <row r="412" spans="13:32" ht="19" customHeight="1" x14ac:dyDescent="0.25">
      <c r="M412" s="94" t="s">
        <v>239</v>
      </c>
      <c r="N412" s="196"/>
      <c r="O412" s="196"/>
      <c r="P412" s="117"/>
      <c r="Q412" s="118"/>
      <c r="R412" s="118"/>
      <c r="S412" s="118"/>
      <c r="T412" s="118"/>
      <c r="U412" s="118"/>
      <c r="V412" s="118"/>
      <c r="W412" s="118"/>
      <c r="X412" s="118"/>
      <c r="Y412" s="120"/>
      <c r="Z412" s="120"/>
      <c r="AA412" s="120"/>
      <c r="AB412" s="120"/>
      <c r="AC412" s="120"/>
      <c r="AD412" s="120"/>
      <c r="AE412" s="120"/>
      <c r="AF412" s="120"/>
    </row>
    <row r="413" spans="13:32" ht="19" customHeight="1" x14ac:dyDescent="0.25">
      <c r="M413" s="94" t="s">
        <v>239</v>
      </c>
      <c r="N413" s="196"/>
      <c r="O413" s="196"/>
      <c r="P413" s="102"/>
      <c r="Q413" s="124"/>
      <c r="R413" s="124"/>
      <c r="S413" s="124"/>
      <c r="T413" s="124"/>
      <c r="U413" s="124"/>
      <c r="V413" s="124"/>
      <c r="W413" s="124"/>
      <c r="X413" s="124"/>
      <c r="Y413" s="112"/>
      <c r="Z413" s="112"/>
      <c r="AA413" s="112"/>
      <c r="AB413" s="112"/>
      <c r="AC413" s="112"/>
      <c r="AD413" s="112"/>
      <c r="AE413" s="112"/>
      <c r="AF413" s="112"/>
    </row>
    <row r="414" spans="13:32" ht="19" customHeight="1" x14ac:dyDescent="0.25">
      <c r="M414" s="94" t="s">
        <v>239</v>
      </c>
      <c r="N414" s="196"/>
      <c r="O414" s="196"/>
      <c r="P414" s="102"/>
      <c r="Q414" s="124"/>
      <c r="R414" s="124"/>
      <c r="S414" s="124"/>
      <c r="T414" s="124"/>
      <c r="U414" s="124"/>
      <c r="V414" s="124"/>
      <c r="W414" s="124"/>
      <c r="X414" s="124"/>
      <c r="Y414" s="112"/>
      <c r="Z414" s="112"/>
      <c r="AA414" s="112"/>
      <c r="AB414" s="112"/>
      <c r="AC414" s="112"/>
      <c r="AD414" s="112"/>
      <c r="AE414" s="112"/>
      <c r="AF414" s="112"/>
    </row>
    <row r="415" spans="13:32" ht="19" customHeight="1" x14ac:dyDescent="0.25">
      <c r="M415" s="94" t="s">
        <v>239</v>
      </c>
      <c r="N415" s="196"/>
      <c r="O415" s="196"/>
      <c r="P415" s="117"/>
      <c r="Q415" s="118"/>
      <c r="R415" s="118"/>
      <c r="S415" s="118"/>
      <c r="T415" s="118"/>
      <c r="U415" s="118"/>
      <c r="V415" s="118"/>
      <c r="W415" s="118"/>
      <c r="X415" s="118"/>
      <c r="Y415" s="120"/>
      <c r="Z415" s="120"/>
      <c r="AA415" s="120"/>
      <c r="AB415" s="120"/>
      <c r="AC415" s="120"/>
      <c r="AD415" s="120"/>
      <c r="AE415" s="120"/>
      <c r="AF415" s="120"/>
    </row>
    <row r="416" spans="13:32" ht="19" customHeight="1" x14ac:dyDescent="0.25">
      <c r="M416" s="94" t="s">
        <v>239</v>
      </c>
      <c r="N416" s="196"/>
      <c r="O416" s="196"/>
      <c r="P416" s="102"/>
      <c r="Q416" s="124"/>
      <c r="R416" s="124"/>
      <c r="S416" s="124"/>
      <c r="T416" s="124"/>
      <c r="U416" s="124"/>
      <c r="V416" s="124"/>
      <c r="W416" s="124"/>
      <c r="X416" s="124"/>
      <c r="Y416" s="112"/>
      <c r="Z416" s="112"/>
      <c r="AA416" s="112"/>
      <c r="AB416" s="112"/>
      <c r="AC416" s="112"/>
      <c r="AD416" s="112"/>
      <c r="AE416" s="112"/>
      <c r="AF416" s="112"/>
    </row>
    <row r="417" spans="13:32" ht="19" customHeight="1" x14ac:dyDescent="0.25">
      <c r="M417" s="94" t="s">
        <v>239</v>
      </c>
      <c r="N417" s="196"/>
      <c r="O417" s="196"/>
      <c r="P417" s="117"/>
      <c r="Q417" s="118"/>
      <c r="R417" s="118"/>
      <c r="S417" s="118"/>
      <c r="T417" s="118"/>
      <c r="U417" s="118"/>
      <c r="V417" s="118"/>
      <c r="W417" s="118"/>
      <c r="X417" s="118"/>
      <c r="Y417" s="120"/>
      <c r="Z417" s="120"/>
      <c r="AA417" s="120"/>
      <c r="AB417" s="120"/>
      <c r="AC417" s="120"/>
      <c r="AD417" s="120"/>
      <c r="AE417" s="120"/>
      <c r="AF417" s="120"/>
    </row>
    <row r="418" spans="13:32" ht="19" customHeight="1" x14ac:dyDescent="0.25">
      <c r="M418" s="94" t="s">
        <v>239</v>
      </c>
      <c r="N418" s="196"/>
      <c r="O418" s="196"/>
      <c r="P418" s="102"/>
      <c r="Q418" s="124"/>
      <c r="R418" s="124"/>
      <c r="S418" s="124"/>
      <c r="T418" s="124"/>
      <c r="U418" s="124"/>
      <c r="V418" s="124"/>
      <c r="W418" s="124"/>
      <c r="X418" s="124"/>
      <c r="Y418" s="112"/>
      <c r="Z418" s="112"/>
      <c r="AA418" s="112"/>
      <c r="AB418" s="112"/>
      <c r="AC418" s="112"/>
      <c r="AD418" s="112"/>
      <c r="AE418" s="112"/>
      <c r="AF418" s="112"/>
    </row>
    <row r="419" spans="13:32" ht="19" customHeight="1" x14ac:dyDescent="0.25">
      <c r="M419" s="94" t="s">
        <v>239</v>
      </c>
      <c r="N419" s="196"/>
      <c r="O419" s="196"/>
      <c r="P419" s="117"/>
      <c r="Q419" s="118"/>
      <c r="R419" s="118"/>
      <c r="S419" s="118"/>
      <c r="T419" s="118"/>
      <c r="U419" s="118"/>
      <c r="V419" s="118"/>
      <c r="W419" s="118"/>
      <c r="X419" s="118"/>
      <c r="Y419" s="120"/>
      <c r="Z419" s="120"/>
      <c r="AA419" s="120"/>
      <c r="AB419" s="120"/>
      <c r="AC419" s="120"/>
      <c r="AD419" s="120"/>
      <c r="AE419" s="120"/>
      <c r="AF419" s="120"/>
    </row>
    <row r="420" spans="13:32" ht="19" customHeight="1" x14ac:dyDescent="0.25">
      <c r="M420" s="94" t="s">
        <v>239</v>
      </c>
      <c r="N420" s="196"/>
      <c r="O420" s="196"/>
      <c r="P420" s="117"/>
      <c r="Q420" s="118"/>
      <c r="R420" s="118"/>
      <c r="S420" s="118"/>
      <c r="T420" s="118"/>
      <c r="U420" s="118"/>
      <c r="V420" s="118"/>
      <c r="W420" s="118"/>
      <c r="X420" s="118"/>
      <c r="Y420" s="120"/>
      <c r="Z420" s="120"/>
      <c r="AA420" s="120"/>
      <c r="AB420" s="120"/>
      <c r="AC420" s="120"/>
      <c r="AD420" s="120"/>
      <c r="AE420" s="120"/>
      <c r="AF420" s="120"/>
    </row>
    <row r="421" spans="13:32" ht="19" customHeight="1" x14ac:dyDescent="0.25">
      <c r="M421" s="94" t="s">
        <v>239</v>
      </c>
      <c r="N421" s="196"/>
      <c r="O421" s="196"/>
      <c r="P421" s="102"/>
      <c r="Q421" s="124"/>
      <c r="R421" s="124"/>
      <c r="S421" s="124"/>
      <c r="T421" s="124"/>
      <c r="U421" s="124"/>
      <c r="V421" s="124"/>
      <c r="W421" s="124"/>
      <c r="X421" s="124"/>
      <c r="Y421" s="112"/>
      <c r="Z421" s="112"/>
      <c r="AA421" s="112"/>
      <c r="AB421" s="112"/>
      <c r="AC421" s="112"/>
      <c r="AD421" s="112"/>
      <c r="AE421" s="112"/>
      <c r="AF421" s="112"/>
    </row>
    <row r="422" spans="13:32" ht="19" customHeight="1" x14ac:dyDescent="0.25">
      <c r="M422" s="94" t="s">
        <v>239</v>
      </c>
      <c r="N422" s="196"/>
      <c r="O422" s="196"/>
      <c r="P422" s="117"/>
      <c r="Q422" s="118"/>
      <c r="R422" s="118"/>
      <c r="S422" s="118"/>
      <c r="T422" s="118"/>
      <c r="U422" s="118"/>
      <c r="V422" s="118"/>
      <c r="W422" s="118"/>
      <c r="X422" s="118"/>
      <c r="Y422" s="120"/>
      <c r="Z422" s="120"/>
      <c r="AA422" s="120"/>
      <c r="AB422" s="120"/>
      <c r="AC422" s="120"/>
      <c r="AD422" s="120"/>
      <c r="AE422" s="120"/>
      <c r="AF422" s="120"/>
    </row>
    <row r="423" spans="13:32" ht="19" customHeight="1" x14ac:dyDescent="0.25">
      <c r="M423" s="94" t="s">
        <v>239</v>
      </c>
      <c r="N423" s="196"/>
      <c r="O423" s="196"/>
      <c r="P423" s="102"/>
      <c r="Q423" s="124"/>
      <c r="R423" s="124"/>
      <c r="S423" s="124"/>
      <c r="T423" s="124"/>
      <c r="U423" s="124"/>
      <c r="V423" s="124"/>
      <c r="W423" s="124"/>
      <c r="X423" s="124"/>
      <c r="Y423" s="112"/>
      <c r="Z423" s="112"/>
      <c r="AA423" s="112"/>
      <c r="AB423" s="112"/>
      <c r="AC423" s="112"/>
      <c r="AD423" s="112"/>
      <c r="AE423" s="112"/>
      <c r="AF423" s="112"/>
    </row>
    <row r="424" spans="13:32" ht="19" customHeight="1" x14ac:dyDescent="0.25">
      <c r="M424" s="94" t="s">
        <v>239</v>
      </c>
      <c r="N424" s="196"/>
      <c r="O424" s="196"/>
      <c r="P424" s="117"/>
      <c r="Q424" s="118"/>
      <c r="R424" s="118"/>
      <c r="S424" s="118"/>
      <c r="T424" s="118"/>
      <c r="U424" s="118"/>
      <c r="V424" s="118"/>
      <c r="W424" s="118"/>
      <c r="X424" s="118"/>
      <c r="Y424" s="120"/>
      <c r="Z424" s="120"/>
      <c r="AA424" s="120"/>
      <c r="AB424" s="120"/>
      <c r="AC424" s="120"/>
      <c r="AD424" s="120"/>
      <c r="AE424" s="120"/>
      <c r="AF424" s="120"/>
    </row>
    <row r="425" spans="13:32" ht="19" customHeight="1" x14ac:dyDescent="0.25">
      <c r="M425" s="94" t="s">
        <v>239</v>
      </c>
      <c r="N425" s="196"/>
      <c r="O425" s="196"/>
      <c r="P425" s="102"/>
      <c r="Q425" s="124"/>
      <c r="R425" s="124"/>
      <c r="S425" s="124"/>
      <c r="T425" s="124"/>
      <c r="U425" s="124"/>
      <c r="V425" s="124"/>
      <c r="W425" s="124"/>
      <c r="X425" s="124"/>
      <c r="Y425" s="112"/>
      <c r="Z425" s="112"/>
      <c r="AA425" s="112"/>
      <c r="AB425" s="112"/>
      <c r="AC425" s="112"/>
      <c r="AD425" s="112"/>
      <c r="AE425" s="112"/>
      <c r="AF425" s="112"/>
    </row>
    <row r="426" spans="13:32" ht="19" customHeight="1" x14ac:dyDescent="0.25">
      <c r="M426" s="94" t="s">
        <v>239</v>
      </c>
      <c r="N426" s="196"/>
      <c r="O426" s="196"/>
      <c r="P426" s="117"/>
      <c r="Q426" s="118"/>
      <c r="R426" s="118"/>
      <c r="S426" s="118"/>
      <c r="T426" s="118"/>
      <c r="U426" s="118"/>
      <c r="V426" s="118"/>
      <c r="W426" s="118"/>
      <c r="X426" s="118"/>
      <c r="Y426" s="120"/>
      <c r="Z426" s="120"/>
      <c r="AA426" s="120"/>
      <c r="AB426" s="120"/>
      <c r="AC426" s="120"/>
      <c r="AD426" s="120"/>
      <c r="AE426" s="120"/>
      <c r="AF426" s="120"/>
    </row>
    <row r="427" spans="13:32" ht="19" customHeight="1" x14ac:dyDescent="0.25">
      <c r="M427" s="94" t="s">
        <v>239</v>
      </c>
      <c r="N427" s="196"/>
      <c r="O427" s="196"/>
      <c r="P427" s="102"/>
      <c r="Q427" s="124"/>
      <c r="R427" s="124"/>
      <c r="S427" s="124"/>
      <c r="T427" s="124"/>
      <c r="U427" s="124"/>
      <c r="V427" s="124"/>
      <c r="W427" s="124"/>
      <c r="X427" s="124"/>
      <c r="Y427" s="112"/>
      <c r="Z427" s="112"/>
      <c r="AA427" s="112"/>
      <c r="AB427" s="112"/>
      <c r="AC427" s="112"/>
      <c r="AD427" s="112"/>
      <c r="AE427" s="112"/>
      <c r="AF427" s="112"/>
    </row>
    <row r="428" spans="13:32" ht="19" customHeight="1" x14ac:dyDescent="0.25">
      <c r="M428" s="94" t="s">
        <v>239</v>
      </c>
      <c r="N428" s="196"/>
      <c r="O428" s="196"/>
      <c r="P428" s="102"/>
      <c r="Q428" s="124"/>
      <c r="R428" s="124"/>
      <c r="S428" s="124"/>
      <c r="T428" s="124"/>
      <c r="U428" s="124"/>
      <c r="V428" s="124"/>
      <c r="W428" s="124"/>
      <c r="X428" s="124"/>
      <c r="Y428" s="112"/>
      <c r="Z428" s="112"/>
      <c r="AA428" s="112"/>
      <c r="AB428" s="112"/>
      <c r="AC428" s="112"/>
      <c r="AD428" s="112"/>
      <c r="AE428" s="112"/>
      <c r="AF428" s="112"/>
    </row>
    <row r="429" spans="13:32" ht="19" customHeight="1" x14ac:dyDescent="0.25">
      <c r="M429" s="94" t="s">
        <v>239</v>
      </c>
      <c r="N429" s="196"/>
      <c r="O429" s="196"/>
      <c r="P429" s="117"/>
      <c r="Q429" s="118"/>
      <c r="R429" s="118"/>
      <c r="S429" s="118"/>
      <c r="T429" s="118"/>
      <c r="U429" s="118"/>
      <c r="V429" s="118"/>
      <c r="W429" s="118"/>
      <c r="X429" s="118"/>
      <c r="Y429" s="120"/>
      <c r="Z429" s="120"/>
      <c r="AA429" s="120"/>
      <c r="AB429" s="120"/>
      <c r="AC429" s="120"/>
      <c r="AD429" s="120"/>
      <c r="AE429" s="120"/>
      <c r="AF429" s="120"/>
    </row>
    <row r="430" spans="13:32" ht="19" customHeight="1" x14ac:dyDescent="0.25">
      <c r="M430" s="94" t="s">
        <v>239</v>
      </c>
      <c r="N430" s="196"/>
      <c r="O430" s="196"/>
      <c r="P430" s="102"/>
      <c r="Q430" s="124"/>
      <c r="R430" s="124"/>
      <c r="S430" s="124"/>
      <c r="T430" s="124"/>
      <c r="U430" s="124"/>
      <c r="V430" s="124"/>
      <c r="W430" s="124"/>
      <c r="X430" s="124"/>
      <c r="Y430" s="112"/>
      <c r="Z430" s="112"/>
      <c r="AA430" s="112"/>
      <c r="AB430" s="112"/>
      <c r="AC430" s="112"/>
      <c r="AD430" s="112"/>
      <c r="AE430" s="112"/>
      <c r="AF430" s="112"/>
    </row>
    <row r="431" spans="13:32" ht="19" customHeight="1" x14ac:dyDescent="0.25">
      <c r="M431" s="94" t="s">
        <v>239</v>
      </c>
      <c r="N431" s="196"/>
      <c r="O431" s="196"/>
      <c r="P431" s="117"/>
      <c r="Q431" s="118"/>
      <c r="R431" s="118"/>
      <c r="S431" s="118"/>
      <c r="T431" s="118"/>
      <c r="U431" s="118"/>
      <c r="V431" s="118"/>
      <c r="W431" s="118"/>
      <c r="X431" s="118"/>
      <c r="Y431" s="120"/>
      <c r="Z431" s="120"/>
      <c r="AA431" s="120"/>
      <c r="AB431" s="120"/>
      <c r="AC431" s="120"/>
      <c r="AD431" s="120"/>
      <c r="AE431" s="120"/>
      <c r="AF431" s="120"/>
    </row>
    <row r="432" spans="13:32" ht="19" customHeight="1" x14ac:dyDescent="0.25">
      <c r="M432" s="94" t="s">
        <v>239</v>
      </c>
      <c r="N432" s="196"/>
      <c r="O432" s="196"/>
      <c r="P432" s="102"/>
      <c r="Q432" s="124"/>
      <c r="R432" s="124"/>
      <c r="S432" s="124"/>
      <c r="T432" s="124"/>
      <c r="U432" s="124"/>
      <c r="V432" s="124"/>
      <c r="W432" s="124"/>
      <c r="X432" s="124"/>
      <c r="Y432" s="112"/>
      <c r="Z432" s="112"/>
      <c r="AA432" s="112"/>
      <c r="AB432" s="112"/>
      <c r="AC432" s="112"/>
      <c r="AD432" s="112"/>
      <c r="AE432" s="112"/>
      <c r="AF432" s="112"/>
    </row>
    <row r="433" spans="13:32" ht="19" customHeight="1" x14ac:dyDescent="0.25">
      <c r="M433" s="94" t="s">
        <v>242</v>
      </c>
      <c r="N433" s="196"/>
      <c r="O433" s="196"/>
      <c r="P433" s="117"/>
      <c r="Q433" s="118"/>
      <c r="R433" s="118"/>
      <c r="S433" s="118"/>
      <c r="T433" s="118"/>
      <c r="U433" s="118"/>
      <c r="V433" s="118"/>
      <c r="W433" s="118"/>
      <c r="X433" s="118"/>
      <c r="Y433" s="120"/>
      <c r="Z433" s="120"/>
      <c r="AA433" s="120"/>
      <c r="AB433" s="120"/>
      <c r="AC433" s="120"/>
      <c r="AD433" s="120"/>
      <c r="AE433" s="120"/>
      <c r="AF433" s="120"/>
    </row>
    <row r="434" spans="13:32" ht="19" customHeight="1" x14ac:dyDescent="0.25">
      <c r="M434" s="94" t="s">
        <v>242</v>
      </c>
      <c r="N434" s="196"/>
      <c r="O434" s="196"/>
      <c r="P434" s="102"/>
      <c r="Q434" s="124"/>
      <c r="R434" s="124"/>
      <c r="S434" s="124"/>
      <c r="T434" s="124"/>
      <c r="U434" s="124"/>
      <c r="V434" s="124"/>
      <c r="W434" s="124"/>
      <c r="X434" s="124"/>
      <c r="Y434" s="112"/>
      <c r="Z434" s="112"/>
      <c r="AA434" s="112"/>
      <c r="AB434" s="112"/>
      <c r="AC434" s="112"/>
      <c r="AD434" s="112"/>
      <c r="AE434" s="112"/>
      <c r="AF434" s="112"/>
    </row>
    <row r="435" spans="13:32" ht="19" customHeight="1" x14ac:dyDescent="0.25">
      <c r="M435" s="94" t="s">
        <v>242</v>
      </c>
      <c r="N435" s="196"/>
      <c r="O435" s="196"/>
      <c r="P435" s="117"/>
      <c r="Q435" s="118"/>
      <c r="R435" s="118"/>
      <c r="S435" s="118"/>
      <c r="T435" s="118"/>
      <c r="U435" s="118"/>
      <c r="V435" s="118"/>
      <c r="W435" s="118"/>
      <c r="X435" s="118"/>
      <c r="Y435" s="120"/>
      <c r="Z435" s="120"/>
      <c r="AA435" s="120"/>
      <c r="AB435" s="120"/>
      <c r="AC435" s="120"/>
      <c r="AD435" s="120"/>
      <c r="AE435" s="120"/>
      <c r="AF435" s="120"/>
    </row>
    <row r="436" spans="13:32" ht="19" customHeight="1" x14ac:dyDescent="0.25">
      <c r="M436" s="94" t="s">
        <v>242</v>
      </c>
      <c r="N436" s="196"/>
      <c r="O436" s="196"/>
      <c r="P436" s="102"/>
      <c r="Q436" s="124"/>
      <c r="R436" s="124"/>
      <c r="S436" s="124"/>
      <c r="T436" s="124"/>
      <c r="U436" s="124"/>
      <c r="V436" s="124"/>
      <c r="W436" s="124"/>
      <c r="X436" s="124"/>
      <c r="Y436" s="112"/>
      <c r="Z436" s="112"/>
      <c r="AA436" s="112"/>
      <c r="AB436" s="112"/>
      <c r="AC436" s="112"/>
      <c r="AD436" s="112"/>
      <c r="AE436" s="112"/>
      <c r="AF436" s="112"/>
    </row>
    <row r="437" spans="13:32" ht="19" customHeight="1" x14ac:dyDescent="0.25">
      <c r="M437" s="94" t="s">
        <v>242</v>
      </c>
      <c r="N437" s="196"/>
      <c r="O437" s="196"/>
      <c r="P437" s="117"/>
      <c r="Q437" s="118"/>
      <c r="R437" s="118"/>
      <c r="S437" s="118"/>
      <c r="T437" s="118"/>
      <c r="U437" s="118"/>
      <c r="V437" s="118"/>
      <c r="W437" s="118"/>
      <c r="X437" s="118"/>
      <c r="Y437" s="120"/>
      <c r="Z437" s="120"/>
      <c r="AA437" s="120"/>
      <c r="AB437" s="120"/>
      <c r="AC437" s="120"/>
      <c r="AD437" s="120"/>
      <c r="AE437" s="120"/>
      <c r="AF437" s="120"/>
    </row>
    <row r="438" spans="13:32" ht="19" customHeight="1" x14ac:dyDescent="0.25">
      <c r="M438" s="94" t="s">
        <v>242</v>
      </c>
      <c r="N438" s="196"/>
      <c r="O438" s="196"/>
      <c r="P438" s="102"/>
      <c r="Q438" s="124"/>
      <c r="R438" s="124"/>
      <c r="S438" s="124"/>
      <c r="T438" s="124"/>
      <c r="U438" s="124"/>
      <c r="V438" s="124"/>
      <c r="W438" s="124"/>
      <c r="X438" s="124"/>
      <c r="Y438" s="112"/>
      <c r="Z438" s="112"/>
      <c r="AA438" s="112"/>
      <c r="AB438" s="112"/>
      <c r="AC438" s="112"/>
      <c r="AD438" s="112"/>
      <c r="AE438" s="112"/>
      <c r="AF438" s="112"/>
    </row>
    <row r="439" spans="13:32" ht="19" customHeight="1" x14ac:dyDescent="0.25">
      <c r="M439" s="94" t="s">
        <v>242</v>
      </c>
      <c r="N439" s="196"/>
      <c r="O439" s="196"/>
      <c r="P439" s="117"/>
      <c r="Q439" s="118"/>
      <c r="R439" s="118"/>
      <c r="S439" s="118"/>
      <c r="T439" s="118"/>
      <c r="U439" s="118"/>
      <c r="V439" s="118"/>
      <c r="W439" s="118"/>
      <c r="X439" s="118"/>
      <c r="Y439" s="120"/>
      <c r="Z439" s="120"/>
      <c r="AA439" s="120"/>
      <c r="AB439" s="120"/>
      <c r="AC439" s="120"/>
      <c r="AD439" s="120"/>
      <c r="AE439" s="120"/>
      <c r="AF439" s="120"/>
    </row>
    <row r="440" spans="13:32" ht="19" customHeight="1" x14ac:dyDescent="0.25">
      <c r="M440" s="94" t="s">
        <v>242</v>
      </c>
      <c r="N440" s="196"/>
      <c r="O440" s="196"/>
      <c r="P440" s="102"/>
      <c r="Q440" s="124"/>
      <c r="R440" s="124"/>
      <c r="S440" s="124"/>
      <c r="T440" s="124"/>
      <c r="U440" s="124"/>
      <c r="V440" s="124"/>
      <c r="W440" s="124"/>
      <c r="X440" s="124"/>
      <c r="Y440" s="112"/>
      <c r="Z440" s="112"/>
      <c r="AA440" s="112"/>
      <c r="AB440" s="112"/>
      <c r="AC440" s="112"/>
      <c r="AD440" s="112"/>
      <c r="AE440" s="112"/>
      <c r="AF440" s="112"/>
    </row>
    <row r="441" spans="13:32" ht="19" customHeight="1" x14ac:dyDescent="0.25">
      <c r="M441" s="94" t="s">
        <v>242</v>
      </c>
      <c r="N441" s="196"/>
      <c r="O441" s="196"/>
      <c r="P441" s="117"/>
      <c r="Q441" s="118"/>
      <c r="R441" s="118"/>
      <c r="S441" s="118"/>
      <c r="T441" s="118"/>
      <c r="U441" s="118"/>
      <c r="V441" s="118"/>
      <c r="W441" s="118"/>
      <c r="X441" s="118"/>
      <c r="Y441" s="120"/>
      <c r="Z441" s="120"/>
      <c r="AA441" s="120"/>
      <c r="AB441" s="120"/>
      <c r="AC441" s="120"/>
      <c r="AD441" s="120"/>
      <c r="AE441" s="120"/>
      <c r="AF441" s="120"/>
    </row>
    <row r="442" spans="13:32" ht="19" customHeight="1" x14ac:dyDescent="0.25">
      <c r="M442" s="94" t="s">
        <v>242</v>
      </c>
      <c r="N442" s="196"/>
      <c r="O442" s="196"/>
      <c r="P442" s="102"/>
      <c r="Q442" s="124"/>
      <c r="R442" s="124"/>
      <c r="S442" s="124"/>
      <c r="T442" s="124"/>
      <c r="U442" s="124"/>
      <c r="V442" s="124"/>
      <c r="W442" s="124"/>
      <c r="X442" s="124"/>
      <c r="Y442" s="112"/>
      <c r="Z442" s="112"/>
      <c r="AA442" s="112"/>
      <c r="AB442" s="112"/>
      <c r="AC442" s="112"/>
      <c r="AD442" s="112"/>
      <c r="AE442" s="112"/>
      <c r="AF442" s="112"/>
    </row>
    <row r="443" spans="13:32" ht="19" customHeight="1" x14ac:dyDescent="0.25">
      <c r="M443" s="94" t="s">
        <v>242</v>
      </c>
      <c r="N443" s="196"/>
      <c r="O443" s="196"/>
      <c r="P443" s="117"/>
      <c r="Q443" s="118"/>
      <c r="R443" s="118"/>
      <c r="S443" s="118"/>
      <c r="T443" s="118"/>
      <c r="U443" s="118"/>
      <c r="V443" s="118"/>
      <c r="W443" s="118"/>
      <c r="X443" s="118"/>
      <c r="Y443" s="120"/>
      <c r="Z443" s="120"/>
      <c r="AA443" s="120"/>
      <c r="AB443" s="120"/>
      <c r="AC443" s="120"/>
      <c r="AD443" s="120"/>
      <c r="AE443" s="120"/>
      <c r="AF443" s="120"/>
    </row>
    <row r="444" spans="13:32" ht="19" customHeight="1" x14ac:dyDescent="0.25">
      <c r="M444" s="94" t="s">
        <v>242</v>
      </c>
      <c r="N444" s="196"/>
      <c r="O444" s="196"/>
      <c r="P444" s="102"/>
      <c r="Q444" s="124"/>
      <c r="R444" s="124"/>
      <c r="S444" s="124"/>
      <c r="T444" s="124"/>
      <c r="U444" s="124"/>
      <c r="V444" s="124"/>
      <c r="W444" s="124"/>
      <c r="X444" s="124"/>
      <c r="Y444" s="112"/>
      <c r="Z444" s="112"/>
      <c r="AA444" s="112"/>
      <c r="AB444" s="112"/>
      <c r="AC444" s="112"/>
      <c r="AD444" s="112"/>
      <c r="AE444" s="112"/>
      <c r="AF444" s="112"/>
    </row>
    <row r="445" spans="13:32" ht="19" customHeight="1" x14ac:dyDescent="0.25">
      <c r="M445" s="94" t="s">
        <v>242</v>
      </c>
      <c r="N445" s="196"/>
      <c r="O445" s="196"/>
      <c r="P445" s="117"/>
      <c r="Q445" s="118"/>
      <c r="R445" s="118"/>
      <c r="S445" s="118"/>
      <c r="T445" s="118"/>
      <c r="U445" s="118"/>
      <c r="V445" s="118"/>
      <c r="W445" s="118"/>
      <c r="X445" s="118"/>
      <c r="Y445" s="120"/>
      <c r="Z445" s="120"/>
      <c r="AA445" s="120"/>
      <c r="AB445" s="120"/>
      <c r="AC445" s="120"/>
      <c r="AD445" s="120"/>
      <c r="AE445" s="120"/>
      <c r="AF445" s="120"/>
    </row>
    <row r="446" spans="13:32" ht="19" customHeight="1" x14ac:dyDescent="0.25">
      <c r="M446" s="94" t="s">
        <v>242</v>
      </c>
      <c r="N446" s="196"/>
      <c r="O446" s="196"/>
      <c r="P446" s="102"/>
      <c r="Q446" s="124"/>
      <c r="R446" s="124"/>
      <c r="S446" s="124"/>
      <c r="T446" s="124"/>
      <c r="U446" s="124"/>
      <c r="V446" s="124"/>
      <c r="W446" s="124"/>
      <c r="X446" s="124"/>
      <c r="Y446" s="112"/>
      <c r="Z446" s="112"/>
      <c r="AA446" s="112"/>
      <c r="AB446" s="112"/>
      <c r="AC446" s="112"/>
      <c r="AD446" s="112"/>
      <c r="AE446" s="112"/>
      <c r="AF446" s="112"/>
    </row>
    <row r="447" spans="13:32" ht="19" customHeight="1" x14ac:dyDescent="0.25">
      <c r="M447" s="94" t="s">
        <v>242</v>
      </c>
      <c r="N447" s="196"/>
      <c r="O447" s="196"/>
      <c r="P447" s="117"/>
      <c r="Q447" s="118"/>
      <c r="R447" s="118"/>
      <c r="S447" s="118"/>
      <c r="T447" s="118"/>
      <c r="U447" s="118"/>
      <c r="V447" s="118"/>
      <c r="W447" s="118"/>
      <c r="X447" s="118"/>
      <c r="Y447" s="120"/>
      <c r="Z447" s="120"/>
      <c r="AA447" s="120"/>
      <c r="AB447" s="120"/>
      <c r="AC447" s="120"/>
      <c r="AD447" s="120"/>
      <c r="AE447" s="120"/>
      <c r="AF447" s="120"/>
    </row>
    <row r="448" spans="13:32" ht="19" customHeight="1" x14ac:dyDescent="0.25">
      <c r="M448" s="94" t="s">
        <v>242</v>
      </c>
      <c r="N448" s="196"/>
      <c r="O448" s="196"/>
      <c r="P448" s="102"/>
      <c r="Q448" s="124"/>
      <c r="R448" s="124"/>
      <c r="S448" s="124"/>
      <c r="T448" s="124"/>
      <c r="U448" s="124"/>
      <c r="V448" s="124"/>
      <c r="W448" s="124"/>
      <c r="X448" s="124"/>
      <c r="Y448" s="112"/>
      <c r="Z448" s="112"/>
      <c r="AA448" s="112"/>
      <c r="AB448" s="112"/>
      <c r="AC448" s="112"/>
      <c r="AD448" s="112"/>
      <c r="AE448" s="112"/>
      <c r="AF448" s="112"/>
    </row>
    <row r="449" spans="13:32" ht="19" customHeight="1" x14ac:dyDescent="0.25">
      <c r="M449" s="94" t="s">
        <v>242</v>
      </c>
      <c r="N449" s="196"/>
      <c r="O449" s="196"/>
      <c r="P449" s="117"/>
      <c r="Q449" s="118"/>
      <c r="R449" s="118"/>
      <c r="S449" s="118"/>
      <c r="T449" s="118"/>
      <c r="U449" s="118"/>
      <c r="V449" s="118"/>
      <c r="W449" s="118"/>
      <c r="X449" s="118"/>
      <c r="Y449" s="120"/>
      <c r="Z449" s="120"/>
      <c r="AA449" s="120"/>
      <c r="AB449" s="120"/>
      <c r="AC449" s="120"/>
      <c r="AD449" s="120"/>
      <c r="AE449" s="120"/>
      <c r="AF449" s="120"/>
    </row>
    <row r="450" spans="13:32" ht="19" customHeight="1" x14ac:dyDescent="0.25">
      <c r="M450" s="94" t="s">
        <v>242</v>
      </c>
      <c r="N450" s="196"/>
      <c r="O450" s="196"/>
      <c r="P450" s="102"/>
      <c r="Q450" s="124"/>
      <c r="R450" s="124"/>
      <c r="S450" s="124"/>
      <c r="T450" s="124"/>
      <c r="U450" s="124"/>
      <c r="V450" s="124"/>
      <c r="W450" s="124"/>
      <c r="X450" s="124"/>
      <c r="Y450" s="112"/>
      <c r="Z450" s="112"/>
      <c r="AA450" s="112"/>
      <c r="AB450" s="112"/>
      <c r="AC450" s="112"/>
      <c r="AD450" s="112"/>
      <c r="AE450" s="112"/>
      <c r="AF450" s="112"/>
    </row>
    <row r="451" spans="13:32" ht="19" customHeight="1" x14ac:dyDescent="0.25">
      <c r="M451" s="94" t="s">
        <v>242</v>
      </c>
      <c r="N451" s="196"/>
      <c r="O451" s="196"/>
      <c r="P451" s="117"/>
      <c r="Q451" s="118"/>
      <c r="R451" s="118"/>
      <c r="S451" s="118"/>
      <c r="T451" s="118"/>
      <c r="U451" s="118"/>
      <c r="V451" s="118"/>
      <c r="W451" s="118"/>
      <c r="X451" s="118"/>
      <c r="Y451" s="120"/>
      <c r="Z451" s="120"/>
      <c r="AA451" s="120"/>
      <c r="AB451" s="120"/>
      <c r="AC451" s="120"/>
      <c r="AD451" s="120"/>
      <c r="AE451" s="120"/>
      <c r="AF451" s="120"/>
    </row>
    <row r="452" spans="13:32" ht="19" customHeight="1" x14ac:dyDescent="0.25">
      <c r="M452" s="94" t="s">
        <v>242</v>
      </c>
      <c r="N452" s="196"/>
      <c r="O452" s="196"/>
      <c r="P452" s="102"/>
      <c r="Q452" s="124"/>
      <c r="R452" s="124"/>
      <c r="S452" s="124"/>
      <c r="T452" s="124"/>
      <c r="U452" s="124"/>
      <c r="V452" s="124"/>
      <c r="W452" s="124"/>
      <c r="X452" s="124"/>
      <c r="Y452" s="112"/>
      <c r="Z452" s="112"/>
      <c r="AA452" s="112"/>
      <c r="AB452" s="112"/>
      <c r="AC452" s="112"/>
      <c r="AD452" s="112"/>
      <c r="AE452" s="112"/>
      <c r="AF452" s="112"/>
    </row>
    <row r="453" spans="13:32" ht="19" customHeight="1" x14ac:dyDescent="0.25">
      <c r="M453" s="94" t="s">
        <v>242</v>
      </c>
      <c r="N453" s="196"/>
      <c r="O453" s="196"/>
      <c r="P453" s="117"/>
      <c r="Q453" s="118"/>
      <c r="R453" s="118"/>
      <c r="S453" s="118"/>
      <c r="T453" s="118"/>
      <c r="U453" s="118"/>
      <c r="V453" s="118"/>
      <c r="W453" s="118"/>
      <c r="X453" s="118"/>
      <c r="Y453" s="120"/>
      <c r="Z453" s="120"/>
      <c r="AA453" s="120"/>
      <c r="AB453" s="120"/>
      <c r="AC453" s="120"/>
      <c r="AD453" s="120"/>
      <c r="AE453" s="120"/>
      <c r="AF453" s="120"/>
    </row>
    <row r="454" spans="13:32" ht="19" customHeight="1" x14ac:dyDescent="0.25">
      <c r="M454" s="94" t="s">
        <v>242</v>
      </c>
      <c r="N454" s="196"/>
      <c r="O454" s="196"/>
      <c r="P454" s="117"/>
      <c r="Q454" s="118"/>
      <c r="R454" s="118"/>
      <c r="S454" s="118"/>
      <c r="T454" s="118"/>
      <c r="U454" s="118"/>
      <c r="V454" s="118"/>
      <c r="W454" s="118"/>
      <c r="X454" s="118"/>
      <c r="Y454" s="120"/>
      <c r="Z454" s="120"/>
      <c r="AA454" s="120"/>
      <c r="AB454" s="120"/>
      <c r="AC454" s="120"/>
      <c r="AD454" s="120"/>
      <c r="AE454" s="120"/>
      <c r="AF454" s="120"/>
    </row>
    <row r="455" spans="13:32" ht="19" customHeight="1" x14ac:dyDescent="0.25">
      <c r="M455" s="94" t="s">
        <v>242</v>
      </c>
      <c r="N455" s="196"/>
      <c r="O455" s="196"/>
      <c r="P455" s="102"/>
      <c r="Q455" s="124"/>
      <c r="R455" s="124"/>
      <c r="S455" s="124"/>
      <c r="T455" s="124"/>
      <c r="U455" s="124"/>
      <c r="V455" s="124"/>
      <c r="W455" s="124"/>
      <c r="X455" s="124"/>
      <c r="Y455" s="112"/>
      <c r="Z455" s="112"/>
      <c r="AA455" s="112"/>
      <c r="AB455" s="112"/>
      <c r="AC455" s="112"/>
      <c r="AD455" s="112"/>
      <c r="AE455" s="112"/>
      <c r="AF455" s="112"/>
    </row>
    <row r="456" spans="13:32" ht="19" customHeight="1" x14ac:dyDescent="0.25">
      <c r="M456" s="94" t="s">
        <v>242</v>
      </c>
      <c r="N456" s="196"/>
      <c r="O456" s="196"/>
      <c r="P456" s="102"/>
      <c r="Q456" s="124"/>
      <c r="R456" s="124"/>
      <c r="S456" s="124"/>
      <c r="T456" s="124"/>
      <c r="U456" s="124"/>
      <c r="V456" s="124"/>
      <c r="W456" s="124"/>
      <c r="X456" s="124"/>
      <c r="Y456" s="112"/>
      <c r="Z456" s="112"/>
      <c r="AA456" s="112"/>
      <c r="AB456" s="112"/>
      <c r="AC456" s="112"/>
      <c r="AD456" s="112"/>
      <c r="AE456" s="112"/>
      <c r="AF456" s="112"/>
    </row>
    <row r="457" spans="13:32" ht="19" customHeight="1" x14ac:dyDescent="0.25">
      <c r="M457" s="94" t="s">
        <v>242</v>
      </c>
      <c r="N457" s="196"/>
      <c r="O457" s="196"/>
      <c r="P457" s="117"/>
      <c r="Q457" s="118"/>
      <c r="R457" s="118"/>
      <c r="S457" s="118"/>
      <c r="T457" s="118"/>
      <c r="U457" s="118"/>
      <c r="V457" s="118"/>
      <c r="W457" s="118"/>
      <c r="X457" s="118"/>
      <c r="Y457" s="120"/>
      <c r="Z457" s="120"/>
      <c r="AA457" s="120"/>
      <c r="AB457" s="120"/>
      <c r="AC457" s="120"/>
      <c r="AD457" s="120"/>
      <c r="AE457" s="120"/>
      <c r="AF457" s="120"/>
    </row>
    <row r="458" spans="13:32" ht="19" customHeight="1" x14ac:dyDescent="0.25">
      <c r="M458" s="94" t="s">
        <v>242</v>
      </c>
      <c r="N458" s="196"/>
      <c r="O458" s="196"/>
      <c r="P458" s="102"/>
      <c r="Q458" s="124"/>
      <c r="R458" s="124"/>
      <c r="S458" s="124"/>
      <c r="T458" s="124"/>
      <c r="U458" s="124"/>
      <c r="V458" s="124"/>
      <c r="W458" s="124"/>
      <c r="X458" s="124"/>
      <c r="Y458" s="112"/>
      <c r="Z458" s="112"/>
      <c r="AA458" s="112"/>
      <c r="AB458" s="112"/>
      <c r="AC458" s="112"/>
      <c r="AD458" s="112"/>
      <c r="AE458" s="112"/>
      <c r="AF458" s="112"/>
    </row>
    <row r="459" spans="13:32" ht="19" customHeight="1" x14ac:dyDescent="0.25">
      <c r="M459" s="94" t="s">
        <v>242</v>
      </c>
      <c r="N459" s="196"/>
      <c r="O459" s="196"/>
      <c r="P459" s="117"/>
      <c r="Q459" s="118"/>
      <c r="R459" s="118"/>
      <c r="S459" s="118"/>
      <c r="T459" s="118"/>
      <c r="U459" s="118"/>
      <c r="V459" s="118"/>
      <c r="W459" s="118"/>
      <c r="X459" s="118"/>
      <c r="Y459" s="120"/>
      <c r="Z459" s="120"/>
      <c r="AA459" s="120"/>
      <c r="AB459" s="120"/>
      <c r="AC459" s="120"/>
      <c r="AD459" s="120"/>
      <c r="AE459" s="120"/>
      <c r="AF459" s="120"/>
    </row>
    <row r="460" spans="13:32" ht="19" customHeight="1" x14ac:dyDescent="0.25">
      <c r="M460" s="94" t="s">
        <v>242</v>
      </c>
      <c r="N460" s="196"/>
      <c r="O460" s="196"/>
      <c r="P460" s="102"/>
      <c r="Q460" s="124"/>
      <c r="R460" s="124"/>
      <c r="S460" s="124"/>
      <c r="T460" s="124"/>
      <c r="U460" s="124"/>
      <c r="V460" s="124"/>
      <c r="W460" s="124"/>
      <c r="X460" s="124"/>
      <c r="Y460" s="112"/>
      <c r="Z460" s="112"/>
      <c r="AA460" s="112"/>
      <c r="AB460" s="112"/>
      <c r="AC460" s="112"/>
      <c r="AD460" s="112"/>
      <c r="AE460" s="112"/>
      <c r="AF460" s="112"/>
    </row>
    <row r="461" spans="13:32" ht="19" customHeight="1" x14ac:dyDescent="0.25">
      <c r="M461" s="94" t="s">
        <v>242</v>
      </c>
      <c r="N461" s="196"/>
      <c r="O461" s="196"/>
      <c r="P461" s="117"/>
      <c r="Q461" s="118"/>
      <c r="R461" s="118"/>
      <c r="S461" s="118"/>
      <c r="T461" s="118"/>
      <c r="U461" s="118"/>
      <c r="V461" s="118"/>
      <c r="W461" s="118"/>
      <c r="X461" s="118"/>
      <c r="Y461" s="120"/>
      <c r="Z461" s="120"/>
      <c r="AA461" s="120"/>
      <c r="AB461" s="120"/>
      <c r="AC461" s="120"/>
      <c r="AD461" s="120"/>
      <c r="AE461" s="120"/>
      <c r="AF461" s="120"/>
    </row>
    <row r="462" spans="13:32" ht="19" customHeight="1" x14ac:dyDescent="0.25">
      <c r="M462" s="94" t="s">
        <v>242</v>
      </c>
      <c r="N462" s="196"/>
      <c r="O462" s="196"/>
      <c r="P462" s="102"/>
      <c r="Q462" s="124"/>
      <c r="R462" s="124"/>
      <c r="S462" s="124"/>
      <c r="T462" s="124"/>
      <c r="U462" s="124"/>
      <c r="V462" s="124"/>
      <c r="W462" s="124"/>
      <c r="X462" s="124"/>
      <c r="Y462" s="112"/>
      <c r="Z462" s="112"/>
      <c r="AA462" s="112"/>
      <c r="AB462" s="112"/>
      <c r="AC462" s="112"/>
      <c r="AD462" s="112"/>
      <c r="AE462" s="112"/>
      <c r="AF462" s="112"/>
    </row>
    <row r="463" spans="13:32" ht="19" customHeight="1" x14ac:dyDescent="0.25">
      <c r="M463" s="94" t="s">
        <v>242</v>
      </c>
      <c r="N463" s="196"/>
      <c r="O463" s="196"/>
      <c r="P463" s="102"/>
      <c r="Q463" s="124"/>
      <c r="R463" s="124"/>
      <c r="S463" s="124"/>
      <c r="T463" s="124"/>
      <c r="U463" s="124"/>
      <c r="V463" s="124"/>
      <c r="W463" s="124"/>
      <c r="X463" s="124"/>
      <c r="Y463" s="112"/>
      <c r="Z463" s="112"/>
      <c r="AA463" s="112"/>
      <c r="AB463" s="112"/>
      <c r="AC463" s="112"/>
      <c r="AD463" s="112"/>
      <c r="AE463" s="112"/>
      <c r="AF463" s="112"/>
    </row>
    <row r="464" spans="13:32" ht="19" customHeight="1" x14ac:dyDescent="0.25">
      <c r="M464" s="94" t="s">
        <v>242</v>
      </c>
      <c r="N464" s="196"/>
      <c r="O464" s="196"/>
      <c r="P464" s="117"/>
      <c r="Q464" s="118"/>
      <c r="R464" s="118"/>
      <c r="S464" s="118"/>
      <c r="T464" s="118"/>
      <c r="U464" s="118"/>
      <c r="V464" s="118"/>
      <c r="W464" s="118"/>
      <c r="X464" s="118"/>
      <c r="Y464" s="120"/>
      <c r="Z464" s="120"/>
      <c r="AA464" s="120"/>
      <c r="AB464" s="120"/>
      <c r="AC464" s="120"/>
      <c r="AD464" s="120"/>
      <c r="AE464" s="120"/>
      <c r="AF464" s="120"/>
    </row>
    <row r="465" spans="13:32" ht="19" customHeight="1" x14ac:dyDescent="0.25">
      <c r="M465" s="94" t="s">
        <v>242</v>
      </c>
      <c r="N465" s="196"/>
      <c r="O465" s="196"/>
      <c r="P465" s="102"/>
      <c r="Q465" s="124"/>
      <c r="R465" s="124"/>
      <c r="S465" s="124"/>
      <c r="T465" s="124"/>
      <c r="U465" s="124"/>
      <c r="V465" s="124"/>
      <c r="W465" s="124"/>
      <c r="X465" s="124"/>
      <c r="Y465" s="112"/>
      <c r="Z465" s="112"/>
      <c r="AA465" s="112"/>
      <c r="AB465" s="112"/>
      <c r="AC465" s="112"/>
      <c r="AD465" s="112"/>
      <c r="AE465" s="112"/>
      <c r="AF465" s="112"/>
    </row>
    <row r="466" spans="13:32" ht="19" customHeight="1" x14ac:dyDescent="0.25">
      <c r="M466" s="94" t="s">
        <v>242</v>
      </c>
      <c r="N466" s="196"/>
      <c r="O466" s="196"/>
      <c r="P466" s="117"/>
      <c r="Q466" s="118"/>
      <c r="R466" s="118"/>
      <c r="S466" s="118"/>
      <c r="T466" s="118"/>
      <c r="U466" s="118"/>
      <c r="V466" s="118"/>
      <c r="W466" s="118"/>
      <c r="X466" s="118"/>
      <c r="Y466" s="120"/>
      <c r="Z466" s="120"/>
      <c r="AA466" s="120"/>
      <c r="AB466" s="120"/>
      <c r="AC466" s="120"/>
      <c r="AD466" s="120"/>
      <c r="AE466" s="120"/>
      <c r="AF466" s="120"/>
    </row>
    <row r="467" spans="13:32" ht="19" customHeight="1" x14ac:dyDescent="0.25">
      <c r="M467" s="94" t="s">
        <v>242</v>
      </c>
      <c r="N467" s="196"/>
      <c r="O467" s="196"/>
      <c r="P467" s="102"/>
      <c r="Q467" s="124"/>
      <c r="R467" s="124"/>
      <c r="S467" s="124"/>
      <c r="T467" s="124"/>
      <c r="U467" s="124"/>
      <c r="V467" s="124"/>
      <c r="W467" s="124"/>
      <c r="X467" s="124"/>
      <c r="Y467" s="112"/>
      <c r="Z467" s="112"/>
      <c r="AA467" s="112"/>
      <c r="AB467" s="112"/>
      <c r="AC467" s="112"/>
      <c r="AD467" s="112"/>
      <c r="AE467" s="112"/>
      <c r="AF467" s="112"/>
    </row>
    <row r="468" spans="13:32" ht="19" customHeight="1" x14ac:dyDescent="0.25">
      <c r="M468" s="94" t="s">
        <v>242</v>
      </c>
      <c r="N468" s="196"/>
      <c r="O468" s="196"/>
      <c r="P468" s="117"/>
      <c r="Q468" s="118"/>
      <c r="R468" s="118"/>
      <c r="S468" s="118"/>
      <c r="T468" s="118"/>
      <c r="U468" s="118"/>
      <c r="V468" s="118"/>
      <c r="W468" s="118"/>
      <c r="X468" s="118"/>
      <c r="Y468" s="120"/>
      <c r="Z468" s="120"/>
      <c r="AA468" s="120"/>
      <c r="AB468" s="120"/>
      <c r="AC468" s="120"/>
      <c r="AD468" s="120"/>
      <c r="AE468" s="120"/>
      <c r="AF468" s="120"/>
    </row>
    <row r="469" spans="13:32" ht="19" customHeight="1" x14ac:dyDescent="0.25">
      <c r="M469" s="94" t="s">
        <v>242</v>
      </c>
      <c r="N469" s="196"/>
      <c r="O469" s="196"/>
      <c r="P469" s="117"/>
      <c r="Q469" s="118"/>
      <c r="R469" s="118"/>
      <c r="S469" s="118"/>
      <c r="T469" s="118"/>
      <c r="U469" s="118"/>
      <c r="V469" s="118"/>
      <c r="W469" s="118"/>
      <c r="X469" s="118"/>
      <c r="Y469" s="120"/>
      <c r="Z469" s="120"/>
      <c r="AA469" s="120"/>
      <c r="AB469" s="120"/>
      <c r="AC469" s="120"/>
      <c r="AD469" s="120"/>
      <c r="AE469" s="120"/>
      <c r="AF469" s="120"/>
    </row>
    <row r="470" spans="13:32" ht="19" customHeight="1" x14ac:dyDescent="0.25">
      <c r="M470" s="94" t="s">
        <v>242</v>
      </c>
      <c r="N470" s="196"/>
      <c r="O470" s="196"/>
      <c r="P470" s="102"/>
      <c r="Q470" s="124"/>
      <c r="R470" s="124"/>
      <c r="S470" s="124"/>
      <c r="T470" s="124"/>
      <c r="U470" s="124"/>
      <c r="V470" s="124"/>
      <c r="W470" s="124"/>
      <c r="X470" s="124"/>
      <c r="Y470" s="112"/>
      <c r="Z470" s="112"/>
      <c r="AA470" s="112"/>
      <c r="AB470" s="112"/>
      <c r="AC470" s="112"/>
      <c r="AD470" s="112"/>
      <c r="AE470" s="112"/>
      <c r="AF470" s="112"/>
    </row>
    <row r="471" spans="13:32" ht="19" customHeight="1" x14ac:dyDescent="0.25">
      <c r="M471" s="94" t="s">
        <v>242</v>
      </c>
      <c r="N471" s="196"/>
      <c r="O471" s="196"/>
      <c r="P471" s="117"/>
      <c r="Q471" s="118"/>
      <c r="R471" s="118"/>
      <c r="S471" s="118"/>
      <c r="T471" s="118"/>
      <c r="U471" s="118"/>
      <c r="V471" s="118"/>
      <c r="W471" s="118"/>
      <c r="X471" s="118"/>
      <c r="Y471" s="120"/>
      <c r="Z471" s="120"/>
      <c r="AA471" s="120"/>
      <c r="AB471" s="120"/>
      <c r="AC471" s="120"/>
      <c r="AD471" s="120"/>
      <c r="AE471" s="120"/>
      <c r="AF471" s="120"/>
    </row>
    <row r="472" spans="13:32" ht="19" customHeight="1" x14ac:dyDescent="0.25">
      <c r="M472" s="94" t="s">
        <v>242</v>
      </c>
      <c r="N472" s="196"/>
      <c r="O472" s="196"/>
      <c r="P472" s="102"/>
      <c r="Q472" s="124"/>
      <c r="R472" s="124"/>
      <c r="S472" s="124"/>
      <c r="T472" s="124"/>
      <c r="U472" s="124"/>
      <c r="V472" s="124"/>
      <c r="W472" s="124"/>
      <c r="X472" s="124"/>
      <c r="Y472" s="112"/>
      <c r="Z472" s="112"/>
      <c r="AA472" s="112"/>
      <c r="AB472" s="112"/>
      <c r="AC472" s="112"/>
      <c r="AD472" s="112"/>
      <c r="AE472" s="112"/>
      <c r="AF472" s="112"/>
    </row>
    <row r="473" spans="13:32" ht="19" customHeight="1" x14ac:dyDescent="0.25">
      <c r="M473" s="94" t="s">
        <v>242</v>
      </c>
      <c r="N473" s="196"/>
      <c r="O473" s="196"/>
      <c r="P473" s="117"/>
      <c r="Q473" s="118"/>
      <c r="R473" s="118"/>
      <c r="S473" s="118"/>
      <c r="T473" s="118"/>
      <c r="U473" s="118"/>
      <c r="V473" s="118"/>
      <c r="W473" s="118"/>
      <c r="X473" s="118"/>
      <c r="Y473" s="120"/>
      <c r="Z473" s="120"/>
      <c r="AA473" s="120"/>
      <c r="AB473" s="120"/>
      <c r="AC473" s="120"/>
      <c r="AD473" s="120"/>
      <c r="AE473" s="120"/>
      <c r="AF473" s="120"/>
    </row>
    <row r="474" spans="13:32" ht="19" customHeight="1" x14ac:dyDescent="0.25">
      <c r="M474" s="94" t="s">
        <v>242</v>
      </c>
      <c r="N474" s="196"/>
      <c r="O474" s="196"/>
      <c r="P474" s="102"/>
      <c r="Q474" s="124"/>
      <c r="R474" s="124"/>
      <c r="S474" s="124"/>
      <c r="T474" s="124"/>
      <c r="U474" s="124"/>
      <c r="V474" s="124"/>
      <c r="W474" s="124"/>
      <c r="X474" s="124"/>
      <c r="Y474" s="112"/>
      <c r="Z474" s="112"/>
      <c r="AA474" s="112"/>
      <c r="AB474" s="112"/>
      <c r="AC474" s="112"/>
      <c r="AD474" s="112"/>
      <c r="AE474" s="112"/>
      <c r="AF474" s="112"/>
    </row>
    <row r="475" spans="13:32" ht="19" customHeight="1" x14ac:dyDescent="0.25">
      <c r="M475" s="94" t="s">
        <v>242</v>
      </c>
      <c r="N475" s="196"/>
      <c r="O475" s="196"/>
      <c r="P475" s="117"/>
      <c r="Q475" s="118"/>
      <c r="R475" s="118"/>
      <c r="S475" s="118"/>
      <c r="T475" s="118"/>
      <c r="U475" s="118"/>
      <c r="V475" s="118"/>
      <c r="W475" s="118"/>
      <c r="X475" s="118"/>
      <c r="Y475" s="120"/>
      <c r="Z475" s="120"/>
      <c r="AA475" s="120"/>
      <c r="AB475" s="120"/>
      <c r="AC475" s="120"/>
      <c r="AD475" s="120"/>
      <c r="AE475" s="120"/>
      <c r="AF475" s="120"/>
    </row>
    <row r="476" spans="13:32" ht="19" customHeight="1" x14ac:dyDescent="0.25">
      <c r="M476" s="94" t="s">
        <v>242</v>
      </c>
      <c r="N476" s="196"/>
      <c r="O476" s="196"/>
      <c r="P476" s="102"/>
      <c r="Q476" s="124"/>
      <c r="R476" s="124"/>
      <c r="S476" s="124"/>
      <c r="T476" s="124"/>
      <c r="U476" s="124"/>
      <c r="V476" s="124"/>
      <c r="W476" s="124"/>
      <c r="X476" s="124"/>
      <c r="Y476" s="112"/>
      <c r="Z476" s="112"/>
      <c r="AA476" s="112"/>
      <c r="AB476" s="112"/>
      <c r="AC476" s="112"/>
      <c r="AD476" s="112"/>
      <c r="AE476" s="112"/>
      <c r="AF476" s="112"/>
    </row>
    <row r="477" spans="13:32" ht="19" customHeight="1" x14ac:dyDescent="0.25">
      <c r="M477" s="94" t="s">
        <v>242</v>
      </c>
      <c r="N477" s="196"/>
      <c r="O477" s="196"/>
      <c r="P477" s="117"/>
      <c r="Q477" s="118"/>
      <c r="R477" s="118"/>
      <c r="S477" s="118"/>
      <c r="T477" s="118"/>
      <c r="U477" s="118"/>
      <c r="V477" s="118"/>
      <c r="W477" s="118"/>
      <c r="X477" s="118"/>
      <c r="Y477" s="120"/>
      <c r="Z477" s="120"/>
      <c r="AA477" s="120"/>
      <c r="AB477" s="120"/>
      <c r="AC477" s="120"/>
      <c r="AD477" s="120"/>
      <c r="AE477" s="120"/>
      <c r="AF477" s="120"/>
    </row>
    <row r="478" spans="13:32" ht="19" customHeight="1" x14ac:dyDescent="0.25">
      <c r="M478" s="94" t="s">
        <v>242</v>
      </c>
      <c r="N478" s="196"/>
      <c r="O478" s="196"/>
      <c r="P478" s="102"/>
      <c r="Q478" s="124"/>
      <c r="R478" s="124"/>
      <c r="S478" s="124"/>
      <c r="T478" s="124"/>
      <c r="U478" s="124"/>
      <c r="V478" s="124"/>
      <c r="W478" s="124"/>
      <c r="X478" s="124"/>
      <c r="Y478" s="112"/>
      <c r="Z478" s="112"/>
      <c r="AA478" s="112"/>
      <c r="AB478" s="112"/>
      <c r="AC478" s="112"/>
      <c r="AD478" s="112"/>
      <c r="AE478" s="112"/>
      <c r="AF478" s="112"/>
    </row>
    <row r="479" spans="13:32" ht="19" customHeight="1" x14ac:dyDescent="0.25">
      <c r="M479" s="94" t="s">
        <v>242</v>
      </c>
      <c r="N479" s="196"/>
      <c r="O479" s="196"/>
      <c r="P479" s="102"/>
      <c r="Q479" s="124"/>
      <c r="R479" s="124"/>
      <c r="S479" s="124"/>
      <c r="T479" s="124"/>
      <c r="U479" s="124"/>
      <c r="V479" s="124"/>
      <c r="W479" s="124"/>
      <c r="X479" s="124"/>
      <c r="Y479" s="112"/>
      <c r="Z479" s="112"/>
      <c r="AA479" s="112"/>
      <c r="AB479" s="112"/>
      <c r="AC479" s="112"/>
      <c r="AD479" s="112"/>
      <c r="AE479" s="112"/>
      <c r="AF479" s="112"/>
    </row>
    <row r="480" spans="13:32" ht="19" customHeight="1" x14ac:dyDescent="0.25">
      <c r="M480" s="94" t="s">
        <v>242</v>
      </c>
      <c r="N480" s="196"/>
      <c r="O480" s="196"/>
      <c r="P480" s="117"/>
      <c r="Q480" s="118"/>
      <c r="R480" s="118"/>
      <c r="S480" s="118"/>
      <c r="T480" s="118"/>
      <c r="U480" s="118"/>
      <c r="V480" s="118"/>
      <c r="W480" s="118"/>
      <c r="X480" s="118"/>
      <c r="Y480" s="120"/>
      <c r="Z480" s="120"/>
      <c r="AA480" s="120"/>
      <c r="AB480" s="120"/>
      <c r="AC480" s="120"/>
      <c r="AD480" s="120"/>
      <c r="AE480" s="120"/>
      <c r="AF480" s="120"/>
    </row>
    <row r="481" spans="13:32" ht="19" customHeight="1" x14ac:dyDescent="0.25">
      <c r="M481" s="94" t="s">
        <v>242</v>
      </c>
      <c r="N481" s="196"/>
      <c r="O481" s="196"/>
      <c r="P481" s="102"/>
      <c r="Q481" s="124"/>
      <c r="R481" s="124"/>
      <c r="S481" s="124"/>
      <c r="T481" s="124"/>
      <c r="U481" s="124"/>
      <c r="V481" s="124"/>
      <c r="W481" s="124"/>
      <c r="X481" s="124"/>
      <c r="Y481" s="112"/>
      <c r="Z481" s="112"/>
      <c r="AA481" s="112"/>
      <c r="AB481" s="112"/>
      <c r="AC481" s="112"/>
      <c r="AD481" s="112"/>
      <c r="AE481" s="112"/>
      <c r="AF481" s="112"/>
    </row>
    <row r="482" spans="13:32" ht="19" customHeight="1" x14ac:dyDescent="0.25">
      <c r="M482" s="94" t="s">
        <v>242</v>
      </c>
      <c r="N482" s="196"/>
      <c r="O482" s="196"/>
      <c r="P482" s="117"/>
      <c r="Q482" s="118"/>
      <c r="R482" s="118"/>
      <c r="S482" s="118"/>
      <c r="T482" s="118"/>
      <c r="U482" s="118"/>
      <c r="V482" s="118"/>
      <c r="W482" s="118"/>
      <c r="X482" s="118"/>
      <c r="Y482" s="120"/>
      <c r="Z482" s="120"/>
      <c r="AA482" s="120"/>
      <c r="AB482" s="120"/>
      <c r="AC482" s="120"/>
      <c r="AD482" s="120"/>
      <c r="AE482" s="120"/>
      <c r="AF482" s="120"/>
    </row>
    <row r="483" spans="13:32" ht="19" customHeight="1" x14ac:dyDescent="0.25">
      <c r="M483" s="94" t="s">
        <v>242</v>
      </c>
      <c r="N483" s="196"/>
      <c r="O483" s="196"/>
      <c r="P483" s="117"/>
      <c r="Q483" s="118"/>
      <c r="R483" s="118"/>
      <c r="S483" s="118"/>
      <c r="T483" s="118"/>
      <c r="U483" s="118"/>
      <c r="V483" s="118"/>
      <c r="W483" s="118"/>
      <c r="X483" s="118"/>
      <c r="Y483" s="120"/>
      <c r="Z483" s="120"/>
      <c r="AA483" s="120"/>
      <c r="AB483" s="120"/>
      <c r="AC483" s="120"/>
      <c r="AD483" s="120"/>
      <c r="AE483" s="120"/>
      <c r="AF483" s="120"/>
    </row>
    <row r="484" spans="13:32" ht="19" customHeight="1" x14ac:dyDescent="0.25">
      <c r="M484" s="94" t="s">
        <v>242</v>
      </c>
      <c r="N484" s="196"/>
      <c r="O484" s="196"/>
      <c r="P484" s="102"/>
      <c r="Q484" s="124"/>
      <c r="R484" s="124"/>
      <c r="S484" s="124"/>
      <c r="T484" s="124"/>
      <c r="U484" s="124"/>
      <c r="V484" s="124"/>
      <c r="W484" s="124"/>
      <c r="X484" s="124"/>
      <c r="Y484" s="112"/>
      <c r="Z484" s="112"/>
      <c r="AA484" s="112"/>
      <c r="AB484" s="112"/>
      <c r="AC484" s="112"/>
      <c r="AD484" s="112"/>
      <c r="AE484" s="112"/>
      <c r="AF484" s="112"/>
    </row>
    <row r="485" spans="13:32" ht="19" customHeight="1" x14ac:dyDescent="0.25">
      <c r="M485" s="94" t="s">
        <v>245</v>
      </c>
      <c r="N485" s="196"/>
      <c r="O485" s="196"/>
      <c r="P485" s="117"/>
      <c r="Q485" s="118"/>
      <c r="R485" s="118"/>
      <c r="S485" s="118"/>
      <c r="T485" s="118"/>
      <c r="U485" s="118"/>
      <c r="V485" s="118"/>
      <c r="W485" s="118"/>
      <c r="X485" s="118"/>
      <c r="Y485" s="120"/>
      <c r="Z485" s="120"/>
      <c r="AA485" s="120"/>
      <c r="AB485" s="120"/>
      <c r="AC485" s="120"/>
      <c r="AD485" s="120"/>
      <c r="AE485" s="120"/>
      <c r="AF485" s="120"/>
    </row>
    <row r="486" spans="13:32" ht="19" customHeight="1" x14ac:dyDescent="0.25">
      <c r="M486" s="94" t="s">
        <v>245</v>
      </c>
      <c r="N486" s="196"/>
      <c r="O486" s="196"/>
      <c r="P486" s="102"/>
      <c r="Q486" s="124"/>
      <c r="R486" s="124"/>
      <c r="S486" s="124"/>
      <c r="T486" s="124"/>
      <c r="U486" s="124"/>
      <c r="V486" s="124"/>
      <c r="W486" s="124"/>
      <c r="X486" s="124"/>
      <c r="Y486" s="112"/>
      <c r="Z486" s="112"/>
      <c r="AA486" s="112"/>
      <c r="AB486" s="112"/>
      <c r="AC486" s="112"/>
      <c r="AD486" s="112"/>
      <c r="AE486" s="112"/>
      <c r="AF486" s="112"/>
    </row>
    <row r="487" spans="13:32" ht="19" customHeight="1" x14ac:dyDescent="0.25">
      <c r="M487" s="94" t="s">
        <v>245</v>
      </c>
      <c r="N487" s="196"/>
      <c r="O487" s="196"/>
      <c r="P487" s="117"/>
      <c r="Q487" s="118"/>
      <c r="R487" s="118"/>
      <c r="S487" s="118"/>
      <c r="T487" s="118"/>
      <c r="U487" s="118"/>
      <c r="V487" s="118"/>
      <c r="W487" s="118"/>
      <c r="X487" s="118"/>
      <c r="Y487" s="120"/>
      <c r="Z487" s="120"/>
      <c r="AA487" s="120"/>
      <c r="AB487" s="120"/>
      <c r="AC487" s="120"/>
      <c r="AD487" s="120"/>
      <c r="AE487" s="120"/>
      <c r="AF487" s="120"/>
    </row>
    <row r="488" spans="13:32" ht="19" customHeight="1" x14ac:dyDescent="0.25">
      <c r="M488" s="94" t="s">
        <v>245</v>
      </c>
      <c r="N488" s="196"/>
      <c r="O488" s="196"/>
      <c r="P488" s="102"/>
      <c r="Q488" s="124"/>
      <c r="R488" s="124"/>
      <c r="S488" s="124"/>
      <c r="T488" s="124"/>
      <c r="U488" s="124"/>
      <c r="V488" s="124"/>
      <c r="W488" s="124"/>
      <c r="X488" s="124"/>
      <c r="Y488" s="112"/>
      <c r="Z488" s="112"/>
      <c r="AA488" s="112"/>
      <c r="AB488" s="112"/>
      <c r="AC488" s="112"/>
      <c r="AD488" s="112"/>
      <c r="AE488" s="112"/>
      <c r="AF488" s="112"/>
    </row>
    <row r="489" spans="13:32" ht="19" customHeight="1" x14ac:dyDescent="0.25">
      <c r="M489" s="94" t="s">
        <v>245</v>
      </c>
      <c r="N489" s="196"/>
      <c r="O489" s="196"/>
      <c r="P489" s="117"/>
      <c r="Q489" s="118"/>
      <c r="R489" s="118"/>
      <c r="S489" s="118"/>
      <c r="T489" s="118"/>
      <c r="U489" s="118"/>
      <c r="V489" s="118"/>
      <c r="W489" s="118"/>
      <c r="X489" s="118"/>
      <c r="Y489" s="120"/>
      <c r="Z489" s="120"/>
      <c r="AA489" s="120"/>
      <c r="AB489" s="120"/>
      <c r="AC489" s="120"/>
      <c r="AD489" s="120"/>
      <c r="AE489" s="120"/>
      <c r="AF489" s="120"/>
    </row>
    <row r="490" spans="13:32" ht="19" customHeight="1" x14ac:dyDescent="0.25">
      <c r="M490" s="94" t="s">
        <v>245</v>
      </c>
      <c r="N490" s="196"/>
      <c r="O490" s="196"/>
      <c r="P490" s="102"/>
      <c r="Q490" s="124"/>
      <c r="R490" s="124"/>
      <c r="S490" s="124"/>
      <c r="T490" s="124"/>
      <c r="U490" s="124"/>
      <c r="V490" s="124"/>
      <c r="W490" s="124"/>
      <c r="X490" s="124"/>
      <c r="Y490" s="112"/>
      <c r="Z490" s="112"/>
      <c r="AA490" s="112"/>
      <c r="AB490" s="112"/>
      <c r="AC490" s="112"/>
      <c r="AD490" s="112"/>
      <c r="AE490" s="112"/>
      <c r="AF490" s="112"/>
    </row>
    <row r="491" spans="13:32" ht="19" customHeight="1" x14ac:dyDescent="0.25">
      <c r="M491" s="94" t="s">
        <v>245</v>
      </c>
      <c r="N491" s="196"/>
      <c r="O491" s="196"/>
      <c r="P491" s="117"/>
      <c r="Q491" s="118"/>
      <c r="R491" s="118"/>
      <c r="S491" s="118"/>
      <c r="T491" s="118"/>
      <c r="U491" s="118"/>
      <c r="V491" s="118"/>
      <c r="W491" s="118"/>
      <c r="X491" s="118"/>
      <c r="Y491" s="120"/>
      <c r="Z491" s="120"/>
      <c r="AA491" s="120"/>
      <c r="AB491" s="120"/>
      <c r="AC491" s="120"/>
      <c r="AD491" s="120"/>
      <c r="AE491" s="120"/>
      <c r="AF491" s="120"/>
    </row>
    <row r="492" spans="13:32" ht="19" customHeight="1" x14ac:dyDescent="0.25">
      <c r="M492" s="94" t="s">
        <v>245</v>
      </c>
      <c r="N492" s="196"/>
      <c r="O492" s="196"/>
      <c r="P492" s="102"/>
      <c r="Q492" s="124"/>
      <c r="R492" s="124"/>
      <c r="S492" s="124"/>
      <c r="T492" s="124"/>
      <c r="U492" s="124"/>
      <c r="V492" s="124"/>
      <c r="W492" s="124"/>
      <c r="X492" s="124"/>
      <c r="Y492" s="112"/>
      <c r="Z492" s="112"/>
      <c r="AA492" s="112"/>
      <c r="AB492" s="112"/>
      <c r="AC492" s="112"/>
      <c r="AD492" s="112"/>
      <c r="AE492" s="112"/>
      <c r="AF492" s="112"/>
    </row>
    <row r="493" spans="13:32" ht="19" customHeight="1" x14ac:dyDescent="0.25">
      <c r="M493" s="94" t="s">
        <v>245</v>
      </c>
      <c r="N493" s="196"/>
      <c r="O493" s="196"/>
      <c r="P493" s="117"/>
      <c r="Q493" s="118"/>
      <c r="R493" s="118"/>
      <c r="S493" s="118"/>
      <c r="T493" s="118"/>
      <c r="U493" s="118"/>
      <c r="V493" s="118"/>
      <c r="W493" s="118"/>
      <c r="X493" s="118"/>
      <c r="Y493" s="120"/>
      <c r="Z493" s="120"/>
      <c r="AA493" s="120"/>
      <c r="AB493" s="120"/>
      <c r="AC493" s="120"/>
      <c r="AD493" s="120"/>
      <c r="AE493" s="120"/>
      <c r="AF493" s="120"/>
    </row>
    <row r="494" spans="13:32" ht="19" customHeight="1" x14ac:dyDescent="0.25">
      <c r="M494" s="94" t="s">
        <v>245</v>
      </c>
      <c r="N494" s="196"/>
      <c r="O494" s="196"/>
      <c r="P494" s="102"/>
      <c r="Q494" s="124"/>
      <c r="R494" s="124"/>
      <c r="S494" s="124"/>
      <c r="T494" s="124"/>
      <c r="U494" s="124"/>
      <c r="V494" s="124"/>
      <c r="W494" s="124"/>
      <c r="X494" s="124"/>
      <c r="Y494" s="112"/>
      <c r="Z494" s="112"/>
      <c r="AA494" s="112"/>
      <c r="AB494" s="112"/>
      <c r="AC494" s="112"/>
      <c r="AD494" s="112"/>
      <c r="AE494" s="112"/>
      <c r="AF494" s="112"/>
    </row>
    <row r="495" spans="13:32" ht="19" customHeight="1" x14ac:dyDescent="0.25">
      <c r="M495" s="94" t="s">
        <v>245</v>
      </c>
      <c r="N495" s="196"/>
      <c r="O495" s="196"/>
      <c r="P495" s="117"/>
      <c r="Q495" s="118"/>
      <c r="R495" s="118"/>
      <c r="S495" s="118"/>
      <c r="T495" s="118"/>
      <c r="U495" s="118"/>
      <c r="V495" s="118"/>
      <c r="W495" s="118"/>
      <c r="X495" s="118"/>
      <c r="Y495" s="120"/>
      <c r="Z495" s="120"/>
      <c r="AA495" s="120"/>
      <c r="AB495" s="120"/>
      <c r="AC495" s="120"/>
      <c r="AD495" s="120"/>
      <c r="AE495" s="120"/>
      <c r="AF495" s="120"/>
    </row>
    <row r="496" spans="13:32" ht="19" customHeight="1" x14ac:dyDescent="0.25">
      <c r="M496" s="94" t="s">
        <v>245</v>
      </c>
      <c r="N496" s="196"/>
      <c r="O496" s="196"/>
      <c r="P496" s="102"/>
      <c r="Q496" s="124"/>
      <c r="R496" s="124"/>
      <c r="S496" s="124"/>
      <c r="T496" s="124"/>
      <c r="U496" s="124"/>
      <c r="V496" s="124"/>
      <c r="W496" s="124"/>
      <c r="X496" s="124"/>
      <c r="Y496" s="112"/>
      <c r="Z496" s="112"/>
      <c r="AA496" s="112"/>
      <c r="AB496" s="112"/>
      <c r="AC496" s="112"/>
      <c r="AD496" s="112"/>
      <c r="AE496" s="112"/>
      <c r="AF496" s="112"/>
    </row>
    <row r="497" spans="13:32" ht="19" customHeight="1" x14ac:dyDescent="0.25">
      <c r="M497" s="94" t="s">
        <v>245</v>
      </c>
      <c r="N497" s="196"/>
      <c r="O497" s="196"/>
      <c r="P497" s="117"/>
      <c r="Q497" s="118"/>
      <c r="R497" s="118"/>
      <c r="S497" s="118"/>
      <c r="T497" s="118"/>
      <c r="U497" s="118"/>
      <c r="V497" s="118"/>
      <c r="W497" s="118"/>
      <c r="X497" s="118"/>
      <c r="Y497" s="120"/>
      <c r="Z497" s="120"/>
      <c r="AA497" s="120"/>
      <c r="AB497" s="120"/>
      <c r="AC497" s="120"/>
      <c r="AD497" s="120"/>
      <c r="AE497" s="120"/>
      <c r="AF497" s="120"/>
    </row>
    <row r="498" spans="13:32" ht="19" customHeight="1" x14ac:dyDescent="0.25">
      <c r="M498" s="94" t="s">
        <v>245</v>
      </c>
      <c r="N498" s="196"/>
      <c r="O498" s="196"/>
      <c r="P498" s="102"/>
      <c r="Q498" s="124"/>
      <c r="R498" s="124"/>
      <c r="S498" s="124"/>
      <c r="T498" s="124"/>
      <c r="U498" s="124"/>
      <c r="V498" s="124"/>
      <c r="W498" s="124"/>
      <c r="X498" s="124"/>
      <c r="Y498" s="112"/>
      <c r="Z498" s="112"/>
      <c r="AA498" s="112"/>
      <c r="AB498" s="112"/>
      <c r="AC498" s="112"/>
      <c r="AD498" s="112"/>
      <c r="AE498" s="112"/>
      <c r="AF498" s="112"/>
    </row>
    <row r="499" spans="13:32" ht="19" customHeight="1" x14ac:dyDescent="0.25">
      <c r="M499" s="94" t="s">
        <v>245</v>
      </c>
      <c r="N499" s="196"/>
      <c r="O499" s="196"/>
      <c r="P499" s="117"/>
      <c r="Q499" s="118"/>
      <c r="R499" s="118"/>
      <c r="S499" s="118"/>
      <c r="T499" s="118"/>
      <c r="U499" s="118"/>
      <c r="V499" s="118"/>
      <c r="W499" s="118"/>
      <c r="X499" s="118"/>
      <c r="Y499" s="120"/>
      <c r="Z499" s="120"/>
      <c r="AA499" s="120"/>
      <c r="AB499" s="120"/>
      <c r="AC499" s="120"/>
      <c r="AD499" s="120"/>
      <c r="AE499" s="120"/>
      <c r="AF499" s="120"/>
    </row>
    <row r="500" spans="13:32" ht="19" customHeight="1" x14ac:dyDescent="0.25">
      <c r="M500" s="94" t="s">
        <v>245</v>
      </c>
      <c r="N500" s="196"/>
      <c r="O500" s="196"/>
      <c r="P500" s="102"/>
      <c r="Q500" s="124"/>
      <c r="R500" s="124"/>
      <c r="S500" s="124"/>
      <c r="T500" s="124"/>
      <c r="U500" s="124"/>
      <c r="V500" s="124"/>
      <c r="W500" s="124"/>
      <c r="X500" s="124"/>
      <c r="Y500" s="112"/>
      <c r="Z500" s="112"/>
      <c r="AA500" s="112"/>
      <c r="AB500" s="112"/>
      <c r="AC500" s="112"/>
      <c r="AD500" s="112"/>
      <c r="AE500" s="112"/>
      <c r="AF500" s="112"/>
    </row>
    <row r="501" spans="13:32" ht="19" customHeight="1" x14ac:dyDescent="0.25">
      <c r="M501" s="94" t="s">
        <v>245</v>
      </c>
      <c r="N501" s="196"/>
      <c r="O501" s="196"/>
      <c r="P501" s="117"/>
      <c r="Q501" s="118"/>
      <c r="R501" s="118"/>
      <c r="S501" s="118"/>
      <c r="T501" s="118"/>
      <c r="U501" s="118"/>
      <c r="V501" s="118"/>
      <c r="W501" s="118"/>
      <c r="X501" s="118"/>
      <c r="Y501" s="120"/>
      <c r="Z501" s="120"/>
      <c r="AA501" s="120"/>
      <c r="AB501" s="120"/>
      <c r="AC501" s="120"/>
      <c r="AD501" s="120"/>
      <c r="AE501" s="120"/>
      <c r="AF501" s="120"/>
    </row>
    <row r="502" spans="13:32" ht="19" customHeight="1" x14ac:dyDescent="0.25">
      <c r="M502" s="94" t="s">
        <v>245</v>
      </c>
      <c r="N502" s="196"/>
      <c r="O502" s="196"/>
      <c r="P502" s="102"/>
      <c r="Q502" s="124"/>
      <c r="R502" s="124"/>
      <c r="S502" s="124"/>
      <c r="T502" s="124"/>
      <c r="U502" s="124"/>
      <c r="V502" s="124"/>
      <c r="W502" s="124"/>
      <c r="X502" s="124"/>
      <c r="Y502" s="112"/>
      <c r="Z502" s="112"/>
      <c r="AA502" s="112"/>
      <c r="AB502" s="112"/>
      <c r="AC502" s="112"/>
      <c r="AD502" s="112"/>
      <c r="AE502" s="112"/>
      <c r="AF502" s="112"/>
    </row>
    <row r="503" spans="13:32" ht="19" customHeight="1" x14ac:dyDescent="0.25">
      <c r="M503" s="94" t="s">
        <v>245</v>
      </c>
      <c r="N503" s="196"/>
      <c r="O503" s="196"/>
      <c r="P503" s="117"/>
      <c r="Q503" s="118"/>
      <c r="R503" s="118"/>
      <c r="S503" s="118"/>
      <c r="T503" s="118"/>
      <c r="U503" s="118"/>
      <c r="V503" s="118"/>
      <c r="W503" s="118"/>
      <c r="X503" s="118"/>
      <c r="Y503" s="120"/>
      <c r="Z503" s="120"/>
      <c r="AA503" s="120"/>
      <c r="AB503" s="120"/>
      <c r="AC503" s="120"/>
      <c r="AD503" s="120"/>
      <c r="AE503" s="120"/>
      <c r="AF503" s="120"/>
    </row>
    <row r="504" spans="13:32" ht="19" customHeight="1" x14ac:dyDescent="0.25">
      <c r="M504" s="94" t="s">
        <v>245</v>
      </c>
      <c r="N504" s="196"/>
      <c r="O504" s="196"/>
      <c r="P504" s="102"/>
      <c r="Q504" s="124"/>
      <c r="R504" s="124"/>
      <c r="S504" s="124"/>
      <c r="T504" s="124"/>
      <c r="U504" s="124"/>
      <c r="V504" s="124"/>
      <c r="W504" s="124"/>
      <c r="X504" s="124"/>
      <c r="Y504" s="112"/>
      <c r="Z504" s="112"/>
      <c r="AA504" s="112"/>
      <c r="AB504" s="112"/>
      <c r="AC504" s="112"/>
      <c r="AD504" s="112"/>
      <c r="AE504" s="112"/>
      <c r="AF504" s="112"/>
    </row>
    <row r="505" spans="13:32" ht="19" customHeight="1" x14ac:dyDescent="0.25">
      <c r="M505" s="94" t="s">
        <v>245</v>
      </c>
      <c r="N505" s="196"/>
      <c r="O505" s="196"/>
      <c r="P505" s="117"/>
      <c r="Q505" s="118"/>
      <c r="R505" s="118"/>
      <c r="S505" s="118"/>
      <c r="T505" s="118"/>
      <c r="U505" s="118"/>
      <c r="V505" s="118"/>
      <c r="W505" s="118"/>
      <c r="X505" s="118"/>
      <c r="Y505" s="120"/>
      <c r="Z505" s="120"/>
      <c r="AA505" s="120"/>
      <c r="AB505" s="120"/>
      <c r="AC505" s="120"/>
      <c r="AD505" s="120"/>
      <c r="AE505" s="120"/>
      <c r="AF505" s="120"/>
    </row>
    <row r="506" spans="13:32" ht="19" customHeight="1" x14ac:dyDescent="0.25">
      <c r="M506" s="94" t="s">
        <v>245</v>
      </c>
      <c r="N506" s="196"/>
      <c r="O506" s="196"/>
      <c r="P506" s="102"/>
      <c r="Q506" s="124"/>
      <c r="R506" s="124"/>
      <c r="S506" s="124"/>
      <c r="T506" s="124"/>
      <c r="U506" s="124"/>
      <c r="V506" s="124"/>
      <c r="W506" s="124"/>
      <c r="X506" s="124"/>
      <c r="Y506" s="112"/>
      <c r="Z506" s="112"/>
      <c r="AA506" s="112"/>
      <c r="AB506" s="112"/>
      <c r="AC506" s="112"/>
      <c r="AD506" s="112"/>
      <c r="AE506" s="112"/>
      <c r="AF506" s="112"/>
    </row>
    <row r="507" spans="13:32" ht="19" customHeight="1" x14ac:dyDescent="0.25">
      <c r="M507" s="94" t="s">
        <v>245</v>
      </c>
      <c r="N507" s="196"/>
      <c r="O507" s="196"/>
      <c r="P507" s="117"/>
      <c r="Q507" s="118"/>
      <c r="R507" s="118"/>
      <c r="S507" s="118"/>
      <c r="T507" s="118"/>
      <c r="U507" s="118"/>
      <c r="V507" s="118"/>
      <c r="W507" s="118"/>
      <c r="X507" s="118"/>
      <c r="Y507" s="120"/>
      <c r="Z507" s="120"/>
      <c r="AA507" s="120"/>
      <c r="AB507" s="120"/>
      <c r="AC507" s="120"/>
      <c r="AD507" s="120"/>
      <c r="AE507" s="120"/>
      <c r="AF507" s="120"/>
    </row>
    <row r="508" spans="13:32" ht="19" customHeight="1" x14ac:dyDescent="0.25">
      <c r="M508" s="94" t="s">
        <v>245</v>
      </c>
      <c r="N508" s="196"/>
      <c r="O508" s="196"/>
      <c r="P508" s="102"/>
      <c r="Q508" s="124"/>
      <c r="R508" s="124"/>
      <c r="S508" s="124"/>
      <c r="T508" s="124"/>
      <c r="U508" s="124"/>
      <c r="V508" s="124"/>
      <c r="W508" s="124"/>
      <c r="X508" s="124"/>
      <c r="Y508" s="112"/>
      <c r="Z508" s="112"/>
      <c r="AA508" s="112"/>
      <c r="AB508" s="112"/>
      <c r="AC508" s="112"/>
      <c r="AD508" s="112"/>
      <c r="AE508" s="112"/>
      <c r="AF508" s="112"/>
    </row>
    <row r="509" spans="13:32" ht="19" customHeight="1" x14ac:dyDescent="0.25">
      <c r="M509" s="94" t="s">
        <v>245</v>
      </c>
      <c r="N509" s="196"/>
      <c r="O509" s="196"/>
      <c r="P509" s="117"/>
      <c r="Q509" s="118"/>
      <c r="R509" s="118"/>
      <c r="S509" s="118"/>
      <c r="T509" s="118"/>
      <c r="U509" s="118"/>
      <c r="V509" s="118"/>
      <c r="W509" s="118"/>
      <c r="X509" s="118"/>
      <c r="Y509" s="120"/>
      <c r="Z509" s="120"/>
      <c r="AA509" s="120"/>
      <c r="AB509" s="120"/>
      <c r="AC509" s="120"/>
      <c r="AD509" s="120"/>
      <c r="AE509" s="120"/>
      <c r="AF509" s="120"/>
    </row>
    <row r="510" spans="13:32" ht="19" customHeight="1" x14ac:dyDescent="0.25">
      <c r="M510" s="94" t="s">
        <v>245</v>
      </c>
      <c r="N510" s="196"/>
      <c r="O510" s="196"/>
      <c r="P510" s="102"/>
      <c r="Q510" s="124"/>
      <c r="R510" s="124"/>
      <c r="S510" s="124"/>
      <c r="T510" s="124"/>
      <c r="U510" s="124"/>
      <c r="V510" s="124"/>
      <c r="W510" s="124"/>
      <c r="X510" s="124"/>
      <c r="Y510" s="112"/>
      <c r="Z510" s="112"/>
      <c r="AA510" s="112"/>
      <c r="AB510" s="112"/>
      <c r="AC510" s="112"/>
      <c r="AD510" s="112"/>
      <c r="AE510" s="112"/>
      <c r="AF510" s="112"/>
    </row>
    <row r="511" spans="13:32" ht="19" customHeight="1" x14ac:dyDescent="0.25">
      <c r="M511" s="94" t="s">
        <v>245</v>
      </c>
      <c r="N511" s="196"/>
      <c r="O511" s="196"/>
      <c r="P511" s="117"/>
      <c r="Q511" s="118"/>
      <c r="R511" s="118"/>
      <c r="S511" s="118"/>
      <c r="T511" s="118"/>
      <c r="U511" s="118"/>
      <c r="V511" s="118"/>
      <c r="W511" s="118"/>
      <c r="X511" s="118"/>
      <c r="Y511" s="120"/>
      <c r="Z511" s="120"/>
      <c r="AA511" s="120"/>
      <c r="AB511" s="120"/>
      <c r="AC511" s="120"/>
      <c r="AD511" s="120"/>
      <c r="AE511" s="120"/>
      <c r="AF511" s="120"/>
    </row>
    <row r="512" spans="13:32" ht="19" customHeight="1" x14ac:dyDescent="0.25">
      <c r="M512" s="94" t="s">
        <v>245</v>
      </c>
      <c r="N512" s="196"/>
      <c r="O512" s="196"/>
      <c r="P512" s="102"/>
      <c r="Q512" s="124"/>
      <c r="R512" s="124"/>
      <c r="S512" s="124"/>
      <c r="T512" s="124"/>
      <c r="U512" s="124"/>
      <c r="V512" s="124"/>
      <c r="W512" s="124"/>
      <c r="X512" s="124"/>
      <c r="Y512" s="112"/>
      <c r="Z512" s="112"/>
      <c r="AA512" s="112"/>
      <c r="AB512" s="112"/>
      <c r="AC512" s="112"/>
      <c r="AD512" s="112"/>
      <c r="AE512" s="112"/>
      <c r="AF512" s="112"/>
    </row>
    <row r="513" spans="13:32" ht="19" customHeight="1" x14ac:dyDescent="0.25">
      <c r="M513" s="94" t="s">
        <v>245</v>
      </c>
      <c r="N513" s="196"/>
      <c r="O513" s="196"/>
      <c r="P513" s="117"/>
      <c r="Q513" s="118"/>
      <c r="R513" s="118"/>
      <c r="S513" s="118"/>
      <c r="T513" s="118"/>
      <c r="U513" s="118"/>
      <c r="V513" s="118"/>
      <c r="W513" s="118"/>
      <c r="X513" s="118"/>
      <c r="Y513" s="120"/>
      <c r="Z513" s="120"/>
      <c r="AA513" s="120"/>
      <c r="AB513" s="120"/>
      <c r="AC513" s="120"/>
      <c r="AD513" s="120"/>
      <c r="AE513" s="120"/>
      <c r="AF513" s="120"/>
    </row>
    <row r="514" spans="13:32" ht="19" customHeight="1" x14ac:dyDescent="0.25">
      <c r="M514" s="94" t="s">
        <v>245</v>
      </c>
      <c r="N514" s="196"/>
      <c r="O514" s="196"/>
      <c r="P514" s="102"/>
      <c r="Q514" s="124"/>
      <c r="R514" s="124"/>
      <c r="S514" s="124"/>
      <c r="T514" s="124"/>
      <c r="U514" s="124"/>
      <c r="V514" s="124"/>
      <c r="W514" s="124"/>
      <c r="X514" s="124"/>
      <c r="Y514" s="112"/>
      <c r="Z514" s="112"/>
      <c r="AA514" s="112"/>
      <c r="AB514" s="112"/>
      <c r="AC514" s="112"/>
      <c r="AD514" s="112"/>
      <c r="AE514" s="112"/>
      <c r="AF514" s="112"/>
    </row>
    <row r="515" spans="13:32" ht="19" customHeight="1" x14ac:dyDescent="0.25">
      <c r="M515" s="94" t="s">
        <v>245</v>
      </c>
      <c r="N515" s="196"/>
      <c r="O515" s="196"/>
      <c r="P515" s="117"/>
      <c r="Q515" s="118"/>
      <c r="R515" s="118"/>
      <c r="S515" s="118"/>
      <c r="T515" s="118"/>
      <c r="U515" s="118"/>
      <c r="V515" s="118"/>
      <c r="W515" s="118"/>
      <c r="X515" s="118"/>
      <c r="Y515" s="120"/>
      <c r="Z515" s="120"/>
      <c r="AA515" s="120"/>
      <c r="AB515" s="120"/>
      <c r="AC515" s="120"/>
      <c r="AD515" s="120"/>
      <c r="AE515" s="120"/>
      <c r="AF515" s="120"/>
    </row>
    <row r="516" spans="13:32" ht="19" customHeight="1" x14ac:dyDescent="0.25">
      <c r="M516" s="94" t="s">
        <v>245</v>
      </c>
      <c r="N516" s="196"/>
      <c r="O516" s="196"/>
      <c r="P516" s="102"/>
      <c r="Q516" s="124"/>
      <c r="R516" s="124"/>
      <c r="S516" s="124"/>
      <c r="T516" s="124"/>
      <c r="U516" s="124"/>
      <c r="V516" s="124"/>
      <c r="W516" s="124"/>
      <c r="X516" s="124"/>
      <c r="Y516" s="112"/>
      <c r="Z516" s="112"/>
      <c r="AA516" s="112"/>
      <c r="AB516" s="112"/>
      <c r="AC516" s="112"/>
      <c r="AD516" s="112"/>
      <c r="AE516" s="112"/>
      <c r="AF516" s="112"/>
    </row>
    <row r="517" spans="13:32" ht="19" customHeight="1" x14ac:dyDescent="0.25">
      <c r="M517" s="94" t="s">
        <v>245</v>
      </c>
      <c r="N517" s="196"/>
      <c r="O517" s="196"/>
      <c r="P517" s="102"/>
      <c r="Q517" s="124"/>
      <c r="R517" s="124"/>
      <c r="S517" s="124"/>
      <c r="T517" s="124"/>
      <c r="U517" s="124"/>
      <c r="V517" s="124"/>
      <c r="W517" s="124"/>
      <c r="X517" s="124"/>
      <c r="Y517" s="112"/>
      <c r="Z517" s="112"/>
      <c r="AA517" s="112"/>
      <c r="AB517" s="112"/>
      <c r="AC517" s="112"/>
      <c r="AD517" s="112"/>
      <c r="AE517" s="112"/>
      <c r="AF517" s="112"/>
    </row>
    <row r="518" spans="13:32" ht="19" customHeight="1" x14ac:dyDescent="0.25">
      <c r="M518" s="94" t="s">
        <v>245</v>
      </c>
      <c r="N518" s="196"/>
      <c r="O518" s="196"/>
      <c r="P518" s="117"/>
      <c r="Q518" s="118"/>
      <c r="R518" s="118"/>
      <c r="S518" s="118"/>
      <c r="T518" s="118"/>
      <c r="U518" s="118"/>
      <c r="V518" s="118"/>
      <c r="W518" s="118"/>
      <c r="X518" s="118"/>
      <c r="Y518" s="120"/>
      <c r="Z518" s="120"/>
      <c r="AA518" s="120"/>
      <c r="AB518" s="120"/>
      <c r="AC518" s="120"/>
      <c r="AD518" s="120"/>
      <c r="AE518" s="120"/>
      <c r="AF518" s="120"/>
    </row>
    <row r="519" spans="13:32" ht="19" customHeight="1" x14ac:dyDescent="0.25">
      <c r="M519" s="94" t="s">
        <v>245</v>
      </c>
      <c r="N519" s="196"/>
      <c r="O519" s="196"/>
      <c r="P519" s="102"/>
      <c r="Q519" s="124"/>
      <c r="R519" s="124"/>
      <c r="S519" s="124"/>
      <c r="T519" s="124"/>
      <c r="U519" s="124"/>
      <c r="V519" s="124"/>
      <c r="W519" s="124"/>
      <c r="X519" s="124"/>
      <c r="Y519" s="112"/>
      <c r="Z519" s="112"/>
      <c r="AA519" s="112"/>
      <c r="AB519" s="112"/>
      <c r="AC519" s="112"/>
      <c r="AD519" s="112"/>
      <c r="AE519" s="112"/>
      <c r="AF519" s="112"/>
    </row>
    <row r="520" spans="13:32" ht="19" customHeight="1" x14ac:dyDescent="0.25">
      <c r="M520" s="94" t="s">
        <v>245</v>
      </c>
      <c r="N520" s="196"/>
      <c r="O520" s="196"/>
      <c r="P520" s="117"/>
      <c r="Q520" s="118"/>
      <c r="R520" s="118"/>
      <c r="S520" s="118"/>
      <c r="T520" s="118"/>
      <c r="U520" s="118"/>
      <c r="V520" s="118"/>
      <c r="W520" s="118"/>
      <c r="X520" s="118"/>
      <c r="Y520" s="120"/>
      <c r="Z520" s="120"/>
      <c r="AA520" s="120"/>
      <c r="AB520" s="120"/>
      <c r="AC520" s="120"/>
      <c r="AD520" s="120"/>
      <c r="AE520" s="120"/>
      <c r="AF520" s="120"/>
    </row>
    <row r="521" spans="13:32" ht="19" customHeight="1" x14ac:dyDescent="0.25">
      <c r="M521" s="94" t="s">
        <v>245</v>
      </c>
      <c r="N521" s="196"/>
      <c r="O521" s="196"/>
      <c r="P521" s="117"/>
      <c r="Q521" s="118"/>
      <c r="R521" s="118"/>
      <c r="S521" s="118"/>
      <c r="T521" s="118"/>
      <c r="U521" s="118"/>
      <c r="V521" s="118"/>
      <c r="W521" s="118"/>
      <c r="X521" s="118"/>
      <c r="Y521" s="120"/>
      <c r="Z521" s="120"/>
      <c r="AA521" s="120"/>
      <c r="AB521" s="120"/>
      <c r="AC521" s="120"/>
      <c r="AD521" s="120"/>
      <c r="AE521" s="120"/>
      <c r="AF521" s="120"/>
    </row>
    <row r="522" spans="13:32" ht="19" customHeight="1" x14ac:dyDescent="0.25">
      <c r="M522" s="94" t="s">
        <v>245</v>
      </c>
      <c r="N522" s="196"/>
      <c r="O522" s="196"/>
      <c r="P522" s="102"/>
      <c r="Q522" s="124"/>
      <c r="R522" s="124"/>
      <c r="S522" s="124"/>
      <c r="T522" s="124"/>
      <c r="U522" s="124"/>
      <c r="V522" s="124"/>
      <c r="W522" s="124"/>
      <c r="X522" s="124"/>
      <c r="Y522" s="112"/>
      <c r="Z522" s="112"/>
      <c r="AA522" s="112"/>
      <c r="AB522" s="112"/>
      <c r="AC522" s="112"/>
      <c r="AD522" s="112"/>
      <c r="AE522" s="112"/>
      <c r="AF522" s="112"/>
    </row>
    <row r="523" spans="13:32" ht="19" customHeight="1" x14ac:dyDescent="0.25">
      <c r="M523" s="94" t="s">
        <v>245</v>
      </c>
      <c r="N523" s="196"/>
      <c r="O523" s="196"/>
      <c r="P523" s="117"/>
      <c r="Q523" s="118"/>
      <c r="R523" s="118"/>
      <c r="S523" s="118"/>
      <c r="T523" s="118"/>
      <c r="U523" s="118"/>
      <c r="V523" s="118"/>
      <c r="W523" s="118"/>
      <c r="X523" s="118"/>
      <c r="Y523" s="120"/>
      <c r="Z523" s="120"/>
      <c r="AA523" s="120"/>
      <c r="AB523" s="120"/>
      <c r="AC523" s="120"/>
      <c r="AD523" s="120"/>
      <c r="AE523" s="120"/>
      <c r="AF523" s="120"/>
    </row>
    <row r="524" spans="13:32" ht="19" customHeight="1" x14ac:dyDescent="0.25">
      <c r="M524" s="94" t="s">
        <v>245</v>
      </c>
      <c r="N524" s="196"/>
      <c r="O524" s="196"/>
      <c r="P524" s="102"/>
      <c r="Q524" s="124"/>
      <c r="R524" s="124"/>
      <c r="S524" s="124"/>
      <c r="T524" s="124"/>
      <c r="U524" s="124"/>
      <c r="V524" s="124"/>
      <c r="W524" s="124"/>
      <c r="X524" s="124"/>
      <c r="Y524" s="112"/>
      <c r="Z524" s="112"/>
      <c r="AA524" s="112"/>
      <c r="AB524" s="112"/>
      <c r="AC524" s="112"/>
      <c r="AD524" s="112"/>
      <c r="AE524" s="112"/>
      <c r="AF524" s="112"/>
    </row>
    <row r="525" spans="13:32" ht="19" customHeight="1" x14ac:dyDescent="0.25">
      <c r="M525" s="94" t="s">
        <v>245</v>
      </c>
      <c r="N525" s="196"/>
      <c r="O525" s="196"/>
      <c r="P525" s="117"/>
      <c r="Q525" s="118"/>
      <c r="R525" s="118"/>
      <c r="S525" s="118"/>
      <c r="T525" s="118"/>
      <c r="U525" s="118"/>
      <c r="V525" s="118"/>
      <c r="W525" s="118"/>
      <c r="X525" s="118"/>
      <c r="Y525" s="120"/>
      <c r="Z525" s="120"/>
      <c r="AA525" s="120"/>
      <c r="AB525" s="120"/>
      <c r="AC525" s="120"/>
      <c r="AD525" s="120"/>
      <c r="AE525" s="120"/>
      <c r="AF525" s="120"/>
    </row>
    <row r="526" spans="13:32" ht="19" customHeight="1" x14ac:dyDescent="0.25">
      <c r="M526" s="94" t="s">
        <v>245</v>
      </c>
      <c r="N526" s="196"/>
      <c r="O526" s="196"/>
      <c r="P526" s="102"/>
      <c r="Q526" s="124"/>
      <c r="R526" s="124"/>
      <c r="S526" s="124"/>
      <c r="T526" s="124"/>
      <c r="U526" s="124"/>
      <c r="V526" s="124"/>
      <c r="W526" s="124"/>
      <c r="X526" s="124"/>
      <c r="Y526" s="112"/>
      <c r="Z526" s="112"/>
      <c r="AA526" s="112"/>
      <c r="AB526" s="112"/>
      <c r="AC526" s="112"/>
      <c r="AD526" s="112"/>
      <c r="AE526" s="112"/>
      <c r="AF526" s="112"/>
    </row>
    <row r="527" spans="13:32" ht="19" customHeight="1" x14ac:dyDescent="0.25">
      <c r="M527" s="94" t="s">
        <v>245</v>
      </c>
      <c r="N527" s="196"/>
      <c r="O527" s="196"/>
      <c r="P527" s="117"/>
      <c r="Q527" s="118"/>
      <c r="R527" s="118"/>
      <c r="S527" s="118"/>
      <c r="T527" s="118"/>
      <c r="U527" s="118"/>
      <c r="V527" s="118"/>
      <c r="W527" s="118"/>
      <c r="X527" s="118"/>
      <c r="Y527" s="120"/>
      <c r="Z527" s="120"/>
      <c r="AA527" s="120"/>
      <c r="AB527" s="120"/>
      <c r="AC527" s="120"/>
      <c r="AD527" s="120"/>
      <c r="AE527" s="120"/>
      <c r="AF527" s="120"/>
    </row>
    <row r="528" spans="13:32" ht="19" customHeight="1" x14ac:dyDescent="0.25">
      <c r="M528" s="94" t="s">
        <v>245</v>
      </c>
      <c r="N528" s="196"/>
      <c r="O528" s="196"/>
      <c r="P528" s="102"/>
      <c r="Q528" s="124"/>
      <c r="R528" s="124"/>
      <c r="S528" s="124"/>
      <c r="T528" s="124"/>
      <c r="U528" s="124"/>
      <c r="V528" s="124"/>
      <c r="W528" s="124"/>
      <c r="X528" s="124"/>
      <c r="Y528" s="112"/>
      <c r="Z528" s="112"/>
      <c r="AA528" s="112"/>
      <c r="AB528" s="112"/>
      <c r="AC528" s="112"/>
      <c r="AD528" s="112"/>
      <c r="AE528" s="112"/>
      <c r="AF528" s="112"/>
    </row>
    <row r="529" spans="13:32" ht="19" customHeight="1" x14ac:dyDescent="0.25">
      <c r="M529" s="94" t="s">
        <v>245</v>
      </c>
      <c r="N529" s="196"/>
      <c r="O529" s="196"/>
      <c r="P529" s="117"/>
      <c r="Q529" s="118"/>
      <c r="R529" s="118"/>
      <c r="S529" s="118"/>
      <c r="T529" s="118"/>
      <c r="U529" s="118"/>
      <c r="V529" s="118"/>
      <c r="W529" s="118"/>
      <c r="X529" s="118"/>
      <c r="Y529" s="120"/>
      <c r="Z529" s="120"/>
      <c r="AA529" s="120"/>
      <c r="AB529" s="120"/>
      <c r="AC529" s="120"/>
      <c r="AD529" s="120"/>
      <c r="AE529" s="120"/>
      <c r="AF529" s="120"/>
    </row>
    <row r="530" spans="13:32" ht="19" customHeight="1" x14ac:dyDescent="0.25">
      <c r="M530" s="94" t="s">
        <v>245</v>
      </c>
      <c r="N530" s="196"/>
      <c r="O530" s="196"/>
      <c r="P530" s="102"/>
      <c r="Q530" s="124"/>
      <c r="R530" s="124"/>
      <c r="S530" s="124"/>
      <c r="T530" s="124"/>
      <c r="U530" s="124"/>
      <c r="V530" s="124"/>
      <c r="W530" s="124"/>
      <c r="X530" s="124"/>
      <c r="Y530" s="112"/>
      <c r="Z530" s="112"/>
      <c r="AA530" s="112"/>
      <c r="AB530" s="112"/>
      <c r="AC530" s="112"/>
      <c r="AD530" s="112"/>
      <c r="AE530" s="112"/>
      <c r="AF530" s="112"/>
    </row>
    <row r="531" spans="13:32" ht="19" customHeight="1" x14ac:dyDescent="0.25">
      <c r="M531" s="94" t="s">
        <v>245</v>
      </c>
      <c r="N531" s="196"/>
      <c r="O531" s="196"/>
      <c r="P531" s="117"/>
      <c r="Q531" s="118"/>
      <c r="R531" s="118"/>
      <c r="S531" s="118"/>
      <c r="T531" s="118"/>
      <c r="U531" s="118"/>
      <c r="V531" s="118"/>
      <c r="W531" s="118"/>
      <c r="X531" s="118"/>
      <c r="Y531" s="120"/>
      <c r="Z531" s="120"/>
      <c r="AA531" s="120"/>
      <c r="AB531" s="120"/>
      <c r="AC531" s="120"/>
      <c r="AD531" s="120"/>
      <c r="AE531" s="120"/>
      <c r="AF531" s="120"/>
    </row>
    <row r="532" spans="13:32" ht="19" customHeight="1" x14ac:dyDescent="0.25">
      <c r="M532" s="94" t="s">
        <v>245</v>
      </c>
      <c r="N532" s="196"/>
      <c r="O532" s="196"/>
      <c r="P532" s="102"/>
      <c r="Q532" s="124"/>
      <c r="R532" s="124"/>
      <c r="S532" s="124"/>
      <c r="T532" s="124"/>
      <c r="U532" s="124"/>
      <c r="V532" s="124"/>
      <c r="W532" s="124"/>
      <c r="X532" s="124"/>
      <c r="Y532" s="112"/>
      <c r="Z532" s="112"/>
      <c r="AA532" s="112"/>
      <c r="AB532" s="112"/>
      <c r="AC532" s="112"/>
      <c r="AD532" s="112"/>
      <c r="AE532" s="112"/>
      <c r="AF532" s="112"/>
    </row>
    <row r="533" spans="13:32" ht="19" customHeight="1" x14ac:dyDescent="0.25">
      <c r="M533" s="94" t="s">
        <v>245</v>
      </c>
      <c r="N533" s="196"/>
      <c r="O533" s="196"/>
      <c r="P533" s="117"/>
      <c r="Q533" s="118"/>
      <c r="R533" s="118"/>
      <c r="S533" s="118"/>
      <c r="T533" s="118"/>
      <c r="U533" s="118"/>
      <c r="V533" s="118"/>
      <c r="W533" s="118"/>
      <c r="X533" s="118"/>
      <c r="Y533" s="120"/>
      <c r="Z533" s="120"/>
      <c r="AA533" s="120"/>
      <c r="AB533" s="120"/>
      <c r="AC533" s="120"/>
      <c r="AD533" s="120"/>
      <c r="AE533" s="120"/>
      <c r="AF533" s="120"/>
    </row>
    <row r="534" spans="13:32" ht="19" customHeight="1" x14ac:dyDescent="0.25">
      <c r="M534" s="94" t="s">
        <v>245</v>
      </c>
      <c r="N534" s="196"/>
      <c r="O534" s="196"/>
      <c r="P534" s="102"/>
      <c r="Q534" s="124"/>
      <c r="R534" s="124"/>
      <c r="S534" s="124"/>
      <c r="T534" s="124"/>
      <c r="U534" s="124"/>
      <c r="V534" s="124"/>
      <c r="W534" s="124"/>
      <c r="X534" s="124"/>
      <c r="Y534" s="112"/>
      <c r="Z534" s="112"/>
      <c r="AA534" s="112"/>
      <c r="AB534" s="112"/>
      <c r="AC534" s="112"/>
      <c r="AD534" s="112"/>
      <c r="AE534" s="112"/>
      <c r="AF534" s="112"/>
    </row>
    <row r="535" spans="13:32" ht="19" customHeight="1" x14ac:dyDescent="0.25">
      <c r="M535" s="94" t="s">
        <v>245</v>
      </c>
      <c r="N535" s="196"/>
      <c r="O535" s="196"/>
      <c r="P535" s="117"/>
      <c r="Q535" s="118"/>
      <c r="R535" s="118"/>
      <c r="S535" s="118"/>
      <c r="T535" s="118"/>
      <c r="U535" s="118"/>
      <c r="V535" s="118"/>
      <c r="W535" s="118"/>
      <c r="X535" s="118"/>
      <c r="Y535" s="120"/>
      <c r="Z535" s="120"/>
      <c r="AA535" s="120"/>
      <c r="AB535" s="120"/>
      <c r="AC535" s="120"/>
      <c r="AD535" s="120"/>
      <c r="AE535" s="120"/>
      <c r="AF535" s="120"/>
    </row>
    <row r="536" spans="13:32" ht="19" customHeight="1" x14ac:dyDescent="0.25">
      <c r="M536" s="94" t="s">
        <v>245</v>
      </c>
      <c r="N536" s="196"/>
      <c r="O536" s="196"/>
      <c r="P536" s="102"/>
      <c r="Q536" s="124"/>
      <c r="R536" s="124"/>
      <c r="S536" s="124"/>
      <c r="T536" s="124"/>
      <c r="U536" s="124"/>
      <c r="V536" s="124"/>
      <c r="W536" s="124"/>
      <c r="X536" s="124"/>
      <c r="Y536" s="112"/>
      <c r="Z536" s="112"/>
      <c r="AA536" s="112"/>
      <c r="AB536" s="112"/>
      <c r="AC536" s="112"/>
      <c r="AD536" s="112"/>
      <c r="AE536" s="112"/>
      <c r="AF536" s="112"/>
    </row>
    <row r="537" spans="13:32" ht="19" customHeight="1" x14ac:dyDescent="0.25">
      <c r="M537" s="94" t="s">
        <v>245</v>
      </c>
      <c r="N537" s="196"/>
      <c r="O537" s="196"/>
      <c r="P537" s="117"/>
      <c r="Q537" s="118"/>
      <c r="R537" s="118"/>
      <c r="S537" s="118"/>
      <c r="T537" s="118"/>
      <c r="U537" s="118"/>
      <c r="V537" s="118"/>
      <c r="W537" s="118"/>
      <c r="X537" s="118"/>
      <c r="Y537" s="120"/>
      <c r="Z537" s="120"/>
      <c r="AA537" s="120"/>
      <c r="AB537" s="120"/>
      <c r="AC537" s="120"/>
      <c r="AD537" s="120"/>
      <c r="AE537" s="120"/>
      <c r="AF537" s="120"/>
    </row>
    <row r="538" spans="13:32" ht="19" customHeight="1" x14ac:dyDescent="0.25">
      <c r="M538" s="94" t="s">
        <v>245</v>
      </c>
      <c r="N538" s="196"/>
      <c r="O538" s="196"/>
      <c r="P538" s="102"/>
      <c r="Q538" s="124"/>
      <c r="R538" s="124"/>
      <c r="S538" s="124"/>
      <c r="T538" s="124"/>
      <c r="U538" s="124"/>
      <c r="V538" s="124"/>
      <c r="W538" s="124"/>
      <c r="X538" s="124"/>
      <c r="Y538" s="112"/>
      <c r="Z538" s="112"/>
      <c r="AA538" s="112"/>
      <c r="AB538" s="112"/>
      <c r="AC538" s="112"/>
      <c r="AD538" s="112"/>
      <c r="AE538" s="112"/>
      <c r="AF538" s="112"/>
    </row>
    <row r="539" spans="13:32" ht="19" customHeight="1" x14ac:dyDescent="0.25">
      <c r="M539" s="94" t="s">
        <v>245</v>
      </c>
      <c r="N539" s="196"/>
      <c r="O539" s="196"/>
      <c r="P539" s="117"/>
      <c r="Q539" s="118"/>
      <c r="R539" s="118"/>
      <c r="S539" s="118"/>
      <c r="T539" s="118"/>
      <c r="U539" s="118"/>
      <c r="V539" s="118"/>
      <c r="W539" s="118"/>
      <c r="X539" s="118"/>
      <c r="Y539" s="120"/>
      <c r="Z539" s="120"/>
      <c r="AA539" s="120"/>
      <c r="AB539" s="120"/>
      <c r="AC539" s="120"/>
      <c r="AD539" s="120"/>
      <c r="AE539" s="120"/>
      <c r="AF539" s="120"/>
    </row>
    <row r="540" spans="13:32" ht="19" customHeight="1" x14ac:dyDescent="0.25">
      <c r="M540" s="94" t="s">
        <v>245</v>
      </c>
      <c r="N540" s="196"/>
      <c r="O540" s="196"/>
      <c r="P540" s="102"/>
      <c r="Q540" s="124"/>
      <c r="R540" s="124"/>
      <c r="S540" s="124"/>
      <c r="T540" s="124"/>
      <c r="U540" s="124"/>
      <c r="V540" s="124"/>
      <c r="W540" s="124"/>
      <c r="X540" s="124"/>
      <c r="Y540" s="112"/>
      <c r="Z540" s="112"/>
      <c r="AA540" s="112"/>
      <c r="AB540" s="112"/>
      <c r="AC540" s="112"/>
      <c r="AD540" s="112"/>
      <c r="AE540" s="112"/>
      <c r="AF540" s="112"/>
    </row>
    <row r="541" spans="13:32" ht="19" customHeight="1" x14ac:dyDescent="0.25">
      <c r="M541" s="94" t="s">
        <v>245</v>
      </c>
      <c r="N541" s="196"/>
      <c r="O541" s="196"/>
      <c r="P541" s="117"/>
      <c r="Q541" s="118"/>
      <c r="R541" s="118"/>
      <c r="S541" s="118"/>
      <c r="T541" s="118"/>
      <c r="U541" s="118"/>
      <c r="V541" s="118"/>
      <c r="W541" s="118"/>
      <c r="X541" s="118"/>
      <c r="Y541" s="120"/>
      <c r="Z541" s="120"/>
      <c r="AA541" s="120"/>
      <c r="AB541" s="120"/>
      <c r="AC541" s="120"/>
      <c r="AD541" s="120"/>
      <c r="AE541" s="120"/>
      <c r="AF541" s="120"/>
    </row>
    <row r="542" spans="13:32" ht="19" customHeight="1" x14ac:dyDescent="0.25">
      <c r="M542" s="94" t="s">
        <v>245</v>
      </c>
      <c r="N542" s="196"/>
      <c r="O542" s="196"/>
      <c r="P542" s="102"/>
      <c r="Q542" s="124"/>
      <c r="R542" s="124"/>
      <c r="S542" s="124"/>
      <c r="T542" s="124"/>
      <c r="U542" s="124"/>
      <c r="V542" s="124"/>
      <c r="W542" s="124"/>
      <c r="X542" s="124"/>
      <c r="Y542" s="112"/>
      <c r="Z542" s="112"/>
      <c r="AA542" s="112"/>
      <c r="AB542" s="112"/>
      <c r="AC542" s="112"/>
      <c r="AD542" s="112"/>
      <c r="AE542" s="112"/>
      <c r="AF542" s="112"/>
    </row>
  </sheetData>
  <conditionalFormatting sqref="C9:J9 C16:J16 C23:J23 C30:J30 C37:J37">
    <cfRule type="cellIs" dxfId="17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Y88"/>
  <sheetViews>
    <sheetView topLeftCell="A63" zoomScale="96" zoomScaleNormal="96" workbookViewId="0">
      <selection activeCell="B70" sqref="B70"/>
    </sheetView>
  </sheetViews>
  <sheetFormatPr baseColWidth="10" defaultRowHeight="16" x14ac:dyDescent="0.2"/>
  <cols>
    <col min="1" max="1" width="28.5" customWidth="1"/>
    <col min="2" max="2" width="20.33203125" customWidth="1"/>
    <col min="3" max="3" width="21.5" customWidth="1"/>
    <col min="4" max="11" width="16.6640625" customWidth="1"/>
    <col min="12" max="12" width="3.5" style="62" customWidth="1"/>
    <col min="13" max="19" width="16.6640625" customWidth="1"/>
    <col min="20" max="20" width="21.1640625" customWidth="1"/>
    <col min="21" max="21" width="21.33203125" customWidth="1"/>
    <col min="22" max="22" width="21.5" customWidth="1"/>
    <col min="24" max="24" width="20.83203125" customWidth="1"/>
  </cols>
  <sheetData>
    <row r="2" spans="1:20" ht="19" customHeight="1" x14ac:dyDescent="0.2"/>
    <row r="3" spans="1:20" ht="19" customHeight="1" x14ac:dyDescent="0.2"/>
    <row r="4" spans="1:20" ht="19" customHeight="1" x14ac:dyDescent="0.2"/>
    <row r="6" spans="1:20" ht="19" customHeight="1" thickBot="1" x14ac:dyDescent="0.25"/>
    <row r="7" spans="1:20" ht="25" customHeight="1" thickBot="1" x14ac:dyDescent="0.35">
      <c r="B7" s="1"/>
      <c r="C7" s="1"/>
      <c r="F7" s="64" t="s">
        <v>98</v>
      </c>
      <c r="G7" s="63" t="s">
        <v>719</v>
      </c>
      <c r="O7" s="64" t="s">
        <v>98</v>
      </c>
      <c r="P7" s="63" t="s">
        <v>720</v>
      </c>
    </row>
    <row r="8" spans="1:20" ht="25" customHeight="1" thickBot="1" x14ac:dyDescent="0.35">
      <c r="B8" s="4" t="s">
        <v>103</v>
      </c>
      <c r="C8" s="69">
        <v>0.5</v>
      </c>
      <c r="F8" s="65" t="s">
        <v>104</v>
      </c>
      <c r="G8" s="66">
        <v>0.2</v>
      </c>
      <c r="O8" s="65" t="s">
        <v>104</v>
      </c>
      <c r="P8" s="66">
        <v>0.2</v>
      </c>
    </row>
    <row r="9" spans="1:20" ht="25" customHeight="1" thickBot="1" x14ac:dyDescent="0.35">
      <c r="B9" s="4" t="s">
        <v>721</v>
      </c>
      <c r="C9" s="75">
        <v>80</v>
      </c>
      <c r="F9" s="67" t="s">
        <v>109</v>
      </c>
      <c r="G9" s="68">
        <v>0</v>
      </c>
      <c r="O9" s="67" t="s">
        <v>109</v>
      </c>
      <c r="P9" s="68">
        <v>0</v>
      </c>
    </row>
    <row r="10" spans="1:20" ht="20" customHeight="1" thickBo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20" ht="20" customHeight="1" thickBot="1" x14ac:dyDescent="0.3">
      <c r="A11" s="59" t="s">
        <v>722</v>
      </c>
      <c r="B11" s="9" t="s">
        <v>114</v>
      </c>
      <c r="C11" s="10"/>
      <c r="D11" s="33" t="s">
        <v>82</v>
      </c>
      <c r="E11" s="48" t="s">
        <v>83</v>
      </c>
      <c r="F11" s="48" t="s">
        <v>84</v>
      </c>
      <c r="G11" s="48" t="s">
        <v>115</v>
      </c>
      <c r="H11" s="48" t="s">
        <v>86</v>
      </c>
      <c r="I11" s="48" t="s">
        <v>87</v>
      </c>
      <c r="J11" s="48" t="s">
        <v>88</v>
      </c>
      <c r="K11" s="49" t="s">
        <v>89</v>
      </c>
      <c r="L11" s="70"/>
      <c r="M11" s="33" t="s">
        <v>82</v>
      </c>
      <c r="N11" s="48" t="s">
        <v>83</v>
      </c>
      <c r="O11" s="48" t="s">
        <v>84</v>
      </c>
      <c r="P11" s="48" t="s">
        <v>115</v>
      </c>
      <c r="Q11" s="48" t="s">
        <v>86</v>
      </c>
      <c r="R11" s="48" t="s">
        <v>87</v>
      </c>
      <c r="S11" s="48" t="s">
        <v>88</v>
      </c>
      <c r="T11" s="49" t="s">
        <v>89</v>
      </c>
    </row>
    <row r="12" spans="1:20" ht="20" customHeight="1" x14ac:dyDescent="0.25">
      <c r="A12" s="477" t="s">
        <v>723</v>
      </c>
      <c r="B12" s="11" t="s">
        <v>8</v>
      </c>
      <c r="C12" s="11" t="s">
        <v>118</v>
      </c>
      <c r="D12" s="35">
        <f>'waiting for input GPT3.5'!P13</f>
        <v>80</v>
      </c>
      <c r="E12" s="8">
        <f>'waiting for input GPT3.5'!Q13</f>
        <v>80</v>
      </c>
      <c r="F12" s="8">
        <f>'waiting for input GPT3.5'!R13</f>
        <v>69</v>
      </c>
      <c r="G12" s="8">
        <f>'waiting for input GPT3.5'!S13</f>
        <v>65</v>
      </c>
      <c r="H12" s="8">
        <f>'waiting for input GPT3.5'!T13</f>
        <v>80</v>
      </c>
      <c r="I12" s="8">
        <f>'waiting for input GPT3.5'!U13</f>
        <v>80</v>
      </c>
      <c r="J12" s="8">
        <f>'waiting for input GPT3.5'!V13</f>
        <v>14</v>
      </c>
      <c r="K12" s="36">
        <f>'waiting for input GPT3.5'!W13</f>
        <v>13</v>
      </c>
      <c r="M12" s="35">
        <f>'waiting for input GPT4'!P13</f>
        <v>80</v>
      </c>
      <c r="N12" s="8">
        <f>'waiting for input GPT4'!Q13</f>
        <v>0</v>
      </c>
      <c r="O12" s="8">
        <f>'waiting for input GPT4'!R13</f>
        <v>0</v>
      </c>
      <c r="P12" s="8">
        <f>'waiting for input GPT4'!S13</f>
        <v>80</v>
      </c>
      <c r="Q12" s="8">
        <f>'waiting for input GPT4'!T13</f>
        <v>62</v>
      </c>
      <c r="R12" s="8">
        <f>'waiting for input GPT4'!U13</f>
        <v>80</v>
      </c>
      <c r="S12" s="8">
        <f>'waiting for input GPT4'!V13</f>
        <v>62</v>
      </c>
      <c r="T12" s="36">
        <f>'waiting for input GPT4'!W13</f>
        <v>80</v>
      </c>
    </row>
    <row r="13" spans="1:20" ht="20" customHeight="1" x14ac:dyDescent="0.25">
      <c r="A13" s="478"/>
      <c r="B13" s="12"/>
      <c r="C13" s="20" t="s">
        <v>121</v>
      </c>
      <c r="D13" s="76">
        <f>'waiting for input GPT3.5'!P14</f>
        <v>1</v>
      </c>
      <c r="E13" s="77">
        <f>'waiting for input GPT3.5'!Q14</f>
        <v>1</v>
      </c>
      <c r="F13" s="77">
        <f>'waiting for input GPT3.5'!R14</f>
        <v>0.86250000000000004</v>
      </c>
      <c r="G13" s="77">
        <f>'waiting for input GPT3.5'!S14</f>
        <v>0.8125</v>
      </c>
      <c r="H13" s="77">
        <f>'waiting for input GPT3.5'!T14</f>
        <v>1</v>
      </c>
      <c r="I13" s="77">
        <f>'waiting for input GPT3.5'!U14</f>
        <v>1</v>
      </c>
      <c r="J13" s="77">
        <f>'waiting for input GPT3.5'!V14</f>
        <v>0.17499999999999999</v>
      </c>
      <c r="K13" s="78">
        <f>'waiting for input GPT3.5'!W14</f>
        <v>0.16250000000000001</v>
      </c>
      <c r="M13" s="76">
        <f>'waiting for input GPT4'!P14</f>
        <v>1</v>
      </c>
      <c r="N13" s="77">
        <f>'waiting for input GPT4'!Q14</f>
        <v>0</v>
      </c>
      <c r="O13" s="77">
        <f>'waiting for input GPT4'!R14</f>
        <v>0</v>
      </c>
      <c r="P13" s="77">
        <f>'waiting for input GPT4'!S14</f>
        <v>1</v>
      </c>
      <c r="Q13" s="77">
        <f>'waiting for input GPT4'!T14</f>
        <v>0.77500000000000002</v>
      </c>
      <c r="R13" s="77">
        <f>'waiting for input GPT4'!U14</f>
        <v>1</v>
      </c>
      <c r="S13" s="77">
        <f>'waiting for input GPT4'!V14</f>
        <v>0.77500000000000002</v>
      </c>
      <c r="T13" s="78">
        <f>'waiting for input GPT4'!W14</f>
        <v>1</v>
      </c>
    </row>
    <row r="14" spans="1:20" ht="20" customHeight="1" thickBot="1" x14ac:dyDescent="0.3">
      <c r="A14" s="478"/>
      <c r="B14" s="12"/>
      <c r="C14" s="20" t="s">
        <v>124</v>
      </c>
      <c r="D14" s="72" t="str">
        <f>'waiting for input GPT3.5'!P15</f>
        <v>neutral</v>
      </c>
      <c r="E14" s="73" t="str">
        <f>'waiting for input GPT3.5'!Q15</f>
        <v>neutral</v>
      </c>
      <c r="F14" s="73" t="str">
        <f>'waiting for input GPT3.5'!R15</f>
        <v>neutral</v>
      </c>
      <c r="G14" s="73" t="str">
        <f>'waiting for input GPT3.5'!S15</f>
        <v>neutral</v>
      </c>
      <c r="H14" s="73" t="str">
        <f>'waiting for input GPT3.5'!T15</f>
        <v>user</v>
      </c>
      <c r="I14" s="73" t="str">
        <f>'waiting for input GPT3.5'!U15</f>
        <v>short</v>
      </c>
      <c r="J14" s="8" t="str">
        <f>'waiting for input GPT3.5'!V15</f>
        <v>medium</v>
      </c>
      <c r="K14" s="36" t="str">
        <f>'waiting for input GPT3.5'!W15</f>
        <v>smooth</v>
      </c>
      <c r="M14" s="72" t="str">
        <f>'waiting for input GPT4'!P15</f>
        <v>neutral</v>
      </c>
      <c r="N14" s="8" t="str">
        <f>'waiting for input GPT4'!Q15</f>
        <v>backward</v>
      </c>
      <c r="O14" s="8" t="str">
        <f>'waiting for input GPT4'!R15</f>
        <v>left</v>
      </c>
      <c r="P14" s="73" t="str">
        <f>'waiting for input GPT4'!S15</f>
        <v>neutral</v>
      </c>
      <c r="Q14" s="73" t="str">
        <f>'waiting for input GPT4'!T15</f>
        <v>user</v>
      </c>
      <c r="R14" s="73" t="str">
        <f>'waiting for input GPT4'!U15</f>
        <v>long</v>
      </c>
      <c r="S14" s="73" t="str">
        <f>'waiting for input GPT4'!V15</f>
        <v>slow</v>
      </c>
      <c r="T14" s="74" t="str">
        <f>'waiting for input GPT4'!W15</f>
        <v>smooth</v>
      </c>
    </row>
    <row r="15" spans="1:20" ht="20" customHeight="1" thickBot="1" x14ac:dyDescent="0.3">
      <c r="A15" s="79"/>
      <c r="B15" s="14"/>
      <c r="C15" s="21" t="s">
        <v>127</v>
      </c>
      <c r="D15" s="35">
        <f>'waiting for input GPT3.5'!P16</f>
        <v>27</v>
      </c>
      <c r="E15" s="8">
        <f>'waiting for input GPT3.5'!Q16</f>
        <v>0</v>
      </c>
      <c r="F15" s="8">
        <f>'waiting for input GPT3.5'!R16</f>
        <v>0</v>
      </c>
      <c r="G15" s="8">
        <f>'waiting for input GPT3.5'!S16</f>
        <v>0</v>
      </c>
      <c r="H15" s="8">
        <f>'waiting for input GPT3.5'!T16</f>
        <v>80</v>
      </c>
      <c r="I15" s="8">
        <f>'waiting for input GPT3.5'!U16</f>
        <v>73</v>
      </c>
      <c r="J15" s="8">
        <f>'waiting for input GPT3.5'!V16</f>
        <v>1</v>
      </c>
      <c r="K15" s="36">
        <f>'waiting for input GPT3.5'!W16</f>
        <v>9</v>
      </c>
      <c r="M15" s="35">
        <f>'waiting for input GPT4'!P16</f>
        <v>0</v>
      </c>
      <c r="N15" s="8">
        <f>'waiting for input GPT4'!Q16</f>
        <v>0</v>
      </c>
      <c r="O15" s="8">
        <f>'waiting for input GPT4'!R16</f>
        <v>0</v>
      </c>
      <c r="P15" s="8">
        <f>'waiting for input GPT4'!S16</f>
        <v>0</v>
      </c>
      <c r="Q15" s="8">
        <f>'waiting for input GPT4'!T16</f>
        <v>62</v>
      </c>
      <c r="R15" s="8">
        <f>'waiting for input GPT4'!U16</f>
        <v>0</v>
      </c>
      <c r="S15" s="8">
        <f>'waiting for input GPT4'!V16</f>
        <v>62</v>
      </c>
      <c r="T15" s="36">
        <f>'waiting for input GPT4'!W16</f>
        <v>80</v>
      </c>
    </row>
    <row r="16" spans="1:20" ht="20" customHeight="1" thickBot="1" x14ac:dyDescent="0.3">
      <c r="A16" s="428" t="str">
        <f>C73</f>
        <v>RAND 08</v>
      </c>
      <c r="B16" s="427"/>
      <c r="C16" s="20" t="s">
        <v>130</v>
      </c>
      <c r="D16" s="35">
        <f>'waiting for input GPT3.5'!P17</f>
        <v>53</v>
      </c>
      <c r="E16" s="8">
        <f>'waiting for input GPT3.5'!Q17</f>
        <v>80</v>
      </c>
      <c r="F16" s="8">
        <f>'waiting for input GPT3.5'!R17</f>
        <v>69</v>
      </c>
      <c r="G16" s="8">
        <f>'waiting for input GPT3.5'!S17</f>
        <v>65</v>
      </c>
      <c r="H16" s="8">
        <f>'waiting for input GPT3.5'!T17</f>
        <v>0</v>
      </c>
      <c r="I16" s="8">
        <f>'waiting for input GPT3.5'!U17</f>
        <v>7</v>
      </c>
      <c r="J16" s="8">
        <f>'waiting for input GPT3.5'!V17</f>
        <v>13</v>
      </c>
      <c r="K16" s="36">
        <f>'waiting for input GPT3.5'!W17</f>
        <v>4</v>
      </c>
      <c r="M16" s="35">
        <f>'waiting for input GPT4'!P17</f>
        <v>80</v>
      </c>
      <c r="N16" s="8">
        <f>'waiting for input GPT4'!Q17</f>
        <v>0</v>
      </c>
      <c r="O16" s="8">
        <f>'waiting for input GPT4'!R17</f>
        <v>0</v>
      </c>
      <c r="P16" s="8">
        <f>'waiting for input GPT4'!S17</f>
        <v>80</v>
      </c>
      <c r="Q16" s="8">
        <f>'waiting for input GPT4'!T17</f>
        <v>0</v>
      </c>
      <c r="R16" s="8">
        <f>'waiting for input GPT4'!U17</f>
        <v>0</v>
      </c>
      <c r="S16" s="8">
        <f>'waiting for input GPT4'!V17</f>
        <v>0</v>
      </c>
      <c r="T16" s="36">
        <f>'waiting for input GPT4'!W17</f>
        <v>0</v>
      </c>
    </row>
    <row r="17" spans="1:20" ht="20" customHeight="1" thickBot="1" x14ac:dyDescent="0.3">
      <c r="A17" s="79"/>
      <c r="B17" s="14"/>
      <c r="C17" s="22" t="s">
        <v>133</v>
      </c>
      <c r="D17" s="37">
        <f>'waiting for input GPT3.5'!P18</f>
        <v>0</v>
      </c>
      <c r="E17" s="38">
        <f>'waiting for input GPT3.5'!Q18</f>
        <v>0</v>
      </c>
      <c r="F17" s="38">
        <f>'waiting for input GPT3.5'!R18</f>
        <v>0</v>
      </c>
      <c r="G17" s="38">
        <f>'waiting for input GPT3.5'!S18</f>
        <v>0</v>
      </c>
      <c r="H17" s="38">
        <f>'waiting for input GPT3.5'!T18</f>
        <v>0</v>
      </c>
      <c r="I17" s="38">
        <f>'waiting for input GPT3.5'!U18</f>
        <v>0</v>
      </c>
      <c r="J17" s="38">
        <f>'waiting for input GPT3.5'!V18</f>
        <v>0</v>
      </c>
      <c r="K17" s="39">
        <f>'waiting for input GPT3.5'!W18</f>
        <v>0</v>
      </c>
      <c r="M17" s="37">
        <f>'waiting for input GPT4'!P18</f>
        <v>0</v>
      </c>
      <c r="N17" s="38">
        <f>'waiting for input GPT4'!Q18</f>
        <v>0</v>
      </c>
      <c r="O17" s="38">
        <f>'waiting for input GPT4'!R18</f>
        <v>0</v>
      </c>
      <c r="P17" s="38">
        <f>'waiting for input GPT4'!S18</f>
        <v>0</v>
      </c>
      <c r="Q17" s="38">
        <f>'waiting for input GPT4'!T18</f>
        <v>0</v>
      </c>
      <c r="R17" s="38">
        <f>'waiting for input GPT4'!U18</f>
        <v>80</v>
      </c>
      <c r="S17" s="38">
        <f>'waiting for input GPT4'!V18</f>
        <v>0</v>
      </c>
      <c r="T17" s="39">
        <f>'waiting for input GPT4'!W18</f>
        <v>0</v>
      </c>
    </row>
    <row r="18" spans="1:20" ht="20" customHeight="1" thickBot="1" x14ac:dyDescent="0.3">
      <c r="A18" s="79"/>
      <c r="B18" s="15"/>
      <c r="C18" s="15"/>
      <c r="D18" s="35"/>
      <c r="E18" s="8"/>
      <c r="F18" s="8"/>
      <c r="G18" s="8"/>
      <c r="H18" s="8"/>
      <c r="I18" s="8"/>
      <c r="J18" s="8"/>
      <c r="K18" s="36"/>
      <c r="M18" s="35"/>
      <c r="N18" s="8"/>
      <c r="O18" s="8"/>
      <c r="P18" s="8"/>
      <c r="Q18" s="8"/>
      <c r="R18" s="8"/>
      <c r="S18" s="8"/>
      <c r="T18" s="36"/>
    </row>
    <row r="19" spans="1:20" ht="19" customHeight="1" x14ac:dyDescent="0.25">
      <c r="A19" s="480" t="s">
        <v>724</v>
      </c>
      <c r="B19" s="16" t="s">
        <v>9</v>
      </c>
      <c r="C19" s="23" t="s">
        <v>118</v>
      </c>
      <c r="D19" s="33">
        <f>'analyzing object GPT3.5'!P13</f>
        <v>73</v>
      </c>
      <c r="E19" s="48">
        <f>'analyzing object GPT3.5'!Q13</f>
        <v>16</v>
      </c>
      <c r="F19" s="48">
        <f>'analyzing object GPT3.5'!R13</f>
        <v>80</v>
      </c>
      <c r="G19" s="48">
        <f>'analyzing object GPT3.5'!S13</f>
        <v>25</v>
      </c>
      <c r="H19" s="48">
        <f>'analyzing object GPT3.5'!T13</f>
        <v>80</v>
      </c>
      <c r="I19" s="48">
        <f>'analyzing object GPT3.5'!U13</f>
        <v>78</v>
      </c>
      <c r="J19" s="48">
        <f>'analyzing object GPT3.5'!V13</f>
        <v>60</v>
      </c>
      <c r="K19" s="49">
        <f>'analyzing object GPT3.5'!W13</f>
        <v>35</v>
      </c>
      <c r="L19" s="70"/>
      <c r="M19" s="33">
        <f>'analyzing object GPT4'!P13</f>
        <v>0</v>
      </c>
      <c r="N19" s="48">
        <f>'analyzing object GPT4'!Q13</f>
        <v>0</v>
      </c>
      <c r="O19" s="48">
        <f>'analyzing object GPT4'!R13</f>
        <v>80</v>
      </c>
      <c r="P19" s="48">
        <f>'analyzing object GPT4'!S13</f>
        <v>80</v>
      </c>
      <c r="Q19" s="48">
        <f>'analyzing object GPT4'!T13</f>
        <v>80</v>
      </c>
      <c r="R19" s="48">
        <f>'analyzing object GPT4'!U13</f>
        <v>80</v>
      </c>
      <c r="S19" s="48">
        <f>'analyzing object GPT4'!V13</f>
        <v>0</v>
      </c>
      <c r="T19" s="49">
        <f>'analyzing object GPT4'!W13</f>
        <v>80</v>
      </c>
    </row>
    <row r="20" spans="1:20" ht="19" customHeight="1" x14ac:dyDescent="0.25">
      <c r="A20" s="478"/>
      <c r="B20" s="12"/>
      <c r="C20" s="24" t="s">
        <v>121</v>
      </c>
      <c r="D20" s="76">
        <f>'analyzing object GPT3.5'!P14</f>
        <v>0.91249999999999998</v>
      </c>
      <c r="E20" s="77">
        <f>'analyzing object GPT3.5'!Q14</f>
        <v>0.2</v>
      </c>
      <c r="F20" s="77">
        <f>'analyzing object GPT3.5'!R14</f>
        <v>1</v>
      </c>
      <c r="G20" s="77">
        <f>'analyzing object GPT3.5'!S14</f>
        <v>0.3125</v>
      </c>
      <c r="H20" s="77">
        <f>'analyzing object GPT3.5'!T14</f>
        <v>1</v>
      </c>
      <c r="I20" s="77">
        <f>'analyzing object GPT3.5'!U14</f>
        <v>0.97499999999999998</v>
      </c>
      <c r="J20" s="77">
        <f>'analyzing object GPT3.5'!V14</f>
        <v>0.75</v>
      </c>
      <c r="K20" s="78">
        <f>'analyzing object GPT3.5'!W14</f>
        <v>0.4375</v>
      </c>
      <c r="M20" s="76">
        <f>'analyzing object GPT4'!P14</f>
        <v>0</v>
      </c>
      <c r="N20" s="77">
        <f>'analyzing object GPT4'!Q14</f>
        <v>0</v>
      </c>
      <c r="O20" s="77">
        <f>'analyzing object GPT4'!R14</f>
        <v>1</v>
      </c>
      <c r="P20" s="77">
        <f>'analyzing object GPT4'!S14</f>
        <v>1</v>
      </c>
      <c r="Q20" s="77">
        <f>'analyzing object GPT4'!T14</f>
        <v>1</v>
      </c>
      <c r="R20" s="77">
        <f>'analyzing object GPT4'!U14</f>
        <v>1</v>
      </c>
      <c r="S20" s="77">
        <f>'analyzing object GPT4'!V14</f>
        <v>0</v>
      </c>
      <c r="T20" s="78">
        <f>'analyzing object GPT4'!W14</f>
        <v>1</v>
      </c>
    </row>
    <row r="21" spans="1:20" ht="20" customHeight="1" thickBot="1" x14ac:dyDescent="0.3">
      <c r="A21" s="478"/>
      <c r="B21" s="12"/>
      <c r="C21" s="25" t="s">
        <v>124</v>
      </c>
      <c r="D21" s="72" t="str">
        <f>'analyzing object GPT3.5'!P15</f>
        <v>left</v>
      </c>
      <c r="E21" s="8" t="str">
        <f>'analyzing object GPT3.5'!Q15</f>
        <v>neutral</v>
      </c>
      <c r="F21" s="73" t="str">
        <f>'analyzing object GPT3.5'!R15</f>
        <v>neutral</v>
      </c>
      <c r="G21" s="8" t="str">
        <f>'analyzing object GPT3.5'!S15</f>
        <v>neutral</v>
      </c>
      <c r="H21" s="73" t="str">
        <f>'analyzing object GPT3.5'!T15</f>
        <v>object</v>
      </c>
      <c r="I21" s="73" t="str">
        <f>'analyzing object GPT3.5'!U15</f>
        <v>long</v>
      </c>
      <c r="J21" s="73" t="str">
        <f>'analyzing object GPT3.5'!V15</f>
        <v>medium</v>
      </c>
      <c r="K21" s="36" t="str">
        <f>'analyzing object GPT3.5'!W15</f>
        <v>smooth</v>
      </c>
      <c r="M21" s="35" t="str">
        <f>'analyzing object GPT4'!P15</f>
        <v>left</v>
      </c>
      <c r="N21" s="8" t="str">
        <f>'analyzing object GPT4'!Q15</f>
        <v>backward</v>
      </c>
      <c r="O21" s="73" t="str">
        <f>'analyzing object GPT4'!R15</f>
        <v>neutral</v>
      </c>
      <c r="P21" s="73" t="str">
        <f>'analyzing object GPT4'!S15</f>
        <v>low</v>
      </c>
      <c r="Q21" s="73" t="str">
        <f>'analyzing object GPT4'!T15</f>
        <v>object</v>
      </c>
      <c r="R21" s="73" t="str">
        <f>'analyzing object GPT4'!U15</f>
        <v>long</v>
      </c>
      <c r="S21" s="8" t="str">
        <f>'analyzing object GPT4'!V15</f>
        <v>slow</v>
      </c>
      <c r="T21" s="74" t="str">
        <f>'analyzing object GPT4'!W15</f>
        <v>smooth</v>
      </c>
    </row>
    <row r="22" spans="1:20" ht="19" customHeight="1" thickBot="1" x14ac:dyDescent="0.3">
      <c r="A22" s="79"/>
      <c r="B22" s="14"/>
      <c r="C22" s="26" t="s">
        <v>127</v>
      </c>
      <c r="D22" s="35">
        <f>'analyzing object GPT3.5'!P16</f>
        <v>38</v>
      </c>
      <c r="E22" s="8">
        <f>'analyzing object GPT3.5'!Q16</f>
        <v>4</v>
      </c>
      <c r="F22" s="8">
        <f>'analyzing object GPT3.5'!R16</f>
        <v>0</v>
      </c>
      <c r="G22" s="8">
        <f>'analyzing object GPT3.5'!S16</f>
        <v>2</v>
      </c>
      <c r="H22" s="8">
        <f>'analyzing object GPT3.5'!T16</f>
        <v>0</v>
      </c>
      <c r="I22" s="8">
        <f>'analyzing object GPT3.5'!U16</f>
        <v>13</v>
      </c>
      <c r="J22" s="8">
        <f>'analyzing object GPT3.5'!V16</f>
        <v>14</v>
      </c>
      <c r="K22" s="36">
        <f>'analyzing object GPT3.5'!W16</f>
        <v>35</v>
      </c>
      <c r="M22" s="35">
        <f>'analyzing object GPT4'!P16</f>
        <v>0</v>
      </c>
      <c r="N22" s="8">
        <f>'analyzing object GPT4'!Q16</f>
        <v>0</v>
      </c>
      <c r="O22" s="8">
        <f>'analyzing object GPT4'!R16</f>
        <v>2</v>
      </c>
      <c r="P22" s="8">
        <f>'analyzing object GPT4'!S16</f>
        <v>80</v>
      </c>
      <c r="Q22" s="8">
        <f>'analyzing object GPT4'!T16</f>
        <v>0</v>
      </c>
      <c r="R22" s="8">
        <f>'analyzing object GPT4'!U16</f>
        <v>0</v>
      </c>
      <c r="S22" s="8">
        <f>'analyzing object GPT4'!V16</f>
        <v>0</v>
      </c>
      <c r="T22" s="36">
        <f>'analyzing object GPT4'!W16</f>
        <v>80</v>
      </c>
    </row>
    <row r="23" spans="1:20" ht="19" customHeight="1" thickBot="1" x14ac:dyDescent="0.3">
      <c r="A23" s="428" t="str">
        <f>C84</f>
        <v>RAND 19</v>
      </c>
      <c r="B23" s="427"/>
      <c r="C23" s="24" t="s">
        <v>130</v>
      </c>
      <c r="D23" s="35">
        <f>'analyzing object GPT3.5'!P17</f>
        <v>23</v>
      </c>
      <c r="E23" s="8">
        <f>'analyzing object GPT3.5'!Q17</f>
        <v>10</v>
      </c>
      <c r="F23" s="8">
        <f>'analyzing object GPT3.5'!R17</f>
        <v>78</v>
      </c>
      <c r="G23" s="8">
        <f>'analyzing object GPT3.5'!S17</f>
        <v>16</v>
      </c>
      <c r="H23" s="8">
        <f>'analyzing object GPT3.5'!T17</f>
        <v>80</v>
      </c>
      <c r="I23" s="8">
        <f>'analyzing object GPT3.5'!U17</f>
        <v>24</v>
      </c>
      <c r="J23" s="8">
        <f>'analyzing object GPT3.5'!V17</f>
        <v>46</v>
      </c>
      <c r="K23" s="36">
        <f>'analyzing object GPT3.5'!W17</f>
        <v>0</v>
      </c>
      <c r="M23" s="35">
        <f>'analyzing object GPT4'!P17</f>
        <v>0</v>
      </c>
      <c r="N23" s="8">
        <f>'analyzing object GPT4'!Q17</f>
        <v>0</v>
      </c>
      <c r="O23" s="8">
        <f>'analyzing object GPT4'!R17</f>
        <v>78</v>
      </c>
      <c r="P23" s="8">
        <f>'analyzing object GPT4'!S17</f>
        <v>0</v>
      </c>
      <c r="Q23" s="8">
        <f>'analyzing object GPT4'!T17</f>
        <v>80</v>
      </c>
      <c r="R23" s="8">
        <f>'analyzing object GPT4'!U17</f>
        <v>7</v>
      </c>
      <c r="S23" s="8">
        <f>'analyzing object GPT4'!V17</f>
        <v>0</v>
      </c>
      <c r="T23" s="36">
        <f>'analyzing object GPT4'!W17</f>
        <v>0</v>
      </c>
    </row>
    <row r="24" spans="1:20" ht="20" customHeight="1" thickBot="1" x14ac:dyDescent="0.3">
      <c r="A24" s="79"/>
      <c r="B24" s="14"/>
      <c r="C24" s="25" t="s">
        <v>133</v>
      </c>
      <c r="D24" s="37">
        <f>'analyzing object GPT3.5'!P18</f>
        <v>12</v>
      </c>
      <c r="E24" s="38">
        <f>'analyzing object GPT3.5'!Q18</f>
        <v>2</v>
      </c>
      <c r="F24" s="38">
        <f>'analyzing object GPT3.5'!R18</f>
        <v>2</v>
      </c>
      <c r="G24" s="38">
        <f>'analyzing object GPT3.5'!S18</f>
        <v>7</v>
      </c>
      <c r="H24" s="38">
        <f>'analyzing object GPT3.5'!T18</f>
        <v>0</v>
      </c>
      <c r="I24" s="38">
        <f>'analyzing object GPT3.5'!U18</f>
        <v>41</v>
      </c>
      <c r="J24" s="38">
        <f>'analyzing object GPT3.5'!V18</f>
        <v>0</v>
      </c>
      <c r="K24" s="39">
        <f>'analyzing object GPT3.5'!W18</f>
        <v>0</v>
      </c>
      <c r="L24" s="71"/>
      <c r="M24" s="37">
        <f>'analyzing object GPT4'!P18</f>
        <v>0</v>
      </c>
      <c r="N24" s="38">
        <f>'analyzing object GPT4'!Q18</f>
        <v>0</v>
      </c>
      <c r="O24" s="38">
        <f>'analyzing object GPT4'!R18</f>
        <v>0</v>
      </c>
      <c r="P24" s="38">
        <f>'analyzing object GPT4'!S18</f>
        <v>0</v>
      </c>
      <c r="Q24" s="38">
        <f>'analyzing object GPT4'!T18</f>
        <v>0</v>
      </c>
      <c r="R24" s="38">
        <f>'analyzing object GPT4'!U18</f>
        <v>73</v>
      </c>
      <c r="S24" s="38">
        <f>'analyzing object GPT4'!V18</f>
        <v>0</v>
      </c>
      <c r="T24" s="39">
        <f>'analyzing object GPT4'!W18</f>
        <v>0</v>
      </c>
    </row>
    <row r="25" spans="1:20" ht="20" customHeight="1" thickBot="1" x14ac:dyDescent="0.3">
      <c r="A25" s="79"/>
      <c r="B25" s="15"/>
      <c r="C25" s="15"/>
      <c r="D25" s="35"/>
      <c r="E25" s="8"/>
      <c r="F25" s="8"/>
      <c r="G25" s="8"/>
      <c r="H25" s="8"/>
      <c r="I25" s="8"/>
      <c r="J25" s="8"/>
      <c r="K25" s="36"/>
      <c r="M25" s="35"/>
      <c r="N25" s="8"/>
      <c r="O25" s="8"/>
      <c r="P25" s="8"/>
      <c r="Q25" s="8"/>
      <c r="R25" s="8"/>
      <c r="S25" s="8"/>
      <c r="T25" s="36"/>
    </row>
    <row r="26" spans="1:20" ht="19" customHeight="1" x14ac:dyDescent="0.25">
      <c r="A26" s="479" t="s">
        <v>725</v>
      </c>
      <c r="B26" s="17" t="s">
        <v>10</v>
      </c>
      <c r="C26" s="27" t="s">
        <v>118</v>
      </c>
      <c r="D26" s="33">
        <f>'found object GPT3.5'!P13</f>
        <v>28</v>
      </c>
      <c r="E26" s="48">
        <f>'found object GPT3.5'!Q13</f>
        <v>78</v>
      </c>
      <c r="F26" s="48">
        <f>'found object GPT3.5'!R13</f>
        <v>73</v>
      </c>
      <c r="G26" s="48">
        <f>'found object GPT3.5'!S13</f>
        <v>68</v>
      </c>
      <c r="H26" s="48">
        <f>'found object GPT3.5'!T13</f>
        <v>68</v>
      </c>
      <c r="I26" s="48">
        <f>'found object GPT3.5'!U13</f>
        <v>46</v>
      </c>
      <c r="J26" s="48">
        <f>'found object GPT3.5'!V13</f>
        <v>25</v>
      </c>
      <c r="K26" s="49">
        <f>'found object GPT3.5'!W13</f>
        <v>14</v>
      </c>
      <c r="M26" s="33">
        <f>'found object GPT4'!P13</f>
        <v>0</v>
      </c>
      <c r="N26" s="48">
        <f>'found object GPT4'!Q13</f>
        <v>80</v>
      </c>
      <c r="O26" s="48">
        <f>'found object GPT4'!R13</f>
        <v>80</v>
      </c>
      <c r="P26" s="48">
        <f>'found object GPT4'!S13</f>
        <v>80</v>
      </c>
      <c r="Q26" s="48">
        <f>'found object GPT4'!T13</f>
        <v>80</v>
      </c>
      <c r="R26" s="48">
        <f>'found object GPT4'!U13</f>
        <v>1</v>
      </c>
      <c r="S26" s="48">
        <f>'found object GPT4'!V13</f>
        <v>79</v>
      </c>
      <c r="T26" s="49">
        <f>'found object GPT4'!W13</f>
        <v>80</v>
      </c>
    </row>
    <row r="27" spans="1:20" ht="19" customHeight="1" x14ac:dyDescent="0.25">
      <c r="A27" s="478"/>
      <c r="B27" s="12"/>
      <c r="C27" s="28" t="s">
        <v>121</v>
      </c>
      <c r="D27" s="76">
        <f>'found object GPT3.5'!P14</f>
        <v>0.35</v>
      </c>
      <c r="E27" s="77">
        <f>'found object GPT3.5'!Q14</f>
        <v>0.97499999999999998</v>
      </c>
      <c r="F27" s="77">
        <f>'found object GPT3.5'!R14</f>
        <v>0.91249999999999998</v>
      </c>
      <c r="G27" s="77">
        <f>'found object GPT3.5'!S14</f>
        <v>0.85</v>
      </c>
      <c r="H27" s="77">
        <f>'found object GPT3.5'!T14</f>
        <v>0.85</v>
      </c>
      <c r="I27" s="77">
        <f>'found object GPT3.5'!U14</f>
        <v>0.57499999999999996</v>
      </c>
      <c r="J27" s="77">
        <f>'found object GPT3.5'!V14</f>
        <v>0.3125</v>
      </c>
      <c r="K27" s="78">
        <f>'found object GPT3.5'!W14</f>
        <v>0.17499999999999999</v>
      </c>
      <c r="M27" s="76">
        <f>'found object GPT4'!P14</f>
        <v>0</v>
      </c>
      <c r="N27" s="77">
        <f>'found object GPT4'!Q14</f>
        <v>1</v>
      </c>
      <c r="O27" s="77">
        <f>'found object GPT4'!R14</f>
        <v>1</v>
      </c>
      <c r="P27" s="77">
        <f>'found object GPT4'!S14</f>
        <v>1</v>
      </c>
      <c r="Q27" s="77">
        <f>'found object GPT4'!T14</f>
        <v>1</v>
      </c>
      <c r="R27" s="77">
        <f>'found object GPT4'!U14</f>
        <v>1.2500000000000001E-2</v>
      </c>
      <c r="S27" s="77">
        <f>'found object GPT4'!V14</f>
        <v>0.98750000000000004</v>
      </c>
      <c r="T27" s="78">
        <f>'found object GPT4'!W14</f>
        <v>1</v>
      </c>
    </row>
    <row r="28" spans="1:20" ht="20" customHeight="1" thickBot="1" x14ac:dyDescent="0.3">
      <c r="A28" s="478"/>
      <c r="B28" s="12"/>
      <c r="C28" s="29" t="s">
        <v>124</v>
      </c>
      <c r="D28" s="35" t="str">
        <f>'found object GPT3.5'!P15</f>
        <v>left</v>
      </c>
      <c r="E28" s="73" t="str">
        <f>'found object GPT3.5'!Q15</f>
        <v>backward</v>
      </c>
      <c r="F28" s="73" t="str">
        <f>'found object GPT3.5'!R15</f>
        <v>neutral</v>
      </c>
      <c r="G28" s="73" t="str">
        <f>'found object GPT3.5'!S15</f>
        <v>high</v>
      </c>
      <c r="H28" s="73" t="str">
        <f>'found object GPT3.5'!T15</f>
        <v>object</v>
      </c>
      <c r="I28" s="73" t="str">
        <f>'found object GPT3.5'!U15</f>
        <v>short</v>
      </c>
      <c r="J28" s="8" t="str">
        <f>'found object GPT3.5'!V15</f>
        <v>fast</v>
      </c>
      <c r="K28" s="36" t="str">
        <f>'found object GPT3.5'!W15</f>
        <v>smooth</v>
      </c>
      <c r="M28" s="35" t="str">
        <f>'found object GPT4'!P15</f>
        <v>left</v>
      </c>
      <c r="N28" s="73" t="str">
        <f>'found object GPT4'!Q15</f>
        <v>forward</v>
      </c>
      <c r="O28" s="73" t="str">
        <f>'found object GPT4'!R15</f>
        <v>neutral</v>
      </c>
      <c r="P28" s="73" t="str">
        <f>'found object GPT4'!S15</f>
        <v>low</v>
      </c>
      <c r="Q28" s="73" t="str">
        <f>'found object GPT4'!T15</f>
        <v>object</v>
      </c>
      <c r="R28" s="8" t="str">
        <f>'found object GPT4'!U15</f>
        <v>medium</v>
      </c>
      <c r="S28" s="73" t="str">
        <f>'found object GPT4'!V15</f>
        <v>slow</v>
      </c>
      <c r="T28" s="74" t="str">
        <f>'found object GPT4'!W15</f>
        <v>smooth</v>
      </c>
    </row>
    <row r="29" spans="1:20" ht="19" customHeight="1" thickBot="1" x14ac:dyDescent="0.3">
      <c r="A29" s="79"/>
      <c r="B29" s="14"/>
      <c r="C29" s="30" t="s">
        <v>127</v>
      </c>
      <c r="D29" s="35">
        <f>'found object GPT3.5'!P16</f>
        <v>16</v>
      </c>
      <c r="E29" s="8">
        <f>'found object GPT3.5'!Q16</f>
        <v>44</v>
      </c>
      <c r="F29" s="8">
        <f>'found object GPT3.5'!R16</f>
        <v>2</v>
      </c>
      <c r="G29" s="8">
        <f>'found object GPT3.5'!S16</f>
        <v>10</v>
      </c>
      <c r="H29" s="8">
        <f>'found object GPT3.5'!T16</f>
        <v>5</v>
      </c>
      <c r="I29" s="8">
        <f>'found object GPT3.5'!U16</f>
        <v>20</v>
      </c>
      <c r="J29" s="8">
        <f>'found object GPT3.5'!V16</f>
        <v>8</v>
      </c>
      <c r="K29" s="36">
        <f>'found object GPT3.5'!W16</f>
        <v>14</v>
      </c>
      <c r="M29" s="35">
        <f>'found object GPT4'!P16</f>
        <v>0</v>
      </c>
      <c r="N29" s="8">
        <f>'found object GPT4'!Q16</f>
        <v>0</v>
      </c>
      <c r="O29" s="8">
        <f>'found object GPT4'!R16</f>
        <v>0</v>
      </c>
      <c r="P29" s="8">
        <f>'found object GPT4'!S16</f>
        <v>80</v>
      </c>
      <c r="Q29" s="8">
        <f>'found object GPT4'!T16</f>
        <v>0</v>
      </c>
      <c r="R29" s="8">
        <f>'found object GPT4'!U16</f>
        <v>0</v>
      </c>
      <c r="S29" s="8">
        <f>'found object GPT4'!V16</f>
        <v>79</v>
      </c>
      <c r="T29" s="36">
        <f>'found object GPT4'!W16</f>
        <v>80</v>
      </c>
    </row>
    <row r="30" spans="1:20" ht="19" customHeight="1" thickBot="1" x14ac:dyDescent="0.3">
      <c r="A30" s="428" t="str">
        <f>C67</f>
        <v>RAND 02</v>
      </c>
      <c r="B30" s="427"/>
      <c r="C30" s="28" t="s">
        <v>130</v>
      </c>
      <c r="D30" s="35">
        <f>'found object GPT3.5'!P17</f>
        <v>7</v>
      </c>
      <c r="E30" s="8">
        <f>'found object GPT3.5'!Q17</f>
        <v>23</v>
      </c>
      <c r="F30" s="8">
        <f>'found object GPT3.5'!R17</f>
        <v>61</v>
      </c>
      <c r="G30" s="8">
        <f>'found object GPT3.5'!S17</f>
        <v>13</v>
      </c>
      <c r="H30" s="8">
        <f>'found object GPT3.5'!T17</f>
        <v>63</v>
      </c>
      <c r="I30" s="8">
        <f>'found object GPT3.5'!U17</f>
        <v>12</v>
      </c>
      <c r="J30" s="8">
        <f>'found object GPT3.5'!V17</f>
        <v>7</v>
      </c>
      <c r="K30" s="36">
        <f>'found object GPT3.5'!W17</f>
        <v>0</v>
      </c>
      <c r="M30" s="35">
        <f>'found object GPT4'!P17</f>
        <v>0</v>
      </c>
      <c r="N30" s="8">
        <f>'found object GPT4'!Q17</f>
        <v>0</v>
      </c>
      <c r="O30" s="8">
        <f>'found object GPT4'!R17</f>
        <v>80</v>
      </c>
      <c r="P30" s="8">
        <f>'found object GPT4'!S17</f>
        <v>0</v>
      </c>
      <c r="Q30" s="8">
        <f>'found object GPT4'!T17</f>
        <v>80</v>
      </c>
      <c r="R30" s="8">
        <f>'found object GPT4'!U17</f>
        <v>1</v>
      </c>
      <c r="S30" s="8">
        <f>'found object GPT4'!V17</f>
        <v>0</v>
      </c>
      <c r="T30" s="36">
        <f>'found object GPT4'!W17</f>
        <v>0</v>
      </c>
    </row>
    <row r="31" spans="1:20" ht="20" customHeight="1" thickBot="1" x14ac:dyDescent="0.3">
      <c r="A31" s="79"/>
      <c r="B31" s="14"/>
      <c r="C31" s="29" t="s">
        <v>133</v>
      </c>
      <c r="D31" s="37">
        <f>'found object GPT3.5'!P18</f>
        <v>5</v>
      </c>
      <c r="E31" s="38">
        <f>'found object GPT3.5'!Q18</f>
        <v>11</v>
      </c>
      <c r="F31" s="38">
        <f>'found object GPT3.5'!R18</f>
        <v>10</v>
      </c>
      <c r="G31" s="38">
        <f>'found object GPT3.5'!S18</f>
        <v>45</v>
      </c>
      <c r="H31" s="38">
        <f>'found object GPT3.5'!T18</f>
        <v>0</v>
      </c>
      <c r="I31" s="38">
        <f>'found object GPT3.5'!U18</f>
        <v>14</v>
      </c>
      <c r="J31" s="38">
        <f>'found object GPT3.5'!V18</f>
        <v>10</v>
      </c>
      <c r="K31" s="39">
        <f>'found object GPT3.5'!W18</f>
        <v>0</v>
      </c>
      <c r="M31" s="37">
        <f>'found object GPT4'!P18</f>
        <v>0</v>
      </c>
      <c r="N31" s="38">
        <f>'found object GPT4'!Q18</f>
        <v>80</v>
      </c>
      <c r="O31" s="38">
        <f>'found object GPT4'!R18</f>
        <v>0</v>
      </c>
      <c r="P31" s="38">
        <f>'found object GPT4'!S18</f>
        <v>0</v>
      </c>
      <c r="Q31" s="38">
        <f>'found object GPT4'!T18</f>
        <v>0</v>
      </c>
      <c r="R31" s="38">
        <f>'found object GPT4'!U18</f>
        <v>0</v>
      </c>
      <c r="S31" s="38">
        <f>'found object GPT4'!V18</f>
        <v>0</v>
      </c>
      <c r="T31" s="39">
        <f>'found object GPT4'!W18</f>
        <v>0</v>
      </c>
    </row>
    <row r="32" spans="1:20" ht="20" customHeight="1" thickBot="1" x14ac:dyDescent="0.3">
      <c r="A32" s="79"/>
      <c r="B32" s="15"/>
      <c r="C32" s="15"/>
      <c r="D32" s="35"/>
      <c r="E32" s="8"/>
      <c r="F32" s="8"/>
      <c r="G32" s="8"/>
      <c r="H32" s="8"/>
      <c r="I32" s="8"/>
      <c r="J32" s="8"/>
      <c r="K32" s="36"/>
      <c r="M32" s="35"/>
      <c r="N32" s="8"/>
      <c r="O32" s="8"/>
      <c r="P32" s="8"/>
      <c r="Q32" s="8"/>
      <c r="R32" s="8"/>
      <c r="S32" s="8"/>
      <c r="T32" s="36"/>
    </row>
    <row r="33" spans="1:20" ht="19" customHeight="1" x14ac:dyDescent="0.25">
      <c r="A33" s="481" t="s">
        <v>726</v>
      </c>
      <c r="B33" s="87" t="s">
        <v>11</v>
      </c>
      <c r="C33" s="88" t="s">
        <v>118</v>
      </c>
      <c r="D33" s="33">
        <f>'needs help GPT3.5'!P13</f>
        <v>2</v>
      </c>
      <c r="E33" s="48">
        <f>'needs help GPT3.5'!Q13</f>
        <v>80</v>
      </c>
      <c r="F33" s="48">
        <f>'needs help GPT3.5'!R13</f>
        <v>80</v>
      </c>
      <c r="G33" s="48">
        <f>'needs help GPT3.5'!S13</f>
        <v>76</v>
      </c>
      <c r="H33" s="48">
        <f>'needs help GPT3.5'!T13</f>
        <v>79</v>
      </c>
      <c r="I33" s="48">
        <f>'needs help GPT3.5'!U13</f>
        <v>80</v>
      </c>
      <c r="J33" s="48">
        <f>'needs help GPT3.5'!V13</f>
        <v>3</v>
      </c>
      <c r="K33" s="49">
        <f>'needs help GPT3.5'!W13</f>
        <v>43</v>
      </c>
      <c r="M33" s="33">
        <f>'needs help GPT4'!P13</f>
        <v>80</v>
      </c>
      <c r="N33" s="48">
        <f>'needs help GPT4'!Q13</f>
        <v>80</v>
      </c>
      <c r="O33" s="48">
        <f>'needs help GPT4'!R13</f>
        <v>0</v>
      </c>
      <c r="P33" s="48">
        <f>'needs help GPT4'!S13</f>
        <v>80</v>
      </c>
      <c r="Q33" s="48">
        <f>'needs help GPT4'!T13</f>
        <v>57</v>
      </c>
      <c r="R33" s="48">
        <f>'needs help GPT4'!U13</f>
        <v>80</v>
      </c>
      <c r="S33" s="48">
        <f>'needs help GPT4'!V13</f>
        <v>1</v>
      </c>
      <c r="T33" s="49">
        <f>'needs help GPT4'!W13</f>
        <v>80</v>
      </c>
    </row>
    <row r="34" spans="1:20" ht="19" customHeight="1" x14ac:dyDescent="0.25">
      <c r="A34" s="478"/>
      <c r="B34" s="12"/>
      <c r="C34" s="87" t="s">
        <v>121</v>
      </c>
      <c r="D34" s="76">
        <f>'needs help GPT3.5'!P14</f>
        <v>2.5000000000000001E-2</v>
      </c>
      <c r="E34" s="77">
        <f>'needs help GPT3.5'!Q14</f>
        <v>1</v>
      </c>
      <c r="F34" s="77">
        <f>'needs help GPT3.5'!R14</f>
        <v>1</v>
      </c>
      <c r="G34" s="77">
        <f>'needs help GPT3.5'!S14</f>
        <v>0.95</v>
      </c>
      <c r="H34" s="77">
        <f>'needs help GPT3.5'!T14</f>
        <v>0.98750000000000004</v>
      </c>
      <c r="I34" s="77">
        <f>'needs help GPT3.5'!U14</f>
        <v>1</v>
      </c>
      <c r="J34" s="77">
        <f>'needs help GPT3.5'!V14</f>
        <v>3.7499999999999999E-2</v>
      </c>
      <c r="K34" s="78">
        <f>'needs help GPT3.5'!W14</f>
        <v>0.53749999999999998</v>
      </c>
      <c r="M34" s="76">
        <f>'needs help GPT4'!P14</f>
        <v>1</v>
      </c>
      <c r="N34" s="77">
        <f>'needs help GPT4'!Q14</f>
        <v>1</v>
      </c>
      <c r="O34" s="77">
        <f>'needs help GPT4'!R14</f>
        <v>0</v>
      </c>
      <c r="P34" s="77">
        <f>'needs help GPT4'!S14</f>
        <v>1</v>
      </c>
      <c r="Q34" s="77">
        <f>'needs help GPT4'!T14</f>
        <v>0.71250000000000002</v>
      </c>
      <c r="R34" s="77">
        <f>'needs help GPT4'!U14</f>
        <v>1</v>
      </c>
      <c r="S34" s="77">
        <f>'needs help GPT4'!V14</f>
        <v>1.2500000000000001E-2</v>
      </c>
      <c r="T34" s="78">
        <f>'needs help GPT4'!W14</f>
        <v>1</v>
      </c>
    </row>
    <row r="35" spans="1:20" ht="20" customHeight="1" thickBot="1" x14ac:dyDescent="0.3">
      <c r="A35" s="478"/>
      <c r="B35" s="12"/>
      <c r="C35" s="89" t="s">
        <v>124</v>
      </c>
      <c r="D35" s="35" t="str">
        <f>'needs help GPT3.5'!P15</f>
        <v>left</v>
      </c>
      <c r="E35" s="73" t="str">
        <f>'needs help GPT3.5'!Q15</f>
        <v>backward</v>
      </c>
      <c r="F35" s="73" t="str">
        <f>'needs help GPT3.5'!R15</f>
        <v>neutral</v>
      </c>
      <c r="G35" s="73" t="str">
        <f>'needs help GPT3.5'!S15</f>
        <v>low</v>
      </c>
      <c r="H35" s="73" t="str">
        <f>'needs help GPT3.5'!T15</f>
        <v>user</v>
      </c>
      <c r="I35" s="73" t="str">
        <f>'needs help GPT3.5'!U15</f>
        <v>long</v>
      </c>
      <c r="J35" s="8" t="str">
        <f>'needs help GPT3.5'!V15</f>
        <v>slow</v>
      </c>
      <c r="K35" s="74" t="str">
        <f>'needs help GPT3.5'!W15</f>
        <v>shaky</v>
      </c>
      <c r="M35" s="72" t="str">
        <f>'needs help GPT4'!P15</f>
        <v>left</v>
      </c>
      <c r="N35" s="73" t="str">
        <f>'needs help GPT4'!Q15</f>
        <v>neutral</v>
      </c>
      <c r="O35" s="8" t="str">
        <f>'needs help GPT4'!R15</f>
        <v>left</v>
      </c>
      <c r="P35" s="73" t="str">
        <f>'needs help GPT4'!S15</f>
        <v>low</v>
      </c>
      <c r="Q35" s="73" t="str">
        <f>'needs help GPT4'!T15</f>
        <v>user</v>
      </c>
      <c r="R35" s="73" t="str">
        <f>'needs help GPT4'!U15</f>
        <v>long</v>
      </c>
      <c r="S35" s="8" t="str">
        <f>'needs help GPT4'!V15</f>
        <v>slow</v>
      </c>
      <c r="T35" s="74" t="str">
        <f>'needs help GPT4'!W15</f>
        <v>shaky</v>
      </c>
    </row>
    <row r="36" spans="1:20" ht="19" customHeight="1" thickBot="1" x14ac:dyDescent="0.3">
      <c r="A36" s="79"/>
      <c r="B36" s="14"/>
      <c r="C36" s="88" t="s">
        <v>127</v>
      </c>
      <c r="D36" s="35">
        <f>'needs help GPT3.5'!P16</f>
        <v>2</v>
      </c>
      <c r="E36" s="8">
        <f>'needs help GPT3.5'!Q16</f>
        <v>72</v>
      </c>
      <c r="F36" s="8">
        <f>'needs help GPT3.5'!R16</f>
        <v>14</v>
      </c>
      <c r="G36" s="8">
        <f>'needs help GPT3.5'!S16</f>
        <v>67</v>
      </c>
      <c r="H36" s="8">
        <f>'needs help GPT3.5'!T16</f>
        <v>66</v>
      </c>
      <c r="I36" s="8">
        <f>'needs help GPT3.5'!U16</f>
        <v>31</v>
      </c>
      <c r="J36" s="8">
        <f>'needs help GPT3.5'!V16</f>
        <v>3</v>
      </c>
      <c r="K36" s="36">
        <f>'needs help GPT3.5'!W16</f>
        <v>15</v>
      </c>
      <c r="M36" s="35">
        <f>'needs help GPT4'!P16</f>
        <v>79</v>
      </c>
      <c r="N36" s="8">
        <f>'needs help GPT4'!Q16</f>
        <v>8</v>
      </c>
      <c r="O36" s="8">
        <f>'needs help GPT4'!R16</f>
        <v>0</v>
      </c>
      <c r="P36" s="8">
        <f>'needs help GPT4'!S16</f>
        <v>80</v>
      </c>
      <c r="Q36" s="8">
        <f>'needs help GPT4'!T16</f>
        <v>57</v>
      </c>
      <c r="R36" s="8">
        <f>'needs help GPT4'!U16</f>
        <v>0</v>
      </c>
      <c r="S36" s="8">
        <f>'needs help GPT4'!V16</f>
        <v>1</v>
      </c>
      <c r="T36" s="36">
        <f>'needs help GPT4'!W16</f>
        <v>0</v>
      </c>
    </row>
    <row r="37" spans="1:20" ht="19" customHeight="1" thickBot="1" x14ac:dyDescent="0.3">
      <c r="A37" s="428" t="str">
        <f>C72</f>
        <v>RAND 07</v>
      </c>
      <c r="B37" s="427"/>
      <c r="C37" s="87" t="s">
        <v>130</v>
      </c>
      <c r="D37" s="35">
        <f>'needs help GPT3.5'!P17</f>
        <v>0</v>
      </c>
      <c r="E37" s="8">
        <f>'needs help GPT3.5'!Q17</f>
        <v>7</v>
      </c>
      <c r="F37" s="8">
        <f>'needs help GPT3.5'!R17</f>
        <v>66</v>
      </c>
      <c r="G37" s="8">
        <f>'needs help GPT3.5'!S17</f>
        <v>2</v>
      </c>
      <c r="H37" s="8">
        <f>'needs help GPT3.5'!T17</f>
        <v>13</v>
      </c>
      <c r="I37" s="8">
        <f>'needs help GPT3.5'!U17</f>
        <v>14</v>
      </c>
      <c r="J37" s="8">
        <f>'needs help GPT3.5'!V17</f>
        <v>0</v>
      </c>
      <c r="K37" s="36">
        <f>'needs help GPT3.5'!W17</f>
        <v>28</v>
      </c>
      <c r="M37" s="35">
        <f>'needs help GPT4'!P17</f>
        <v>1</v>
      </c>
      <c r="N37" s="8">
        <f>'needs help GPT4'!Q17</f>
        <v>65</v>
      </c>
      <c r="O37" s="8">
        <f>'needs help GPT4'!R17</f>
        <v>0</v>
      </c>
      <c r="P37" s="8">
        <f>'needs help GPT4'!S17</f>
        <v>0</v>
      </c>
      <c r="Q37" s="8">
        <f>'needs help GPT4'!T17</f>
        <v>0</v>
      </c>
      <c r="R37" s="8">
        <f>'needs help GPT4'!U17</f>
        <v>5</v>
      </c>
      <c r="S37" s="8">
        <f>'needs help GPT4'!V17</f>
        <v>0</v>
      </c>
      <c r="T37" s="36">
        <f>'needs help GPT4'!W17</f>
        <v>80</v>
      </c>
    </row>
    <row r="38" spans="1:20" ht="20" customHeight="1" thickBot="1" x14ac:dyDescent="0.3">
      <c r="A38" s="79"/>
      <c r="B38" s="14"/>
      <c r="C38" s="89" t="s">
        <v>133</v>
      </c>
      <c r="D38" s="37">
        <f>'needs help GPT3.5'!P18</f>
        <v>0</v>
      </c>
      <c r="E38" s="38">
        <f>'needs help GPT3.5'!Q18</f>
        <v>1</v>
      </c>
      <c r="F38" s="38">
        <f>'needs help GPT3.5'!R18</f>
        <v>0</v>
      </c>
      <c r="G38" s="38">
        <f>'needs help GPT3.5'!S18</f>
        <v>7</v>
      </c>
      <c r="H38" s="38">
        <f>'needs help GPT3.5'!T18</f>
        <v>0</v>
      </c>
      <c r="I38" s="38">
        <f>'needs help GPT3.5'!U18</f>
        <v>35</v>
      </c>
      <c r="J38" s="38">
        <f>'needs help GPT3.5'!V18</f>
        <v>0</v>
      </c>
      <c r="K38" s="39">
        <f>'needs help GPT3.5'!W18</f>
        <v>0</v>
      </c>
      <c r="M38" s="37">
        <f>'needs help GPT4'!P18</f>
        <v>0</v>
      </c>
      <c r="N38" s="38">
        <f>'needs help GPT4'!Q18</f>
        <v>7</v>
      </c>
      <c r="O38" s="38">
        <f>'needs help GPT4'!R18</f>
        <v>0</v>
      </c>
      <c r="P38" s="38">
        <f>'needs help GPT4'!S18</f>
        <v>0</v>
      </c>
      <c r="Q38" s="38">
        <f>'needs help GPT4'!T18</f>
        <v>0</v>
      </c>
      <c r="R38" s="38">
        <f>'needs help GPT4'!U18</f>
        <v>75</v>
      </c>
      <c r="S38" s="38">
        <f>'needs help GPT4'!V18</f>
        <v>0</v>
      </c>
      <c r="T38" s="39">
        <f>'needs help GPT4'!W18</f>
        <v>0</v>
      </c>
    </row>
    <row r="39" spans="1:20" ht="20" customHeight="1" thickBot="1" x14ac:dyDescent="0.3">
      <c r="A39" s="79"/>
      <c r="B39" s="12"/>
      <c r="C39" s="15"/>
      <c r="D39" s="35"/>
      <c r="E39" s="8"/>
      <c r="F39" s="8"/>
      <c r="G39" s="8"/>
      <c r="H39" s="8"/>
      <c r="I39" s="8"/>
      <c r="J39" s="8"/>
      <c r="K39" s="36"/>
      <c r="M39" s="35"/>
      <c r="N39" s="8"/>
      <c r="O39" s="8"/>
      <c r="P39" s="8"/>
      <c r="Q39" s="8"/>
      <c r="R39" s="8"/>
      <c r="S39" s="8"/>
      <c r="T39" s="36"/>
    </row>
    <row r="40" spans="1:20" ht="19" customHeight="1" x14ac:dyDescent="0.25">
      <c r="A40" s="482" t="s">
        <v>727</v>
      </c>
      <c r="B40" s="18" t="s">
        <v>12</v>
      </c>
      <c r="C40" s="31" t="s">
        <v>118</v>
      </c>
      <c r="D40" s="33">
        <f>'confused GPT3.5'!P13</f>
        <v>80</v>
      </c>
      <c r="E40" s="48">
        <f>'confused GPT3.5'!Q13</f>
        <v>7</v>
      </c>
      <c r="F40" s="48">
        <f>'confused GPT3.5'!R13</f>
        <v>80</v>
      </c>
      <c r="G40" s="48">
        <f>'confused GPT3.5'!S13</f>
        <v>80</v>
      </c>
      <c r="H40" s="48">
        <f>'confused GPT3.5'!T13</f>
        <v>63</v>
      </c>
      <c r="I40" s="48">
        <f>'confused GPT3.5'!U13</f>
        <v>57</v>
      </c>
      <c r="J40" s="48">
        <f>'confused GPT3.5'!V13</f>
        <v>12</v>
      </c>
      <c r="K40" s="49">
        <f>'confused GPT3.5'!W13</f>
        <v>9</v>
      </c>
      <c r="M40" s="33">
        <f>'confused GPT4'!P13</f>
        <v>80</v>
      </c>
      <c r="N40" s="48">
        <f>'confused GPT4'!Q13</f>
        <v>12</v>
      </c>
      <c r="O40" s="48">
        <f>'confused GPT4'!R13</f>
        <v>80</v>
      </c>
      <c r="P40" s="48">
        <f>'confused GPT4'!S13</f>
        <v>75</v>
      </c>
      <c r="Q40" s="48">
        <f>'confused GPT4'!T13</f>
        <v>47</v>
      </c>
      <c r="R40" s="48">
        <f>'confused GPT4'!U13</f>
        <v>6</v>
      </c>
      <c r="S40" s="48">
        <f>'confused GPT4'!V13</f>
        <v>77</v>
      </c>
      <c r="T40" s="49">
        <f>'confused GPT4'!W13</f>
        <v>80</v>
      </c>
    </row>
    <row r="41" spans="1:20" ht="19" customHeight="1" x14ac:dyDescent="0.25">
      <c r="A41" s="478"/>
      <c r="B41" s="12"/>
      <c r="C41" s="18" t="s">
        <v>121</v>
      </c>
      <c r="D41" s="76">
        <f>'confused GPT3.5'!P14</f>
        <v>1</v>
      </c>
      <c r="E41" s="77">
        <f>'confused GPT3.5'!Q14</f>
        <v>8.7499999999999994E-2</v>
      </c>
      <c r="F41" s="77">
        <f>'confused GPT3.5'!R14</f>
        <v>1</v>
      </c>
      <c r="G41" s="77">
        <f>'confused GPT3.5'!S14</f>
        <v>1</v>
      </c>
      <c r="H41" s="77">
        <f>'confused GPT3.5'!T14</f>
        <v>0.78749999999999998</v>
      </c>
      <c r="I41" s="77">
        <f>'confused GPT3.5'!U14</f>
        <v>0.71250000000000002</v>
      </c>
      <c r="J41" s="77">
        <f>'confused GPT3.5'!V14</f>
        <v>0.15</v>
      </c>
      <c r="K41" s="78">
        <f>'confused GPT3.5'!W14</f>
        <v>0.1125</v>
      </c>
      <c r="M41" s="76">
        <f>'confused GPT4'!P14</f>
        <v>1</v>
      </c>
      <c r="N41" s="77">
        <f>'confused GPT4'!Q14</f>
        <v>0.15</v>
      </c>
      <c r="O41" s="77">
        <f>'confused GPT4'!R14</f>
        <v>1</v>
      </c>
      <c r="P41" s="77">
        <f>'confused GPT4'!S14</f>
        <v>0.9375</v>
      </c>
      <c r="Q41" s="77">
        <f>'confused GPT4'!T14</f>
        <v>0.58750000000000002</v>
      </c>
      <c r="R41" s="77">
        <f>'confused GPT4'!U14</f>
        <v>7.4999999999999997E-2</v>
      </c>
      <c r="S41" s="77">
        <f>'confused GPT4'!V14</f>
        <v>0.96250000000000002</v>
      </c>
      <c r="T41" s="78">
        <f>'confused GPT4'!W14</f>
        <v>1</v>
      </c>
    </row>
    <row r="42" spans="1:20" ht="20" customHeight="1" thickBot="1" x14ac:dyDescent="0.3">
      <c r="A42" s="478"/>
      <c r="B42" s="12"/>
      <c r="C42" s="32" t="s">
        <v>124</v>
      </c>
      <c r="D42" s="72" t="str">
        <f>'confused GPT3.5'!P15</f>
        <v>left</v>
      </c>
      <c r="E42" s="8" t="str">
        <f>'confused GPT3.5'!Q15</f>
        <v>neutral</v>
      </c>
      <c r="F42" s="73" t="str">
        <f>'confused GPT3.5'!R15</f>
        <v>neutral</v>
      </c>
      <c r="G42" s="73" t="str">
        <f>'confused GPT3.5'!S15</f>
        <v>neutral</v>
      </c>
      <c r="H42" s="73" t="str">
        <f>'confused GPT3.5'!T15</f>
        <v>user</v>
      </c>
      <c r="I42" s="73" t="str">
        <f>'confused GPT3.5'!U15</f>
        <v>short</v>
      </c>
      <c r="J42" s="8" t="str">
        <f>'confused GPT3.5'!V15</f>
        <v>slow</v>
      </c>
      <c r="K42" s="36" t="str">
        <f>'confused GPT3.5'!W15</f>
        <v>smooth</v>
      </c>
      <c r="M42" s="72" t="str">
        <f>'confused GPT4'!P15</f>
        <v>left</v>
      </c>
      <c r="N42" s="8" t="str">
        <f>'confused GPT4'!Q15</f>
        <v>neutral</v>
      </c>
      <c r="O42" s="73" t="str">
        <f>'confused GPT4'!R15</f>
        <v>neutral</v>
      </c>
      <c r="P42" s="73" t="str">
        <f>'confused GPT4'!S15</f>
        <v>neutral</v>
      </c>
      <c r="Q42" s="73" t="str">
        <f>'confused GPT4'!T15</f>
        <v>user</v>
      </c>
      <c r="R42" s="8" t="str">
        <f>'confused GPT4'!U15</f>
        <v>medium</v>
      </c>
      <c r="S42" s="73" t="str">
        <f>'confused GPT4'!V15</f>
        <v>slow</v>
      </c>
      <c r="T42" s="74" t="str">
        <f>'confused GPT4'!W15</f>
        <v>shaky</v>
      </c>
    </row>
    <row r="43" spans="1:20" ht="19" customHeight="1" thickBot="1" x14ac:dyDescent="0.3">
      <c r="A43" s="60"/>
      <c r="B43" s="14"/>
      <c r="C43" s="31" t="s">
        <v>127</v>
      </c>
      <c r="D43" s="35">
        <f>'confused GPT3.5'!P16</f>
        <v>59</v>
      </c>
      <c r="E43" s="8">
        <f>'confused GPT3.5'!Q16</f>
        <v>0</v>
      </c>
      <c r="F43" s="8">
        <f>'confused GPT3.5'!R16</f>
        <v>0</v>
      </c>
      <c r="G43" s="8">
        <f>'confused GPT3.5'!S16</f>
        <v>0</v>
      </c>
      <c r="H43" s="8">
        <f>'confused GPT3.5'!T16</f>
        <v>63</v>
      </c>
      <c r="I43" s="8">
        <f>'confused GPT3.5'!U16</f>
        <v>51</v>
      </c>
      <c r="J43" s="8">
        <f>'confused GPT3.5'!V16</f>
        <v>12</v>
      </c>
      <c r="K43" s="36">
        <f>'confused GPT3.5'!W16</f>
        <v>9</v>
      </c>
      <c r="M43" s="35">
        <f>'confused GPT4'!P16</f>
        <v>77</v>
      </c>
      <c r="N43" s="8">
        <f>'confused GPT4'!Q16</f>
        <v>5</v>
      </c>
      <c r="O43" s="8">
        <f>'confused GPT4'!R16</f>
        <v>1</v>
      </c>
      <c r="P43" s="8">
        <f>'confused GPT4'!S16</f>
        <v>1</v>
      </c>
      <c r="Q43" s="8">
        <f>'confused GPT4'!T16</f>
        <v>47</v>
      </c>
      <c r="R43" s="8">
        <f>'confused GPT4'!U16</f>
        <v>0</v>
      </c>
      <c r="S43" s="8">
        <f>'confused GPT4'!V16</f>
        <v>77</v>
      </c>
      <c r="T43" s="36">
        <f>'confused GPT4'!W16</f>
        <v>0</v>
      </c>
    </row>
    <row r="44" spans="1:20" ht="19" customHeight="1" thickBot="1" x14ac:dyDescent="0.3">
      <c r="A44" s="429" t="str">
        <f>C79</f>
        <v>RAND 14</v>
      </c>
      <c r="B44" s="427"/>
      <c r="C44" s="18" t="s">
        <v>130</v>
      </c>
      <c r="D44" s="35">
        <f>'confused GPT3.5'!P17</f>
        <v>21</v>
      </c>
      <c r="E44" s="8">
        <f>'confused GPT3.5'!Q17</f>
        <v>7</v>
      </c>
      <c r="F44" s="8">
        <f>'confused GPT3.5'!R17</f>
        <v>80</v>
      </c>
      <c r="G44" s="8">
        <f>'confused GPT3.5'!S17</f>
        <v>41</v>
      </c>
      <c r="H44" s="8">
        <f>'confused GPT3.5'!T17</f>
        <v>0</v>
      </c>
      <c r="I44" s="8">
        <f>'confused GPT3.5'!U17</f>
        <v>6</v>
      </c>
      <c r="J44" s="8">
        <f>'confused GPT3.5'!V17</f>
        <v>0</v>
      </c>
      <c r="K44" s="36">
        <f>'confused GPT3.5'!W17</f>
        <v>0</v>
      </c>
      <c r="M44" s="35">
        <f>'confused GPT4'!P17</f>
        <v>3</v>
      </c>
      <c r="N44" s="8">
        <f>'confused GPT4'!Q17</f>
        <v>7</v>
      </c>
      <c r="O44" s="8">
        <f>'confused GPT4'!R17</f>
        <v>69</v>
      </c>
      <c r="P44" s="8">
        <f>'confused GPT4'!S17</f>
        <v>73</v>
      </c>
      <c r="Q44" s="8">
        <f>'confused GPT4'!T17</f>
        <v>0</v>
      </c>
      <c r="R44" s="8">
        <f>'confused GPT4'!U17</f>
        <v>3</v>
      </c>
      <c r="S44" s="8">
        <f>'confused GPT4'!V17</f>
        <v>0</v>
      </c>
      <c r="T44" s="36">
        <f>'confused GPT4'!W17</f>
        <v>80</v>
      </c>
    </row>
    <row r="45" spans="1:20" ht="20" customHeight="1" thickBot="1" x14ac:dyDescent="0.3">
      <c r="A45" s="61"/>
      <c r="B45" s="14"/>
      <c r="C45" s="32" t="s">
        <v>133</v>
      </c>
      <c r="D45" s="37">
        <f>'confused GPT3.5'!P18</f>
        <v>0</v>
      </c>
      <c r="E45" s="38">
        <f>'confused GPT3.5'!Q18</f>
        <v>0</v>
      </c>
      <c r="F45" s="38">
        <f>'confused GPT3.5'!R18</f>
        <v>0</v>
      </c>
      <c r="G45" s="38">
        <f>'confused GPT3.5'!S18</f>
        <v>39</v>
      </c>
      <c r="H45" s="38">
        <f>'confused GPT3.5'!T18</f>
        <v>0</v>
      </c>
      <c r="I45" s="38">
        <f>'confused GPT3.5'!U18</f>
        <v>0</v>
      </c>
      <c r="J45" s="38">
        <f>'confused GPT3.5'!V18</f>
        <v>0</v>
      </c>
      <c r="K45" s="39">
        <f>'confused GPT3.5'!W18</f>
        <v>0</v>
      </c>
      <c r="L45" s="71"/>
      <c r="M45" s="37">
        <f>'confused GPT4'!P18</f>
        <v>0</v>
      </c>
      <c r="N45" s="38">
        <f>'confused GPT4'!Q18</f>
        <v>0</v>
      </c>
      <c r="O45" s="38">
        <f>'confused GPT4'!R18</f>
        <v>10</v>
      </c>
      <c r="P45" s="38">
        <f>'confused GPT4'!S18</f>
        <v>1</v>
      </c>
      <c r="Q45" s="38">
        <f>'confused GPT4'!T18</f>
        <v>0</v>
      </c>
      <c r="R45" s="38">
        <f>'confused GPT4'!U18</f>
        <v>3</v>
      </c>
      <c r="S45" s="38">
        <f>'confused GPT4'!V18</f>
        <v>0</v>
      </c>
      <c r="T45" s="39">
        <f>'confused GPT4'!W18</f>
        <v>0</v>
      </c>
    </row>
    <row r="46" spans="1:20" ht="20" customHeight="1" x14ac:dyDescent="0.2"/>
    <row r="47" spans="1:20" ht="19" customHeight="1" x14ac:dyDescent="0.25">
      <c r="D47" s="2" t="s">
        <v>728</v>
      </c>
      <c r="E47" s="2" t="s">
        <v>728</v>
      </c>
      <c r="F47" s="3" t="s">
        <v>728</v>
      </c>
      <c r="G47" s="2" t="s">
        <v>728</v>
      </c>
      <c r="H47" s="2" t="s">
        <v>728</v>
      </c>
      <c r="I47" s="3" t="s">
        <v>728</v>
      </c>
      <c r="J47" s="3" t="s">
        <v>728</v>
      </c>
      <c r="K47" s="3" t="s">
        <v>728</v>
      </c>
      <c r="M47" s="2" t="s">
        <v>728</v>
      </c>
      <c r="N47" s="2" t="s">
        <v>728</v>
      </c>
      <c r="O47" s="3" t="s">
        <v>728</v>
      </c>
      <c r="P47" s="2" t="s">
        <v>728</v>
      </c>
      <c r="Q47" s="2" t="s">
        <v>728</v>
      </c>
      <c r="R47" s="3" t="s">
        <v>728</v>
      </c>
      <c r="S47" s="3" t="s">
        <v>728</v>
      </c>
      <c r="T47" s="3" t="s">
        <v>728</v>
      </c>
    </row>
    <row r="48" spans="1:20" ht="19" customHeight="1" x14ac:dyDescent="0.25">
      <c r="D48" s="2" t="s">
        <v>729</v>
      </c>
      <c r="E48" s="2" t="s">
        <v>729</v>
      </c>
      <c r="F48" s="3" t="s">
        <v>729</v>
      </c>
      <c r="G48" s="2" t="s">
        <v>729</v>
      </c>
      <c r="H48" s="6" t="s">
        <v>729</v>
      </c>
      <c r="I48" s="3" t="s">
        <v>729</v>
      </c>
      <c r="J48" s="3" t="s">
        <v>729</v>
      </c>
      <c r="K48" s="2" t="s">
        <v>729</v>
      </c>
      <c r="M48" s="2" t="s">
        <v>729</v>
      </c>
      <c r="N48" s="2" t="s">
        <v>729</v>
      </c>
      <c r="O48" s="3" t="s">
        <v>729</v>
      </c>
      <c r="P48" s="2" t="s">
        <v>729</v>
      </c>
      <c r="Q48" s="6" t="s">
        <v>729</v>
      </c>
      <c r="R48" s="3" t="s">
        <v>729</v>
      </c>
      <c r="S48" s="3" t="s">
        <v>729</v>
      </c>
      <c r="T48" s="2" t="s">
        <v>729</v>
      </c>
    </row>
    <row r="49" spans="2:25" ht="20" customHeight="1" x14ac:dyDescent="0.25">
      <c r="D49" s="3" t="s">
        <v>730</v>
      </c>
      <c r="E49" s="2" t="s">
        <v>730</v>
      </c>
      <c r="F49" s="3" t="s">
        <v>730</v>
      </c>
      <c r="G49" s="3" t="s">
        <v>730</v>
      </c>
      <c r="H49" s="1"/>
      <c r="I49" s="6" t="s">
        <v>730</v>
      </c>
      <c r="J49" s="2" t="s">
        <v>731</v>
      </c>
      <c r="K49" s="1"/>
      <c r="M49" s="3" t="s">
        <v>730</v>
      </c>
      <c r="N49" s="2" t="s">
        <v>730</v>
      </c>
      <c r="O49" s="3" t="s">
        <v>730</v>
      </c>
      <c r="P49" s="3" t="s">
        <v>730</v>
      </c>
      <c r="Q49" s="1"/>
      <c r="R49" s="6" t="s">
        <v>730</v>
      </c>
      <c r="S49" s="2" t="s">
        <v>731</v>
      </c>
      <c r="T49" s="1"/>
    </row>
    <row r="50" spans="2:25" ht="19" customHeight="1" x14ac:dyDescent="0.2"/>
    <row r="51" spans="2:25" ht="19" customHeight="1" x14ac:dyDescent="0.2"/>
    <row r="52" spans="2:25" ht="20" customHeight="1" x14ac:dyDescent="0.25">
      <c r="D52" s="2" t="s">
        <v>27</v>
      </c>
      <c r="E52" s="2" t="s">
        <v>28</v>
      </c>
      <c r="F52" s="3" t="s">
        <v>27</v>
      </c>
      <c r="G52" s="2" t="s">
        <v>29</v>
      </c>
      <c r="H52" s="2" t="s">
        <v>34</v>
      </c>
      <c r="I52" s="3" t="s">
        <v>31</v>
      </c>
      <c r="J52" s="3" t="s">
        <v>32</v>
      </c>
      <c r="K52" s="3" t="s">
        <v>36</v>
      </c>
      <c r="M52" s="2" t="s">
        <v>27</v>
      </c>
      <c r="N52" s="2" t="s">
        <v>28</v>
      </c>
      <c r="O52" s="3" t="s">
        <v>27</v>
      </c>
      <c r="P52" s="2" t="s">
        <v>29</v>
      </c>
      <c r="Q52" s="2" t="s">
        <v>34</v>
      </c>
      <c r="R52" s="3" t="s">
        <v>31</v>
      </c>
      <c r="S52" s="3" t="s">
        <v>32</v>
      </c>
      <c r="T52" s="3" t="s">
        <v>36</v>
      </c>
    </row>
    <row r="53" spans="2:25" ht="19" customHeight="1" x14ac:dyDescent="0.25">
      <c r="B53" s="19"/>
      <c r="C53" s="19"/>
      <c r="D53" s="2" t="s">
        <v>33</v>
      </c>
      <c r="E53" s="2" t="s">
        <v>33</v>
      </c>
      <c r="F53" s="3" t="s">
        <v>33</v>
      </c>
      <c r="G53" s="2" t="s">
        <v>33</v>
      </c>
      <c r="H53" s="6" t="s">
        <v>41</v>
      </c>
      <c r="I53" s="3" t="s">
        <v>35</v>
      </c>
      <c r="J53" s="3" t="s">
        <v>35</v>
      </c>
      <c r="K53" s="2" t="s">
        <v>44</v>
      </c>
      <c r="M53" s="2" t="s">
        <v>33</v>
      </c>
      <c r="N53" s="2" t="s">
        <v>33</v>
      </c>
      <c r="O53" s="3" t="s">
        <v>33</v>
      </c>
      <c r="P53" s="2" t="s">
        <v>33</v>
      </c>
      <c r="Q53" s="6" t="s">
        <v>41</v>
      </c>
      <c r="R53" s="3" t="s">
        <v>35</v>
      </c>
      <c r="S53" s="3" t="s">
        <v>35</v>
      </c>
      <c r="T53" s="2" t="s">
        <v>44</v>
      </c>
    </row>
    <row r="54" spans="2:25" ht="19" customHeight="1" x14ac:dyDescent="0.25">
      <c r="D54" s="3" t="s">
        <v>38</v>
      </c>
      <c r="E54" s="2" t="s">
        <v>39</v>
      </c>
      <c r="F54" s="3" t="s">
        <v>38</v>
      </c>
      <c r="G54" s="3" t="s">
        <v>40</v>
      </c>
      <c r="H54" s="1"/>
      <c r="I54" s="6" t="s">
        <v>42</v>
      </c>
      <c r="J54" s="2" t="s">
        <v>43</v>
      </c>
      <c r="K54" s="1"/>
      <c r="M54" s="3" t="s">
        <v>38</v>
      </c>
      <c r="N54" s="2" t="s">
        <v>39</v>
      </c>
      <c r="O54" s="3" t="s">
        <v>38</v>
      </c>
      <c r="P54" s="3" t="s">
        <v>40</v>
      </c>
      <c r="Q54" s="1"/>
      <c r="R54" s="6" t="s">
        <v>42</v>
      </c>
      <c r="S54" s="2" t="s">
        <v>43</v>
      </c>
      <c r="T54" s="1"/>
    </row>
    <row r="58" spans="2:25" ht="17" customHeight="1" thickBot="1" x14ac:dyDescent="0.25"/>
    <row r="59" spans="2:25" ht="20" customHeight="1" thickBot="1" x14ac:dyDescent="0.3">
      <c r="N59" s="232" t="s">
        <v>45</v>
      </c>
      <c r="O59" s="212" t="s">
        <v>46</v>
      </c>
      <c r="P59" s="213" t="s">
        <v>47</v>
      </c>
      <c r="Q59" s="213" t="s">
        <v>48</v>
      </c>
      <c r="R59" s="213" t="s">
        <v>49</v>
      </c>
      <c r="S59" s="213" t="s">
        <v>50</v>
      </c>
      <c r="T59" s="213" t="s">
        <v>51</v>
      </c>
      <c r="U59" s="213" t="s">
        <v>732</v>
      </c>
      <c r="V59" s="214" t="s">
        <v>733</v>
      </c>
      <c r="W59" s="48" t="s">
        <v>45</v>
      </c>
      <c r="X59" s="233"/>
      <c r="Y59" s="234"/>
    </row>
    <row r="60" spans="2:25" ht="19" customHeight="1" x14ac:dyDescent="0.25">
      <c r="N60" s="235">
        <v>0</v>
      </c>
      <c r="O60" s="215">
        <v>1</v>
      </c>
      <c r="P60" s="216">
        <v>0</v>
      </c>
      <c r="Q60" s="216">
        <v>0</v>
      </c>
      <c r="R60" s="216">
        <v>1</v>
      </c>
      <c r="S60" s="216">
        <v>0.77500000000000002</v>
      </c>
      <c r="T60" s="216">
        <v>1</v>
      </c>
      <c r="U60" s="216">
        <v>0.77500000000000002</v>
      </c>
      <c r="V60" s="217">
        <v>1</v>
      </c>
      <c r="W60" s="236">
        <v>0</v>
      </c>
      <c r="X60" s="218" t="s">
        <v>8</v>
      </c>
      <c r="Y60" s="219" t="s">
        <v>734</v>
      </c>
    </row>
    <row r="61" spans="2:25" ht="20" customHeight="1" thickBot="1" x14ac:dyDescent="0.3">
      <c r="N61" s="235">
        <v>0</v>
      </c>
      <c r="O61" s="72" t="s">
        <v>33</v>
      </c>
      <c r="P61" s="8" t="s">
        <v>28</v>
      </c>
      <c r="Q61" s="8" t="s">
        <v>27</v>
      </c>
      <c r="R61" s="73" t="s">
        <v>33</v>
      </c>
      <c r="S61" s="73" t="s">
        <v>34</v>
      </c>
      <c r="T61" s="73" t="s">
        <v>42</v>
      </c>
      <c r="U61" s="73" t="s">
        <v>32</v>
      </c>
      <c r="V61" s="74" t="s">
        <v>36</v>
      </c>
      <c r="W61" s="236">
        <v>0</v>
      </c>
      <c r="X61" s="224"/>
      <c r="Y61" s="223"/>
    </row>
    <row r="62" spans="2:25" ht="19" customHeight="1" x14ac:dyDescent="0.25">
      <c r="N62" s="235">
        <v>0</v>
      </c>
      <c r="O62" s="76">
        <v>0</v>
      </c>
      <c r="P62" s="77">
        <v>0</v>
      </c>
      <c r="Q62" s="77">
        <v>1</v>
      </c>
      <c r="R62" s="77">
        <v>1</v>
      </c>
      <c r="S62" s="77">
        <v>1</v>
      </c>
      <c r="T62" s="77">
        <v>1</v>
      </c>
      <c r="U62" s="77">
        <v>0</v>
      </c>
      <c r="V62" s="78">
        <v>1</v>
      </c>
      <c r="W62" s="236">
        <v>0</v>
      </c>
      <c r="X62" s="225" t="s">
        <v>9</v>
      </c>
      <c r="Y62" s="219" t="s">
        <v>734</v>
      </c>
    </row>
    <row r="63" spans="2:25" ht="20" customHeight="1" thickBot="1" x14ac:dyDescent="0.3">
      <c r="N63" s="235">
        <v>0</v>
      </c>
      <c r="O63" s="35" t="s">
        <v>27</v>
      </c>
      <c r="P63" s="8" t="s">
        <v>28</v>
      </c>
      <c r="Q63" s="73" t="s">
        <v>33</v>
      </c>
      <c r="R63" s="73" t="s">
        <v>29</v>
      </c>
      <c r="S63" s="73" t="s">
        <v>41</v>
      </c>
      <c r="T63" s="73" t="s">
        <v>42</v>
      </c>
      <c r="U63" s="8" t="s">
        <v>32</v>
      </c>
      <c r="V63" s="74" t="s">
        <v>36</v>
      </c>
      <c r="W63" s="236">
        <v>0</v>
      </c>
      <c r="X63" s="226"/>
      <c r="Y63" s="223"/>
    </row>
    <row r="64" spans="2:25" ht="20" customHeight="1" thickBot="1" x14ac:dyDescent="0.3">
      <c r="D64" s="80" t="s">
        <v>735</v>
      </c>
      <c r="E64" s="80" t="s">
        <v>736</v>
      </c>
      <c r="F64" s="81" t="s">
        <v>737</v>
      </c>
      <c r="G64" s="80" t="s">
        <v>738</v>
      </c>
      <c r="H64" s="82" t="s">
        <v>739</v>
      </c>
      <c r="I64" s="81" t="s">
        <v>740</v>
      </c>
      <c r="J64" s="80" t="s">
        <v>741</v>
      </c>
      <c r="K64" s="81" t="s">
        <v>742</v>
      </c>
      <c r="N64" s="235">
        <v>0</v>
      </c>
      <c r="O64" s="76">
        <v>0</v>
      </c>
      <c r="P64" s="77">
        <v>1</v>
      </c>
      <c r="Q64" s="77">
        <v>1</v>
      </c>
      <c r="R64" s="77">
        <v>1</v>
      </c>
      <c r="S64" s="77">
        <v>1</v>
      </c>
      <c r="T64" s="77">
        <v>1.2500000000000001E-2</v>
      </c>
      <c r="U64" s="77">
        <v>0.98750000000000004</v>
      </c>
      <c r="V64" s="78">
        <v>1</v>
      </c>
      <c r="W64" s="236">
        <v>0</v>
      </c>
      <c r="X64" s="227" t="s">
        <v>10</v>
      </c>
      <c r="Y64" s="219" t="s">
        <v>734</v>
      </c>
    </row>
    <row r="65" spans="3:25" ht="20" customHeight="1" thickBot="1" x14ac:dyDescent="0.3">
      <c r="C65" s="84" t="s">
        <v>743</v>
      </c>
      <c r="D65" s="430" t="s">
        <v>27</v>
      </c>
      <c r="E65" s="431" t="s">
        <v>39</v>
      </c>
      <c r="F65" s="432" t="s">
        <v>38</v>
      </c>
      <c r="G65" s="432" t="s">
        <v>33</v>
      </c>
      <c r="H65" s="433" t="s">
        <v>41</v>
      </c>
      <c r="I65" s="432" t="s">
        <v>35</v>
      </c>
      <c r="J65" s="432" t="s">
        <v>43</v>
      </c>
      <c r="K65" s="434" t="s">
        <v>36</v>
      </c>
      <c r="N65" s="235">
        <v>0</v>
      </c>
      <c r="O65" s="35" t="s">
        <v>27</v>
      </c>
      <c r="P65" s="73" t="s">
        <v>39</v>
      </c>
      <c r="Q65" s="73" t="s">
        <v>33</v>
      </c>
      <c r="R65" s="73" t="s">
        <v>29</v>
      </c>
      <c r="S65" s="73" t="s">
        <v>41</v>
      </c>
      <c r="T65" s="8" t="s">
        <v>35</v>
      </c>
      <c r="U65" s="73" t="s">
        <v>32</v>
      </c>
      <c r="V65" s="74" t="s">
        <v>36</v>
      </c>
      <c r="W65" s="236">
        <v>0</v>
      </c>
      <c r="X65" s="228"/>
      <c r="Y65" s="223"/>
    </row>
    <row r="66" spans="3:25" ht="19" customHeight="1" x14ac:dyDescent="0.25">
      <c r="C66" s="85" t="s">
        <v>744</v>
      </c>
      <c r="D66" s="430" t="s">
        <v>27</v>
      </c>
      <c r="E66" s="435" t="s">
        <v>28</v>
      </c>
      <c r="F66" s="436" t="s">
        <v>38</v>
      </c>
      <c r="G66" s="436" t="s">
        <v>33</v>
      </c>
      <c r="H66" s="437" t="s">
        <v>41</v>
      </c>
      <c r="I66" s="436" t="s">
        <v>31</v>
      </c>
      <c r="J66" s="436" t="s">
        <v>32</v>
      </c>
      <c r="K66" s="434" t="s">
        <v>36</v>
      </c>
      <c r="N66" s="235">
        <v>0</v>
      </c>
      <c r="O66" s="76">
        <v>1</v>
      </c>
      <c r="P66" s="77">
        <v>1</v>
      </c>
      <c r="Q66" s="77">
        <v>0</v>
      </c>
      <c r="R66" s="77">
        <v>1</v>
      </c>
      <c r="S66" s="77">
        <v>0.71250000000000002</v>
      </c>
      <c r="T66" s="77">
        <v>1</v>
      </c>
      <c r="U66" s="77">
        <v>1.2500000000000001E-2</v>
      </c>
      <c r="V66" s="78">
        <v>1</v>
      </c>
      <c r="W66" s="236">
        <v>0</v>
      </c>
      <c r="X66" s="229" t="s">
        <v>11</v>
      </c>
      <c r="Y66" s="219" t="s">
        <v>734</v>
      </c>
    </row>
    <row r="67" spans="3:25" ht="20" customHeight="1" thickBot="1" x14ac:dyDescent="0.3">
      <c r="C67" s="83" t="s">
        <v>745</v>
      </c>
      <c r="D67" s="430" t="s">
        <v>27</v>
      </c>
      <c r="E67" s="435" t="s">
        <v>33</v>
      </c>
      <c r="F67" s="436" t="s">
        <v>27</v>
      </c>
      <c r="G67" s="436" t="s">
        <v>33</v>
      </c>
      <c r="H67" s="437" t="s">
        <v>41</v>
      </c>
      <c r="I67" s="437" t="s">
        <v>42</v>
      </c>
      <c r="J67" s="436" t="s">
        <v>43</v>
      </c>
      <c r="K67" s="434" t="s">
        <v>44</v>
      </c>
      <c r="N67" s="235">
        <v>0</v>
      </c>
      <c r="O67" s="72" t="s">
        <v>27</v>
      </c>
      <c r="P67" s="73" t="s">
        <v>33</v>
      </c>
      <c r="Q67" s="8" t="s">
        <v>27</v>
      </c>
      <c r="R67" s="73" t="s">
        <v>29</v>
      </c>
      <c r="S67" s="73" t="s">
        <v>34</v>
      </c>
      <c r="T67" s="73" t="s">
        <v>42</v>
      </c>
      <c r="U67" s="8" t="s">
        <v>32</v>
      </c>
      <c r="V67" s="74" t="s">
        <v>44</v>
      </c>
      <c r="W67" s="236">
        <v>0</v>
      </c>
      <c r="X67" s="230"/>
      <c r="Y67" s="223"/>
    </row>
    <row r="68" spans="3:25" ht="19" customHeight="1" x14ac:dyDescent="0.25">
      <c r="C68" s="85" t="s">
        <v>746</v>
      </c>
      <c r="D68" s="430" t="s">
        <v>33</v>
      </c>
      <c r="E68" s="435" t="s">
        <v>28</v>
      </c>
      <c r="F68" s="436" t="s">
        <v>33</v>
      </c>
      <c r="G68" s="436" t="s">
        <v>29</v>
      </c>
      <c r="H68" s="437" t="s">
        <v>41</v>
      </c>
      <c r="I68" s="436" t="s">
        <v>35</v>
      </c>
      <c r="J68" s="436" t="s">
        <v>35</v>
      </c>
      <c r="K68" s="434" t="s">
        <v>44</v>
      </c>
      <c r="N68" s="235">
        <v>0</v>
      </c>
      <c r="O68" s="76">
        <v>1</v>
      </c>
      <c r="P68" s="77">
        <v>0.15</v>
      </c>
      <c r="Q68" s="77">
        <v>1</v>
      </c>
      <c r="R68" s="77">
        <v>0.9375</v>
      </c>
      <c r="S68" s="77">
        <v>0.58750000000000002</v>
      </c>
      <c r="T68" s="77">
        <v>7.4999999999999997E-2</v>
      </c>
      <c r="U68" s="77">
        <v>0.96250000000000002</v>
      </c>
      <c r="V68" s="78">
        <v>1</v>
      </c>
      <c r="W68" s="236">
        <v>0</v>
      </c>
      <c r="X68" s="231" t="s">
        <v>12</v>
      </c>
      <c r="Y68" s="219" t="s">
        <v>734</v>
      </c>
    </row>
    <row r="69" spans="3:25" ht="20" customHeight="1" thickBot="1" x14ac:dyDescent="0.3">
      <c r="C69" s="83" t="s">
        <v>747</v>
      </c>
      <c r="D69" s="430" t="s">
        <v>33</v>
      </c>
      <c r="E69" s="435" t="s">
        <v>33</v>
      </c>
      <c r="F69" s="436" t="s">
        <v>38</v>
      </c>
      <c r="G69" s="436" t="s">
        <v>40</v>
      </c>
      <c r="H69" s="437" t="s">
        <v>41</v>
      </c>
      <c r="I69" s="436" t="s">
        <v>31</v>
      </c>
      <c r="J69" s="436" t="s">
        <v>43</v>
      </c>
      <c r="K69" s="434" t="s">
        <v>36</v>
      </c>
      <c r="N69" s="235">
        <v>0</v>
      </c>
      <c r="O69" s="72" t="s">
        <v>27</v>
      </c>
      <c r="P69" s="8" t="s">
        <v>33</v>
      </c>
      <c r="Q69" s="73" t="s">
        <v>33</v>
      </c>
      <c r="R69" s="73" t="s">
        <v>33</v>
      </c>
      <c r="S69" s="73" t="s">
        <v>34</v>
      </c>
      <c r="T69" s="8" t="s">
        <v>35</v>
      </c>
      <c r="U69" s="73" t="s">
        <v>32</v>
      </c>
      <c r="V69" s="74" t="s">
        <v>44</v>
      </c>
      <c r="W69" s="236">
        <v>0</v>
      </c>
      <c r="X69" s="221"/>
      <c r="Y69" s="220"/>
    </row>
    <row r="70" spans="3:25" ht="19" customHeight="1" x14ac:dyDescent="0.25">
      <c r="C70" s="85" t="s">
        <v>748</v>
      </c>
      <c r="D70" s="430" t="s">
        <v>33</v>
      </c>
      <c r="E70" s="435" t="s">
        <v>33</v>
      </c>
      <c r="F70" s="436" t="s">
        <v>33</v>
      </c>
      <c r="G70" s="436" t="s">
        <v>40</v>
      </c>
      <c r="H70" s="437" t="s">
        <v>41</v>
      </c>
      <c r="I70" s="437" t="s">
        <v>42</v>
      </c>
      <c r="J70" s="436" t="s">
        <v>43</v>
      </c>
      <c r="K70" s="434" t="s">
        <v>36</v>
      </c>
      <c r="N70" s="243">
        <v>0</v>
      </c>
      <c r="O70" s="244">
        <v>0.33333333333333331</v>
      </c>
      <c r="P70" s="245">
        <v>0.46666666666666667</v>
      </c>
      <c r="Q70" s="245">
        <v>0.2</v>
      </c>
      <c r="R70" s="245">
        <v>0.8666666666666667</v>
      </c>
      <c r="S70" s="245">
        <v>0.8666666666666667</v>
      </c>
      <c r="T70" s="245">
        <v>0.8666666666666667</v>
      </c>
      <c r="U70" s="245">
        <v>0.4</v>
      </c>
      <c r="V70" s="246">
        <v>0.33333333333333331</v>
      </c>
      <c r="W70" s="247">
        <v>0</v>
      </c>
      <c r="X70" s="218" t="s">
        <v>8</v>
      </c>
      <c r="Y70" s="219" t="s">
        <v>14</v>
      </c>
    </row>
    <row r="71" spans="3:25" ht="20" customHeight="1" thickBot="1" x14ac:dyDescent="0.3">
      <c r="C71" s="83" t="s">
        <v>749</v>
      </c>
      <c r="D71" s="430" t="s">
        <v>38</v>
      </c>
      <c r="E71" s="435" t="s">
        <v>33</v>
      </c>
      <c r="F71" s="430" t="s">
        <v>38</v>
      </c>
      <c r="G71" s="436" t="s">
        <v>29</v>
      </c>
      <c r="H71" s="437" t="s">
        <v>41</v>
      </c>
      <c r="I71" s="437" t="s">
        <v>42</v>
      </c>
      <c r="J71" s="436" t="s">
        <v>35</v>
      </c>
      <c r="K71" s="434" t="s">
        <v>36</v>
      </c>
      <c r="N71" s="235">
        <v>0</v>
      </c>
      <c r="O71" s="201" t="s">
        <v>27</v>
      </c>
      <c r="P71" s="138" t="s">
        <v>39</v>
      </c>
      <c r="Q71" s="138" t="s">
        <v>27</v>
      </c>
      <c r="R71" s="139" t="s">
        <v>29</v>
      </c>
      <c r="S71" s="139" t="s">
        <v>34</v>
      </c>
      <c r="T71" s="139" t="s">
        <v>42</v>
      </c>
      <c r="U71" s="138" t="s">
        <v>32</v>
      </c>
      <c r="V71" s="202" t="s">
        <v>36</v>
      </c>
      <c r="W71" s="236">
        <v>0</v>
      </c>
      <c r="X71" s="224"/>
      <c r="Y71" s="223"/>
    </row>
    <row r="72" spans="3:25" ht="19" customHeight="1" x14ac:dyDescent="0.25">
      <c r="C72" s="85" t="s">
        <v>750</v>
      </c>
      <c r="D72" s="430" t="s">
        <v>38</v>
      </c>
      <c r="E72" s="435" t="s">
        <v>39</v>
      </c>
      <c r="F72" s="436" t="s">
        <v>38</v>
      </c>
      <c r="G72" s="436" t="s">
        <v>40</v>
      </c>
      <c r="H72" s="437" t="s">
        <v>41</v>
      </c>
      <c r="I72" s="436" t="s">
        <v>31</v>
      </c>
      <c r="J72" s="436" t="s">
        <v>43</v>
      </c>
      <c r="K72" s="434" t="s">
        <v>44</v>
      </c>
      <c r="N72" s="235">
        <v>0</v>
      </c>
      <c r="O72" s="199">
        <v>0.58823529411764708</v>
      </c>
      <c r="P72" s="136">
        <v>0.58823529411764708</v>
      </c>
      <c r="Q72" s="136">
        <v>0.35294117647058831</v>
      </c>
      <c r="R72" s="136">
        <v>0.41176470588235292</v>
      </c>
      <c r="S72" s="136">
        <v>0.94117647058823528</v>
      </c>
      <c r="T72" s="136">
        <v>0.6470588235294118</v>
      </c>
      <c r="U72" s="136">
        <v>0.35294117647058831</v>
      </c>
      <c r="V72" s="200">
        <v>0.29411764705882348</v>
      </c>
      <c r="W72" s="236">
        <v>0</v>
      </c>
      <c r="X72" s="225" t="s">
        <v>9</v>
      </c>
      <c r="Y72" s="219" t="s">
        <v>14</v>
      </c>
    </row>
    <row r="73" spans="3:25" ht="20" customHeight="1" thickBot="1" x14ac:dyDescent="0.3">
      <c r="C73" s="83" t="s">
        <v>751</v>
      </c>
      <c r="D73" s="430" t="s">
        <v>38</v>
      </c>
      <c r="E73" s="435" t="s">
        <v>33</v>
      </c>
      <c r="F73" s="436" t="s">
        <v>33</v>
      </c>
      <c r="G73" s="436" t="s">
        <v>40</v>
      </c>
      <c r="H73" s="437" t="s">
        <v>41</v>
      </c>
      <c r="I73" s="437" t="s">
        <v>42</v>
      </c>
      <c r="J73" s="436" t="s">
        <v>32</v>
      </c>
      <c r="K73" s="434" t="s">
        <v>44</v>
      </c>
      <c r="N73" s="235">
        <v>0</v>
      </c>
      <c r="O73" s="203" t="s">
        <v>27</v>
      </c>
      <c r="P73" s="150" t="s">
        <v>39</v>
      </c>
      <c r="Q73" s="121" t="s">
        <v>27</v>
      </c>
      <c r="R73" s="121" t="s">
        <v>33</v>
      </c>
      <c r="S73" s="150" t="s">
        <v>41</v>
      </c>
      <c r="T73" s="150" t="s">
        <v>42</v>
      </c>
      <c r="U73" s="121" t="s">
        <v>32</v>
      </c>
      <c r="V73" s="204" t="s">
        <v>36</v>
      </c>
      <c r="W73" s="236">
        <v>0</v>
      </c>
      <c r="X73" s="226"/>
      <c r="Y73" s="223"/>
    </row>
    <row r="74" spans="3:25" ht="19" customHeight="1" x14ac:dyDescent="0.25">
      <c r="C74" s="85" t="s">
        <v>752</v>
      </c>
      <c r="D74" s="430" t="s">
        <v>38</v>
      </c>
      <c r="E74" s="435" t="s">
        <v>39</v>
      </c>
      <c r="F74" s="436" t="s">
        <v>33</v>
      </c>
      <c r="G74" s="436" t="s">
        <v>29</v>
      </c>
      <c r="H74" s="437" t="s">
        <v>41</v>
      </c>
      <c r="I74" s="436" t="s">
        <v>35</v>
      </c>
      <c r="J74" s="436" t="s">
        <v>32</v>
      </c>
      <c r="K74" s="434" t="s">
        <v>44</v>
      </c>
      <c r="N74" s="235">
        <v>0</v>
      </c>
      <c r="O74" s="199">
        <v>0.3380281690140845</v>
      </c>
      <c r="P74" s="136">
        <v>0.60563380281690138</v>
      </c>
      <c r="Q74" s="136">
        <v>0.43661971830985907</v>
      </c>
      <c r="R74" s="136">
        <v>0.676056338028169</v>
      </c>
      <c r="S74" s="136">
        <v>0.90140845070422537</v>
      </c>
      <c r="T74" s="136">
        <v>0.73239436619718312</v>
      </c>
      <c r="U74" s="136">
        <v>0.46478873239436619</v>
      </c>
      <c r="V74" s="200">
        <v>0.3380281690140845</v>
      </c>
      <c r="W74" s="236">
        <v>0</v>
      </c>
      <c r="X74" s="227" t="s">
        <v>10</v>
      </c>
      <c r="Y74" s="219" t="s">
        <v>14</v>
      </c>
    </row>
    <row r="75" spans="3:25" ht="20" customHeight="1" thickBot="1" x14ac:dyDescent="0.3">
      <c r="C75" s="83" t="s">
        <v>753</v>
      </c>
      <c r="D75" s="430" t="s">
        <v>38</v>
      </c>
      <c r="E75" s="435" t="s">
        <v>28</v>
      </c>
      <c r="F75" s="436" t="s">
        <v>27</v>
      </c>
      <c r="G75" s="436" t="s">
        <v>29</v>
      </c>
      <c r="H75" s="437" t="s">
        <v>41</v>
      </c>
      <c r="I75" s="436" t="s">
        <v>35</v>
      </c>
      <c r="J75" s="436" t="s">
        <v>32</v>
      </c>
      <c r="K75" s="434" t="s">
        <v>36</v>
      </c>
      <c r="N75" s="235">
        <v>0</v>
      </c>
      <c r="O75" s="205" t="s">
        <v>33</v>
      </c>
      <c r="P75" s="150" t="s">
        <v>39</v>
      </c>
      <c r="Q75" s="121" t="s">
        <v>33</v>
      </c>
      <c r="R75" s="150" t="s">
        <v>40</v>
      </c>
      <c r="S75" s="150" t="s">
        <v>41</v>
      </c>
      <c r="T75" s="150" t="s">
        <v>42</v>
      </c>
      <c r="U75" s="121" t="s">
        <v>43</v>
      </c>
      <c r="V75" s="204" t="s">
        <v>36</v>
      </c>
      <c r="W75" s="236">
        <v>0</v>
      </c>
      <c r="X75" s="228"/>
      <c r="Y75" s="223"/>
    </row>
    <row r="76" spans="3:25" ht="19" customHeight="1" x14ac:dyDescent="0.25">
      <c r="C76" s="85" t="s">
        <v>754</v>
      </c>
      <c r="D76" s="430" t="s">
        <v>38</v>
      </c>
      <c r="E76" s="435" t="s">
        <v>28</v>
      </c>
      <c r="F76" s="436" t="s">
        <v>33</v>
      </c>
      <c r="G76" s="436" t="s">
        <v>33</v>
      </c>
      <c r="H76" s="437" t="s">
        <v>41</v>
      </c>
      <c r="I76" s="436" t="s">
        <v>31</v>
      </c>
      <c r="J76" s="436" t="s">
        <v>35</v>
      </c>
      <c r="K76" s="434" t="s">
        <v>36</v>
      </c>
      <c r="N76" s="235">
        <v>0</v>
      </c>
      <c r="O76" s="199">
        <v>0.38461538461538458</v>
      </c>
      <c r="P76" s="136">
        <v>0.61538461538461542</v>
      </c>
      <c r="Q76" s="136">
        <v>0.46153846153846162</v>
      </c>
      <c r="R76" s="162">
        <v>0.69230769230769229</v>
      </c>
      <c r="S76" s="162">
        <v>0.76923076923076927</v>
      </c>
      <c r="T76" s="162">
        <v>0.61538461538461542</v>
      </c>
      <c r="U76" s="136">
        <v>0.46153846153846162</v>
      </c>
      <c r="V76" s="200">
        <v>0.61538461538461542</v>
      </c>
      <c r="W76" s="236">
        <v>0</v>
      </c>
      <c r="X76" s="229" t="s">
        <v>11</v>
      </c>
      <c r="Y76" s="219" t="s">
        <v>14</v>
      </c>
    </row>
    <row r="77" spans="3:25" ht="20" customHeight="1" thickBot="1" x14ac:dyDescent="0.3">
      <c r="C77" s="83" t="s">
        <v>755</v>
      </c>
      <c r="D77" s="430" t="s">
        <v>27</v>
      </c>
      <c r="E77" s="435" t="s">
        <v>33</v>
      </c>
      <c r="F77" s="436" t="s">
        <v>33</v>
      </c>
      <c r="G77" s="436" t="s">
        <v>29</v>
      </c>
      <c r="H77" s="435" t="s">
        <v>34</v>
      </c>
      <c r="I77" s="436" t="s">
        <v>35</v>
      </c>
      <c r="J77" s="436" t="s">
        <v>43</v>
      </c>
      <c r="K77" s="434" t="s">
        <v>36</v>
      </c>
      <c r="N77" s="235">
        <v>0</v>
      </c>
      <c r="O77" s="205" t="s">
        <v>38</v>
      </c>
      <c r="P77" s="150" t="s">
        <v>28</v>
      </c>
      <c r="Q77" s="121" t="s">
        <v>33</v>
      </c>
      <c r="R77" s="150" t="s">
        <v>40</v>
      </c>
      <c r="S77" s="150" t="s">
        <v>34</v>
      </c>
      <c r="T77" s="150" t="s">
        <v>42</v>
      </c>
      <c r="U77" s="121" t="s">
        <v>43</v>
      </c>
      <c r="V77" s="206" t="s">
        <v>44</v>
      </c>
      <c r="W77" s="236">
        <v>0</v>
      </c>
      <c r="X77" s="230"/>
      <c r="Y77" s="223"/>
    </row>
    <row r="78" spans="3:25" ht="19" customHeight="1" x14ac:dyDescent="0.25">
      <c r="C78" s="85" t="s">
        <v>756</v>
      </c>
      <c r="D78" s="430" t="s">
        <v>27</v>
      </c>
      <c r="E78" s="435" t="s">
        <v>39</v>
      </c>
      <c r="F78" s="436" t="s">
        <v>27</v>
      </c>
      <c r="G78" s="436" t="s">
        <v>40</v>
      </c>
      <c r="H78" s="435" t="s">
        <v>34</v>
      </c>
      <c r="I78" s="436" t="s">
        <v>35</v>
      </c>
      <c r="J78" s="436" t="s">
        <v>43</v>
      </c>
      <c r="K78" s="434" t="s">
        <v>44</v>
      </c>
      <c r="N78" s="235">
        <v>0</v>
      </c>
      <c r="O78" s="207">
        <v>0.52631578947368418</v>
      </c>
      <c r="P78" s="162">
        <v>0.52631578947368418</v>
      </c>
      <c r="Q78" s="136">
        <v>0.47368421052631582</v>
      </c>
      <c r="R78" s="162">
        <v>0.52631578947368418</v>
      </c>
      <c r="S78" s="162">
        <v>0.78947368421052633</v>
      </c>
      <c r="T78" s="162">
        <v>0.73684210526315785</v>
      </c>
      <c r="U78" s="136">
        <v>0.47368421052631582</v>
      </c>
      <c r="V78" s="200">
        <v>0.47368421052631582</v>
      </c>
      <c r="W78" s="236">
        <v>0</v>
      </c>
      <c r="X78" s="231" t="s">
        <v>12</v>
      </c>
      <c r="Y78" s="219" t="s">
        <v>14</v>
      </c>
    </row>
    <row r="79" spans="3:25" ht="20" customHeight="1" thickBot="1" x14ac:dyDescent="0.3">
      <c r="C79" s="83" t="s">
        <v>757</v>
      </c>
      <c r="D79" s="430" t="s">
        <v>27</v>
      </c>
      <c r="E79" s="435" t="s">
        <v>28</v>
      </c>
      <c r="F79" s="436" t="s">
        <v>27</v>
      </c>
      <c r="G79" s="436" t="s">
        <v>29</v>
      </c>
      <c r="H79" s="435" t="s">
        <v>34</v>
      </c>
      <c r="I79" s="436" t="s">
        <v>31</v>
      </c>
      <c r="J79" s="436" t="s">
        <v>32</v>
      </c>
      <c r="K79" s="434" t="s">
        <v>44</v>
      </c>
      <c r="N79" s="237">
        <v>0</v>
      </c>
      <c r="O79" s="208" t="s">
        <v>27</v>
      </c>
      <c r="P79" s="209" t="s">
        <v>28</v>
      </c>
      <c r="Q79" s="210" t="s">
        <v>33</v>
      </c>
      <c r="R79" s="209" t="s">
        <v>29</v>
      </c>
      <c r="S79" s="209" t="s">
        <v>34</v>
      </c>
      <c r="T79" s="209" t="s">
        <v>42</v>
      </c>
      <c r="U79" s="210" t="s">
        <v>32</v>
      </c>
      <c r="V79" s="211" t="s">
        <v>36</v>
      </c>
      <c r="W79" s="238">
        <v>0</v>
      </c>
      <c r="X79" s="222"/>
      <c r="Y79" s="223"/>
    </row>
    <row r="80" spans="3:25" ht="20" customHeight="1" thickBot="1" x14ac:dyDescent="0.3">
      <c r="C80" s="85" t="s">
        <v>758</v>
      </c>
      <c r="D80" s="430" t="s">
        <v>27</v>
      </c>
      <c r="E80" s="435" t="s">
        <v>33</v>
      </c>
      <c r="F80" s="436" t="s">
        <v>38</v>
      </c>
      <c r="G80" s="436" t="s">
        <v>33</v>
      </c>
      <c r="H80" s="435" t="s">
        <v>34</v>
      </c>
      <c r="I80" s="436" t="s">
        <v>31</v>
      </c>
      <c r="J80" s="436" t="s">
        <v>43</v>
      </c>
      <c r="K80" s="434" t="s">
        <v>44</v>
      </c>
      <c r="N80" s="240">
        <v>0.5</v>
      </c>
      <c r="O80" s="241">
        <v>0.5</v>
      </c>
      <c r="P80" s="241">
        <v>0.5</v>
      </c>
      <c r="Q80" s="241">
        <v>0.5</v>
      </c>
      <c r="R80" s="241">
        <v>0.5</v>
      </c>
      <c r="S80" s="241">
        <v>0.5</v>
      </c>
      <c r="T80" s="241">
        <v>0.5</v>
      </c>
      <c r="U80" s="241">
        <v>0.5</v>
      </c>
      <c r="V80" s="241">
        <v>0.5</v>
      </c>
      <c r="W80" s="242">
        <v>0.5</v>
      </c>
      <c r="X80" s="239"/>
      <c r="Y80" s="223" t="s">
        <v>759</v>
      </c>
    </row>
    <row r="81" spans="3:11" ht="19" customHeight="1" x14ac:dyDescent="0.25">
      <c r="C81" s="83" t="s">
        <v>760</v>
      </c>
      <c r="D81" s="430" t="s">
        <v>27</v>
      </c>
      <c r="E81" s="435" t="s">
        <v>28</v>
      </c>
      <c r="F81" s="436" t="s">
        <v>27</v>
      </c>
      <c r="G81" s="436" t="s">
        <v>29</v>
      </c>
      <c r="H81" s="435" t="s">
        <v>34</v>
      </c>
      <c r="I81" s="437" t="s">
        <v>42</v>
      </c>
      <c r="J81" s="436" t="s">
        <v>32</v>
      </c>
      <c r="K81" s="434" t="s">
        <v>44</v>
      </c>
    </row>
    <row r="82" spans="3:11" ht="19" customHeight="1" x14ac:dyDescent="0.25">
      <c r="C82" s="85" t="s">
        <v>761</v>
      </c>
      <c r="D82" s="430" t="s">
        <v>33</v>
      </c>
      <c r="E82" s="435" t="s">
        <v>39</v>
      </c>
      <c r="F82" s="436" t="s">
        <v>33</v>
      </c>
      <c r="G82" s="436" t="s">
        <v>40</v>
      </c>
      <c r="H82" s="435" t="s">
        <v>34</v>
      </c>
      <c r="I82" s="436" t="s">
        <v>31</v>
      </c>
      <c r="J82" s="436" t="s">
        <v>32</v>
      </c>
      <c r="K82" s="434" t="s">
        <v>36</v>
      </c>
    </row>
    <row r="83" spans="3:11" ht="19" customHeight="1" x14ac:dyDescent="0.25">
      <c r="C83" s="83" t="s">
        <v>762</v>
      </c>
      <c r="D83" s="430" t="s">
        <v>33</v>
      </c>
      <c r="E83" s="435" t="s">
        <v>28</v>
      </c>
      <c r="F83" s="436" t="s">
        <v>27</v>
      </c>
      <c r="G83" s="436" t="s">
        <v>33</v>
      </c>
      <c r="H83" s="437" t="s">
        <v>34</v>
      </c>
      <c r="I83" s="437" t="s">
        <v>42</v>
      </c>
      <c r="J83" s="436" t="s">
        <v>35</v>
      </c>
      <c r="K83" s="434" t="s">
        <v>36</v>
      </c>
    </row>
    <row r="84" spans="3:11" ht="19" customHeight="1" x14ac:dyDescent="0.25">
      <c r="C84" s="85" t="s">
        <v>763</v>
      </c>
      <c r="D84" s="430" t="s">
        <v>33</v>
      </c>
      <c r="E84" s="435" t="s">
        <v>28</v>
      </c>
      <c r="F84" s="436" t="s">
        <v>27</v>
      </c>
      <c r="G84" s="436" t="s">
        <v>29</v>
      </c>
      <c r="H84" s="435" t="s">
        <v>34</v>
      </c>
      <c r="I84" s="437" t="s">
        <v>42</v>
      </c>
      <c r="J84" s="436" t="s">
        <v>32</v>
      </c>
      <c r="K84" s="434" t="s">
        <v>44</v>
      </c>
    </row>
    <row r="85" spans="3:11" ht="19" customHeight="1" x14ac:dyDescent="0.25">
      <c r="C85" s="83" t="s">
        <v>764</v>
      </c>
      <c r="D85" s="430" t="s">
        <v>33</v>
      </c>
      <c r="E85" s="435" t="s">
        <v>39</v>
      </c>
      <c r="F85" s="436" t="s">
        <v>38</v>
      </c>
      <c r="G85" s="436" t="s">
        <v>40</v>
      </c>
      <c r="H85" s="435" t="s">
        <v>34</v>
      </c>
      <c r="I85" s="436" t="s">
        <v>35</v>
      </c>
      <c r="J85" s="436" t="s">
        <v>35</v>
      </c>
      <c r="K85" s="434" t="s">
        <v>36</v>
      </c>
    </row>
    <row r="86" spans="3:11" ht="19" customHeight="1" x14ac:dyDescent="0.25">
      <c r="C86" s="85" t="s">
        <v>765</v>
      </c>
      <c r="D86" s="430" t="s">
        <v>33</v>
      </c>
      <c r="E86" s="435" t="s">
        <v>33</v>
      </c>
      <c r="F86" s="436" t="s">
        <v>33</v>
      </c>
      <c r="G86" s="436" t="s">
        <v>40</v>
      </c>
      <c r="H86" s="435" t="s">
        <v>34</v>
      </c>
      <c r="I86" s="436" t="s">
        <v>35</v>
      </c>
      <c r="J86" s="436" t="s">
        <v>35</v>
      </c>
      <c r="K86" s="434" t="s">
        <v>36</v>
      </c>
    </row>
    <row r="87" spans="3:11" ht="19" customHeight="1" x14ac:dyDescent="0.25">
      <c r="C87" s="83" t="s">
        <v>766</v>
      </c>
      <c r="D87" s="430" t="s">
        <v>38</v>
      </c>
      <c r="E87" s="435" t="s">
        <v>39</v>
      </c>
      <c r="F87" s="436" t="s">
        <v>27</v>
      </c>
      <c r="G87" s="436" t="s">
        <v>33</v>
      </c>
      <c r="H87" s="435" t="s">
        <v>34</v>
      </c>
      <c r="I87" s="436" t="s">
        <v>31</v>
      </c>
      <c r="J87" s="436" t="s">
        <v>35</v>
      </c>
      <c r="K87" s="434" t="s">
        <v>44</v>
      </c>
    </row>
    <row r="88" spans="3:11" ht="20" customHeight="1" thickBot="1" x14ac:dyDescent="0.3">
      <c r="C88" s="86" t="s">
        <v>767</v>
      </c>
      <c r="D88" s="438" t="s">
        <v>38</v>
      </c>
      <c r="E88" s="439" t="s">
        <v>39</v>
      </c>
      <c r="F88" s="440" t="s">
        <v>38</v>
      </c>
      <c r="G88" s="439" t="s">
        <v>33</v>
      </c>
      <c r="H88" s="441" t="s">
        <v>34</v>
      </c>
      <c r="I88" s="441" t="s">
        <v>42</v>
      </c>
      <c r="J88" s="440" t="s">
        <v>35</v>
      </c>
      <c r="K88" s="442" t="s">
        <v>44</v>
      </c>
    </row>
  </sheetData>
  <mergeCells count="5">
    <mergeCell ref="A12:A14"/>
    <mergeCell ref="A26:A28"/>
    <mergeCell ref="A19:A21"/>
    <mergeCell ref="A33:A35"/>
    <mergeCell ref="A40:A42"/>
  </mergeCells>
  <conditionalFormatting sqref="D13:K13 M13:T13 D20:K20 M20:T20 D27:K27 M27:T27 D34:K34 M34:T34 D41:K41 M41:T41">
    <cfRule type="cellIs" dxfId="16" priority="4" operator="greaterThanOrEqual">
      <formula>$C$8</formula>
    </cfRule>
  </conditionalFormatting>
  <conditionalFormatting sqref="N60:W60 N63 W63 N69 W69">
    <cfRule type="cellIs" dxfId="15" priority="3" operator="greaterThanOrEqual">
      <formula>$C$8</formula>
    </cfRule>
  </conditionalFormatting>
  <conditionalFormatting sqref="N62:W62 O64:V64 N65:N66 W65:W66 O66:V66 N68:W68 N71:N72 W71:W72 N74:N75 W74:W75 N77:N78 W77:W78">
    <cfRule type="cellIs" dxfId="14" priority="2" operator="greaterThanOrEqual">
      <formula>$C$8</formula>
    </cfRule>
  </conditionalFormatting>
  <conditionalFormatting sqref="O70:V70 O72:V72 O74:V74 O76:V76 O78:V78">
    <cfRule type="cellIs" dxfId="13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W81"/>
  <sheetViews>
    <sheetView tabSelected="1" topLeftCell="K1" workbookViewId="0">
      <selection activeCell="P23" sqref="P23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x14ac:dyDescent="0.2">
      <c r="B2" t="s">
        <v>770</v>
      </c>
      <c r="C2">
        <v>0</v>
      </c>
      <c r="D2" t="s">
        <v>729</v>
      </c>
      <c r="E2" t="s">
        <v>729</v>
      </c>
      <c r="F2" t="s">
        <v>729</v>
      </c>
      <c r="G2" t="s">
        <v>729</v>
      </c>
      <c r="H2" t="s">
        <v>728</v>
      </c>
      <c r="I2" t="s">
        <v>728</v>
      </c>
      <c r="M2" s="53" t="s">
        <v>771</v>
      </c>
      <c r="N2" s="54" t="s">
        <v>772</v>
      </c>
    </row>
    <row r="3" spans="2:23" ht="19" customHeight="1" x14ac:dyDescent="0.25">
      <c r="B3" t="s">
        <v>770</v>
      </c>
      <c r="C3">
        <v>1</v>
      </c>
      <c r="D3" t="s">
        <v>728</v>
      </c>
      <c r="E3" t="s">
        <v>729</v>
      </c>
      <c r="F3" t="s">
        <v>729</v>
      </c>
      <c r="G3" t="s">
        <v>729</v>
      </c>
      <c r="H3" t="s">
        <v>728</v>
      </c>
      <c r="I3" t="s">
        <v>728</v>
      </c>
      <c r="M3" s="55" t="s">
        <v>104</v>
      </c>
      <c r="N3" s="56">
        <v>0.2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thickBot="1" x14ac:dyDescent="0.3">
      <c r="B4" t="s">
        <v>770</v>
      </c>
      <c r="C4">
        <v>2</v>
      </c>
      <c r="D4" t="s">
        <v>729</v>
      </c>
      <c r="E4" t="s">
        <v>729</v>
      </c>
      <c r="F4" t="s">
        <v>729</v>
      </c>
      <c r="G4" t="s">
        <v>729</v>
      </c>
      <c r="H4" t="s">
        <v>728</v>
      </c>
      <c r="I4" t="s">
        <v>728</v>
      </c>
      <c r="M4" s="57" t="s">
        <v>109</v>
      </c>
      <c r="N4" s="58">
        <v>0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x14ac:dyDescent="0.25">
      <c r="B5" t="s">
        <v>770</v>
      </c>
      <c r="C5">
        <v>3</v>
      </c>
      <c r="D5" t="s">
        <v>728</v>
      </c>
      <c r="E5" t="s">
        <v>729</v>
      </c>
      <c r="F5" t="s">
        <v>729</v>
      </c>
      <c r="G5" t="s">
        <v>729</v>
      </c>
      <c r="H5" t="s">
        <v>728</v>
      </c>
      <c r="I5" t="s">
        <v>728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770</v>
      </c>
      <c r="C6">
        <v>4</v>
      </c>
      <c r="D6" t="s">
        <v>729</v>
      </c>
      <c r="E6" t="s">
        <v>729</v>
      </c>
      <c r="F6" t="s">
        <v>729</v>
      </c>
      <c r="H6" t="s">
        <v>728</v>
      </c>
      <c r="I6" t="s">
        <v>728</v>
      </c>
      <c r="J6" t="s">
        <v>729</v>
      </c>
    </row>
    <row r="7" spans="2:23" x14ac:dyDescent="0.2">
      <c r="B7" t="s">
        <v>770</v>
      </c>
      <c r="C7">
        <v>5</v>
      </c>
      <c r="D7" t="s">
        <v>729</v>
      </c>
      <c r="E7" t="s">
        <v>729</v>
      </c>
      <c r="F7" t="s">
        <v>729</v>
      </c>
      <c r="G7" t="s">
        <v>729</v>
      </c>
      <c r="H7" t="s">
        <v>728</v>
      </c>
      <c r="I7" t="s">
        <v>728</v>
      </c>
    </row>
    <row r="8" spans="2:23" ht="20" customHeight="1" thickBot="1" x14ac:dyDescent="0.3">
      <c r="B8" t="s">
        <v>770</v>
      </c>
      <c r="C8">
        <v>6</v>
      </c>
      <c r="D8" t="s">
        <v>728</v>
      </c>
      <c r="E8" t="s">
        <v>729</v>
      </c>
      <c r="F8" t="s">
        <v>729</v>
      </c>
      <c r="G8" t="s">
        <v>729</v>
      </c>
      <c r="H8" t="s">
        <v>728</v>
      </c>
      <c r="I8" t="s">
        <v>728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770</v>
      </c>
      <c r="C9">
        <v>7</v>
      </c>
      <c r="D9" t="s">
        <v>729</v>
      </c>
      <c r="E9" t="s">
        <v>729</v>
      </c>
      <c r="H9" t="s">
        <v>728</v>
      </c>
      <c r="I9" t="s">
        <v>728</v>
      </c>
      <c r="J9" t="s">
        <v>729</v>
      </c>
      <c r="K9" t="s">
        <v>728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770</v>
      </c>
      <c r="C10">
        <v>8</v>
      </c>
      <c r="D10" t="s">
        <v>728</v>
      </c>
      <c r="E10" t="s">
        <v>729</v>
      </c>
      <c r="F10" t="s">
        <v>729</v>
      </c>
      <c r="G10" t="s">
        <v>729</v>
      </c>
      <c r="H10" t="s">
        <v>728</v>
      </c>
      <c r="I10" t="s">
        <v>728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770</v>
      </c>
      <c r="C11">
        <v>9</v>
      </c>
      <c r="D11" t="s">
        <v>729</v>
      </c>
      <c r="E11" t="s">
        <v>729</v>
      </c>
      <c r="F11" t="s">
        <v>729</v>
      </c>
      <c r="G11" t="s">
        <v>729</v>
      </c>
      <c r="H11" t="s">
        <v>728</v>
      </c>
      <c r="I11" t="s">
        <v>728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770</v>
      </c>
      <c r="C12">
        <v>10</v>
      </c>
      <c r="D12" t="s">
        <v>729</v>
      </c>
      <c r="E12" t="s">
        <v>729</v>
      </c>
      <c r="F12" t="s">
        <v>729</v>
      </c>
      <c r="G12" t="s">
        <v>729</v>
      </c>
      <c r="H12" t="s">
        <v>728</v>
      </c>
      <c r="I12" t="s">
        <v>728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770</v>
      </c>
      <c r="C13">
        <v>11</v>
      </c>
      <c r="D13" t="s">
        <v>729</v>
      </c>
      <c r="E13" t="s">
        <v>729</v>
      </c>
      <c r="H13" t="s">
        <v>728</v>
      </c>
      <c r="I13" t="s">
        <v>728</v>
      </c>
      <c r="J13" t="s">
        <v>729</v>
      </c>
      <c r="K13" t="s">
        <v>728</v>
      </c>
      <c r="N13" s="50" t="s">
        <v>773</v>
      </c>
      <c r="O13" s="43" t="s">
        <v>118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69</v>
      </c>
      <c r="S13" s="8">
        <f t="shared" si="0"/>
        <v>65</v>
      </c>
      <c r="T13" s="8">
        <f t="shared" si="0"/>
        <v>80</v>
      </c>
      <c r="U13" s="8">
        <f t="shared" si="0"/>
        <v>80</v>
      </c>
      <c r="V13" s="8">
        <f t="shared" si="0"/>
        <v>14</v>
      </c>
      <c r="W13" s="36">
        <f t="shared" si="0"/>
        <v>13</v>
      </c>
    </row>
    <row r="14" spans="2:23" ht="19" customHeight="1" x14ac:dyDescent="0.25">
      <c r="B14" t="s">
        <v>770</v>
      </c>
      <c r="C14">
        <v>12</v>
      </c>
      <c r="D14" t="s">
        <v>729</v>
      </c>
      <c r="E14" t="s">
        <v>729</v>
      </c>
      <c r="F14" t="s">
        <v>729</v>
      </c>
      <c r="G14" t="s">
        <v>729</v>
      </c>
      <c r="H14" t="s">
        <v>728</v>
      </c>
      <c r="I14" t="s">
        <v>728</v>
      </c>
      <c r="N14" s="51">
        <v>80</v>
      </c>
      <c r="O14" s="40" t="s">
        <v>121</v>
      </c>
      <c r="P14" s="13">
        <f t="shared" ref="P14:W14" si="1">P13/$N$14</f>
        <v>1</v>
      </c>
      <c r="Q14" s="13">
        <f t="shared" si="1"/>
        <v>1</v>
      </c>
      <c r="R14" s="13">
        <f t="shared" si="1"/>
        <v>0.86250000000000004</v>
      </c>
      <c r="S14" s="13">
        <f t="shared" si="1"/>
        <v>0.8125</v>
      </c>
      <c r="T14" s="13">
        <f t="shared" si="1"/>
        <v>1</v>
      </c>
      <c r="U14" s="13">
        <f t="shared" si="1"/>
        <v>1</v>
      </c>
      <c r="V14" s="13">
        <f t="shared" si="1"/>
        <v>0.17499999999999999</v>
      </c>
      <c r="W14" s="34">
        <f t="shared" si="1"/>
        <v>0.16250000000000001</v>
      </c>
    </row>
    <row r="15" spans="2:23" ht="20" customHeight="1" thickBot="1" x14ac:dyDescent="0.3">
      <c r="B15" t="s">
        <v>770</v>
      </c>
      <c r="C15">
        <v>13</v>
      </c>
      <c r="D15" t="s">
        <v>728</v>
      </c>
      <c r="E15" t="s">
        <v>729</v>
      </c>
      <c r="F15" t="s">
        <v>729</v>
      </c>
      <c r="G15" t="s">
        <v>729</v>
      </c>
      <c r="H15" t="s">
        <v>728</v>
      </c>
      <c r="I15" t="s">
        <v>728</v>
      </c>
      <c r="N15" s="51"/>
      <c r="O15" s="41" t="s">
        <v>124</v>
      </c>
      <c r="P15" s="8" t="str">
        <f t="shared" ref="P15:W15" si="2">INDEX(P8:P10, MATCH(MAX(P16:P18), P16:P18, 0))</f>
        <v>neutral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770</v>
      </c>
      <c r="C16">
        <v>14</v>
      </c>
      <c r="D16" t="s">
        <v>729</v>
      </c>
      <c r="E16" t="s">
        <v>729</v>
      </c>
      <c r="F16" t="s">
        <v>729</v>
      </c>
      <c r="G16" t="s">
        <v>729</v>
      </c>
      <c r="H16" t="s">
        <v>728</v>
      </c>
      <c r="I16" t="s">
        <v>728</v>
      </c>
      <c r="N16" s="51"/>
      <c r="O16" s="42" t="s">
        <v>127</v>
      </c>
      <c r="P16" s="8">
        <f t="shared" ref="P16:W18" si="3">COUNTIF(D$2:D$81, P3)</f>
        <v>27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80</v>
      </c>
      <c r="U16" s="8">
        <f t="shared" si="3"/>
        <v>73</v>
      </c>
      <c r="V16" s="8">
        <f t="shared" si="3"/>
        <v>1</v>
      </c>
      <c r="W16" s="36">
        <f t="shared" si="3"/>
        <v>9</v>
      </c>
    </row>
    <row r="17" spans="2:23" ht="19" customHeight="1" x14ac:dyDescent="0.25">
      <c r="B17" t="s">
        <v>770</v>
      </c>
      <c r="C17">
        <v>15</v>
      </c>
      <c r="D17" t="s">
        <v>729</v>
      </c>
      <c r="E17" t="s">
        <v>729</v>
      </c>
      <c r="H17" t="s">
        <v>728</v>
      </c>
      <c r="I17" t="s">
        <v>728</v>
      </c>
      <c r="J17" t="s">
        <v>728</v>
      </c>
      <c r="K17" t="s">
        <v>728</v>
      </c>
      <c r="N17" s="35"/>
      <c r="O17" s="40" t="s">
        <v>130</v>
      </c>
      <c r="P17" s="8">
        <f t="shared" si="3"/>
        <v>53</v>
      </c>
      <c r="Q17" s="8">
        <f t="shared" si="3"/>
        <v>80</v>
      </c>
      <c r="R17" s="8">
        <f t="shared" si="3"/>
        <v>69</v>
      </c>
      <c r="S17" s="8">
        <f t="shared" si="3"/>
        <v>65</v>
      </c>
      <c r="T17" s="8">
        <f t="shared" si="3"/>
        <v>0</v>
      </c>
      <c r="U17" s="8">
        <f t="shared" si="3"/>
        <v>7</v>
      </c>
      <c r="V17" s="8">
        <f t="shared" si="3"/>
        <v>13</v>
      </c>
      <c r="W17" s="36">
        <f t="shared" si="3"/>
        <v>4</v>
      </c>
    </row>
    <row r="18" spans="2:23" ht="20" customHeight="1" thickBot="1" x14ac:dyDescent="0.3">
      <c r="B18" t="s">
        <v>770</v>
      </c>
      <c r="C18">
        <v>16</v>
      </c>
      <c r="D18" t="s">
        <v>728</v>
      </c>
      <c r="E18" t="s">
        <v>729</v>
      </c>
      <c r="F18" t="s">
        <v>729</v>
      </c>
      <c r="H18" t="s">
        <v>728</v>
      </c>
      <c r="I18" t="s">
        <v>728</v>
      </c>
      <c r="K18" t="s">
        <v>729</v>
      </c>
      <c r="N18" s="35"/>
      <c r="O18" s="41" t="s">
        <v>133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770</v>
      </c>
      <c r="C19">
        <v>17</v>
      </c>
      <c r="D19" t="s">
        <v>729</v>
      </c>
      <c r="E19" t="s">
        <v>729</v>
      </c>
      <c r="F19" t="s">
        <v>729</v>
      </c>
      <c r="G19" t="s">
        <v>729</v>
      </c>
      <c r="H19" t="s">
        <v>728</v>
      </c>
      <c r="I19" t="s">
        <v>728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770</v>
      </c>
      <c r="C20">
        <v>18</v>
      </c>
      <c r="D20" t="s">
        <v>729</v>
      </c>
      <c r="E20" t="s">
        <v>729</v>
      </c>
      <c r="F20" t="s">
        <v>729</v>
      </c>
      <c r="G20" t="s">
        <v>729</v>
      </c>
      <c r="H20" t="s">
        <v>728</v>
      </c>
      <c r="I20" t="s">
        <v>728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770</v>
      </c>
      <c r="C21">
        <v>19</v>
      </c>
      <c r="D21" t="s">
        <v>729</v>
      </c>
      <c r="E21" t="s">
        <v>729</v>
      </c>
      <c r="F21" t="s">
        <v>729</v>
      </c>
      <c r="G21" t="s">
        <v>729</v>
      </c>
      <c r="H21" t="s">
        <v>728</v>
      </c>
      <c r="I21" t="s">
        <v>728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770</v>
      </c>
      <c r="C22">
        <v>20</v>
      </c>
      <c r="D22" t="s">
        <v>728</v>
      </c>
      <c r="E22" t="s">
        <v>729</v>
      </c>
      <c r="F22" t="s">
        <v>729</v>
      </c>
      <c r="G22" t="s">
        <v>729</v>
      </c>
      <c r="H22" t="s">
        <v>728</v>
      </c>
      <c r="I22" t="s">
        <v>728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770</v>
      </c>
      <c r="C23">
        <v>21</v>
      </c>
      <c r="D23" t="s">
        <v>728</v>
      </c>
      <c r="E23" t="s">
        <v>729</v>
      </c>
      <c r="F23" t="s">
        <v>729</v>
      </c>
      <c r="H23" t="s">
        <v>728</v>
      </c>
      <c r="I23" t="s">
        <v>729</v>
      </c>
      <c r="K23" t="s">
        <v>729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770</v>
      </c>
      <c r="C24">
        <v>22</v>
      </c>
      <c r="D24" t="s">
        <v>729</v>
      </c>
      <c r="E24" t="s">
        <v>729</v>
      </c>
      <c r="F24" t="s">
        <v>729</v>
      </c>
      <c r="G24" t="s">
        <v>729</v>
      </c>
      <c r="H24" t="s">
        <v>728</v>
      </c>
      <c r="I24" t="s">
        <v>728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770</v>
      </c>
      <c r="C25">
        <v>23</v>
      </c>
      <c r="D25" t="s">
        <v>729</v>
      </c>
      <c r="E25" t="s">
        <v>729</v>
      </c>
      <c r="F25" t="s">
        <v>729</v>
      </c>
      <c r="G25" t="s">
        <v>729</v>
      </c>
      <c r="H25" t="s">
        <v>728</v>
      </c>
      <c r="I25" t="s">
        <v>728</v>
      </c>
    </row>
    <row r="26" spans="2:23" x14ac:dyDescent="0.2">
      <c r="B26" t="s">
        <v>770</v>
      </c>
      <c r="C26">
        <v>24</v>
      </c>
      <c r="D26" t="s">
        <v>729</v>
      </c>
      <c r="E26" t="s">
        <v>729</v>
      </c>
      <c r="F26" t="s">
        <v>729</v>
      </c>
      <c r="G26" t="s">
        <v>729</v>
      </c>
      <c r="H26" t="s">
        <v>728</v>
      </c>
      <c r="I26" t="s">
        <v>728</v>
      </c>
    </row>
    <row r="27" spans="2:23" x14ac:dyDescent="0.2">
      <c r="B27" t="s">
        <v>770</v>
      </c>
      <c r="C27">
        <v>25</v>
      </c>
      <c r="D27" t="s">
        <v>729</v>
      </c>
      <c r="E27" t="s">
        <v>729</v>
      </c>
      <c r="H27" t="s">
        <v>728</v>
      </c>
      <c r="I27" t="s">
        <v>728</v>
      </c>
      <c r="J27" t="s">
        <v>729</v>
      </c>
      <c r="K27" t="s">
        <v>728</v>
      </c>
    </row>
    <row r="28" spans="2:23" x14ac:dyDescent="0.2">
      <c r="B28" t="s">
        <v>770</v>
      </c>
      <c r="C28">
        <v>26</v>
      </c>
      <c r="D28" t="s">
        <v>729</v>
      </c>
      <c r="E28" t="s">
        <v>729</v>
      </c>
      <c r="F28" t="s">
        <v>729</v>
      </c>
      <c r="G28" t="s">
        <v>729</v>
      </c>
      <c r="H28" t="s">
        <v>728</v>
      </c>
      <c r="I28" t="s">
        <v>728</v>
      </c>
    </row>
    <row r="29" spans="2:23" x14ac:dyDescent="0.2">
      <c r="B29" t="s">
        <v>770</v>
      </c>
      <c r="C29">
        <v>27</v>
      </c>
      <c r="D29" t="s">
        <v>729</v>
      </c>
      <c r="E29" t="s">
        <v>729</v>
      </c>
      <c r="F29" t="s">
        <v>729</v>
      </c>
      <c r="G29" t="s">
        <v>729</v>
      </c>
      <c r="H29" t="s">
        <v>728</v>
      </c>
      <c r="I29" t="s">
        <v>728</v>
      </c>
    </row>
    <row r="30" spans="2:23" x14ac:dyDescent="0.2">
      <c r="B30" t="s">
        <v>770</v>
      </c>
      <c r="C30">
        <v>28</v>
      </c>
      <c r="D30" t="s">
        <v>728</v>
      </c>
      <c r="E30" t="s">
        <v>729</v>
      </c>
      <c r="F30" t="s">
        <v>729</v>
      </c>
      <c r="G30" t="s">
        <v>729</v>
      </c>
      <c r="H30" t="s">
        <v>728</v>
      </c>
      <c r="I30" t="s">
        <v>728</v>
      </c>
    </row>
    <row r="31" spans="2:23" x14ac:dyDescent="0.2">
      <c r="B31" t="s">
        <v>770</v>
      </c>
      <c r="C31">
        <v>29</v>
      </c>
      <c r="D31" t="s">
        <v>728</v>
      </c>
      <c r="E31" t="s">
        <v>729</v>
      </c>
      <c r="F31" t="s">
        <v>729</v>
      </c>
      <c r="G31" t="s">
        <v>729</v>
      </c>
      <c r="H31" t="s">
        <v>728</v>
      </c>
      <c r="I31" t="s">
        <v>728</v>
      </c>
    </row>
    <row r="32" spans="2:23" x14ac:dyDescent="0.2">
      <c r="B32" t="s">
        <v>770</v>
      </c>
      <c r="C32">
        <v>30</v>
      </c>
      <c r="D32" t="s">
        <v>729</v>
      </c>
      <c r="E32" t="s">
        <v>729</v>
      </c>
      <c r="F32" t="s">
        <v>729</v>
      </c>
      <c r="G32" t="s">
        <v>729</v>
      </c>
      <c r="H32" t="s">
        <v>728</v>
      </c>
      <c r="I32" t="s">
        <v>728</v>
      </c>
    </row>
    <row r="33" spans="2:23" x14ac:dyDescent="0.2">
      <c r="B33" t="s">
        <v>770</v>
      </c>
      <c r="C33">
        <v>31</v>
      </c>
      <c r="D33" t="s">
        <v>729</v>
      </c>
      <c r="E33" t="s">
        <v>729</v>
      </c>
      <c r="F33" t="s">
        <v>729</v>
      </c>
      <c r="G33" t="s">
        <v>729</v>
      </c>
      <c r="H33" t="s">
        <v>728</v>
      </c>
      <c r="I33" t="s">
        <v>728</v>
      </c>
    </row>
    <row r="34" spans="2:23" x14ac:dyDescent="0.2">
      <c r="B34" t="s">
        <v>770</v>
      </c>
      <c r="C34">
        <v>32</v>
      </c>
      <c r="D34" t="s">
        <v>729</v>
      </c>
      <c r="E34" t="s">
        <v>729</v>
      </c>
      <c r="F34" t="s">
        <v>729</v>
      </c>
      <c r="G34" t="s">
        <v>729</v>
      </c>
      <c r="H34" t="s">
        <v>728</v>
      </c>
      <c r="I34" t="s">
        <v>728</v>
      </c>
      <c r="J34" t="s">
        <v>729</v>
      </c>
    </row>
    <row r="35" spans="2:23" x14ac:dyDescent="0.2">
      <c r="B35" t="s">
        <v>770</v>
      </c>
      <c r="C35">
        <v>33</v>
      </c>
      <c r="D35" t="s">
        <v>728</v>
      </c>
      <c r="E35" t="s">
        <v>729</v>
      </c>
      <c r="F35" t="s">
        <v>729</v>
      </c>
      <c r="G35" t="s">
        <v>729</v>
      </c>
      <c r="H35" t="s">
        <v>728</v>
      </c>
      <c r="I35" t="s">
        <v>729</v>
      </c>
    </row>
    <row r="36" spans="2:23" x14ac:dyDescent="0.2">
      <c r="B36" t="s">
        <v>770</v>
      </c>
      <c r="C36">
        <v>34</v>
      </c>
      <c r="D36" t="s">
        <v>729</v>
      </c>
      <c r="E36" t="s">
        <v>729</v>
      </c>
      <c r="H36" t="s">
        <v>728</v>
      </c>
      <c r="I36" t="s">
        <v>728</v>
      </c>
      <c r="J36" t="s">
        <v>729</v>
      </c>
      <c r="K36" t="s">
        <v>728</v>
      </c>
    </row>
    <row r="37" spans="2:23" x14ac:dyDescent="0.2">
      <c r="B37" t="s">
        <v>770</v>
      </c>
      <c r="C37">
        <v>35</v>
      </c>
      <c r="D37" t="s">
        <v>728</v>
      </c>
      <c r="E37" t="s">
        <v>729</v>
      </c>
      <c r="F37" t="s">
        <v>729</v>
      </c>
      <c r="G37" t="s">
        <v>729</v>
      </c>
      <c r="H37" t="s">
        <v>728</v>
      </c>
      <c r="I37" t="s">
        <v>729</v>
      </c>
    </row>
    <row r="38" spans="2:23" x14ac:dyDescent="0.2">
      <c r="B38" t="s">
        <v>770</v>
      </c>
      <c r="C38">
        <v>36</v>
      </c>
      <c r="D38" t="s">
        <v>728</v>
      </c>
      <c r="E38" t="s">
        <v>729</v>
      </c>
      <c r="F38" t="s">
        <v>729</v>
      </c>
      <c r="G38" t="s">
        <v>729</v>
      </c>
      <c r="H38" t="s">
        <v>728</v>
      </c>
      <c r="I38" t="s">
        <v>728</v>
      </c>
    </row>
    <row r="39" spans="2:23" x14ac:dyDescent="0.2">
      <c r="B39" t="s">
        <v>770</v>
      </c>
      <c r="C39">
        <v>37</v>
      </c>
      <c r="D39" t="s">
        <v>729</v>
      </c>
      <c r="E39" t="s">
        <v>729</v>
      </c>
      <c r="H39" t="s">
        <v>728</v>
      </c>
      <c r="I39" t="s">
        <v>728</v>
      </c>
      <c r="J39" t="s">
        <v>729</v>
      </c>
      <c r="K39" t="s">
        <v>728</v>
      </c>
    </row>
    <row r="40" spans="2:23" x14ac:dyDescent="0.2">
      <c r="B40" t="s">
        <v>770</v>
      </c>
      <c r="C40">
        <v>38</v>
      </c>
      <c r="D40" t="s">
        <v>729</v>
      </c>
      <c r="E40" t="s">
        <v>729</v>
      </c>
      <c r="F40" t="s">
        <v>729</v>
      </c>
      <c r="G40" t="s">
        <v>729</v>
      </c>
      <c r="H40" t="s">
        <v>728</v>
      </c>
      <c r="I40" t="s">
        <v>728</v>
      </c>
    </row>
    <row r="41" spans="2:23" x14ac:dyDescent="0.2">
      <c r="B41" t="s">
        <v>770</v>
      </c>
      <c r="C41">
        <v>39</v>
      </c>
      <c r="D41" t="s">
        <v>729</v>
      </c>
      <c r="E41" t="s">
        <v>729</v>
      </c>
      <c r="H41" t="s">
        <v>728</v>
      </c>
      <c r="I41" t="s">
        <v>728</v>
      </c>
      <c r="J41" t="s">
        <v>729</v>
      </c>
      <c r="K41" t="s">
        <v>728</v>
      </c>
    </row>
    <row r="42" spans="2:23" ht="19" customHeight="1" x14ac:dyDescent="0.25">
      <c r="B42" t="s">
        <v>770</v>
      </c>
      <c r="C42">
        <v>40</v>
      </c>
      <c r="D42" t="s">
        <v>729</v>
      </c>
      <c r="E42" t="s">
        <v>729</v>
      </c>
      <c r="H42" t="s">
        <v>728</v>
      </c>
      <c r="I42" t="s">
        <v>728</v>
      </c>
      <c r="J42" t="s">
        <v>729</v>
      </c>
      <c r="K42" t="s">
        <v>728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770</v>
      </c>
      <c r="C43">
        <v>41</v>
      </c>
      <c r="D43" t="s">
        <v>728</v>
      </c>
      <c r="E43" t="s">
        <v>729</v>
      </c>
      <c r="F43" t="s">
        <v>729</v>
      </c>
      <c r="G43" t="s">
        <v>729</v>
      </c>
      <c r="H43" t="s">
        <v>728</v>
      </c>
      <c r="I43" t="s">
        <v>728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770</v>
      </c>
      <c r="C44">
        <v>42</v>
      </c>
      <c r="D44" t="s">
        <v>728</v>
      </c>
      <c r="E44" t="s">
        <v>729</v>
      </c>
      <c r="F44" t="s">
        <v>729</v>
      </c>
      <c r="G44" t="s">
        <v>729</v>
      </c>
      <c r="H44" t="s">
        <v>728</v>
      </c>
      <c r="I44" t="s">
        <v>728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770</v>
      </c>
      <c r="C45">
        <v>43</v>
      </c>
      <c r="D45" t="s">
        <v>729</v>
      </c>
      <c r="E45" t="s">
        <v>729</v>
      </c>
      <c r="F45" t="s">
        <v>729</v>
      </c>
      <c r="G45" t="s">
        <v>729</v>
      </c>
      <c r="H45" t="s">
        <v>728</v>
      </c>
      <c r="I45" t="s">
        <v>728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770</v>
      </c>
      <c r="C46">
        <v>44</v>
      </c>
      <c r="D46" t="s">
        <v>728</v>
      </c>
      <c r="E46" t="s">
        <v>729</v>
      </c>
      <c r="F46" t="s">
        <v>729</v>
      </c>
      <c r="G46" t="s">
        <v>729</v>
      </c>
      <c r="H46" t="s">
        <v>728</v>
      </c>
      <c r="I46" t="s">
        <v>728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770</v>
      </c>
      <c r="C47">
        <v>45</v>
      </c>
      <c r="D47" t="s">
        <v>728</v>
      </c>
      <c r="E47" t="s">
        <v>729</v>
      </c>
      <c r="F47" t="s">
        <v>729</v>
      </c>
      <c r="G47" t="s">
        <v>729</v>
      </c>
      <c r="H47" t="s">
        <v>728</v>
      </c>
      <c r="I47" t="s">
        <v>728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770</v>
      </c>
      <c r="C48">
        <v>46</v>
      </c>
      <c r="D48" t="s">
        <v>728</v>
      </c>
      <c r="E48" t="s">
        <v>729</v>
      </c>
      <c r="F48" t="s">
        <v>729</v>
      </c>
      <c r="G48" t="s">
        <v>729</v>
      </c>
      <c r="H48" t="s">
        <v>728</v>
      </c>
      <c r="I48" t="s">
        <v>728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770</v>
      </c>
      <c r="C49">
        <v>47</v>
      </c>
      <c r="D49" t="s">
        <v>728</v>
      </c>
      <c r="E49" t="s">
        <v>729</v>
      </c>
      <c r="F49" t="s">
        <v>729</v>
      </c>
      <c r="G49" t="s">
        <v>729</v>
      </c>
      <c r="H49" t="s">
        <v>728</v>
      </c>
      <c r="I49" t="s">
        <v>729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770</v>
      </c>
      <c r="C50">
        <v>48</v>
      </c>
      <c r="D50" t="s">
        <v>729</v>
      </c>
      <c r="E50" t="s">
        <v>729</v>
      </c>
      <c r="F50" t="s">
        <v>729</v>
      </c>
      <c r="G50" t="s">
        <v>729</v>
      </c>
      <c r="H50" t="s">
        <v>728</v>
      </c>
      <c r="I50" t="s">
        <v>728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770</v>
      </c>
      <c r="C51">
        <v>49</v>
      </c>
      <c r="D51" t="s">
        <v>729</v>
      </c>
      <c r="E51" t="s">
        <v>729</v>
      </c>
      <c r="F51" t="s">
        <v>729</v>
      </c>
      <c r="G51" t="s">
        <v>729</v>
      </c>
      <c r="H51" t="s">
        <v>728</v>
      </c>
      <c r="I51" t="s">
        <v>728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770</v>
      </c>
      <c r="C52">
        <v>50</v>
      </c>
      <c r="D52" t="s">
        <v>728</v>
      </c>
      <c r="E52" t="s">
        <v>729</v>
      </c>
      <c r="F52" t="s">
        <v>729</v>
      </c>
      <c r="G52" t="s">
        <v>729</v>
      </c>
      <c r="H52" t="s">
        <v>728</v>
      </c>
      <c r="I52" t="s">
        <v>728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770</v>
      </c>
      <c r="C53">
        <v>51</v>
      </c>
      <c r="D53" t="s">
        <v>728</v>
      </c>
      <c r="E53" t="s">
        <v>729</v>
      </c>
      <c r="H53" t="s">
        <v>728</v>
      </c>
      <c r="I53" t="s">
        <v>729</v>
      </c>
      <c r="J53" t="s">
        <v>729</v>
      </c>
      <c r="K53" t="s">
        <v>729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770</v>
      </c>
      <c r="C54">
        <v>52</v>
      </c>
      <c r="D54" t="s">
        <v>729</v>
      </c>
      <c r="E54" t="s">
        <v>729</v>
      </c>
      <c r="F54" t="s">
        <v>729</v>
      </c>
      <c r="G54" t="s">
        <v>729</v>
      </c>
      <c r="H54" t="s">
        <v>728</v>
      </c>
      <c r="I54" t="s">
        <v>728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770</v>
      </c>
      <c r="C55">
        <v>53</v>
      </c>
      <c r="D55" t="s">
        <v>729</v>
      </c>
      <c r="E55" t="s">
        <v>729</v>
      </c>
      <c r="F55" t="s">
        <v>729</v>
      </c>
      <c r="G55" t="s">
        <v>729</v>
      </c>
      <c r="H55" t="s">
        <v>728</v>
      </c>
      <c r="I55" t="s">
        <v>728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770</v>
      </c>
      <c r="C56">
        <v>54</v>
      </c>
      <c r="D56" t="s">
        <v>729</v>
      </c>
      <c r="E56" t="s">
        <v>729</v>
      </c>
      <c r="F56" t="s">
        <v>729</v>
      </c>
      <c r="G56" t="s">
        <v>729</v>
      </c>
      <c r="H56" t="s">
        <v>728</v>
      </c>
      <c r="I56" t="s">
        <v>728</v>
      </c>
    </row>
    <row r="57" spans="2:23" x14ac:dyDescent="0.2">
      <c r="B57" t="s">
        <v>770</v>
      </c>
      <c r="C57">
        <v>55</v>
      </c>
      <c r="D57" t="s">
        <v>729</v>
      </c>
      <c r="E57" t="s">
        <v>729</v>
      </c>
      <c r="F57" t="s">
        <v>729</v>
      </c>
      <c r="G57" t="s">
        <v>729</v>
      </c>
      <c r="H57" t="s">
        <v>728</v>
      </c>
      <c r="I57" t="s">
        <v>728</v>
      </c>
    </row>
    <row r="58" spans="2:23" x14ac:dyDescent="0.2">
      <c r="B58" t="s">
        <v>770</v>
      </c>
      <c r="C58">
        <v>56</v>
      </c>
      <c r="D58" t="s">
        <v>728</v>
      </c>
      <c r="E58" t="s">
        <v>729</v>
      </c>
      <c r="F58" t="s">
        <v>729</v>
      </c>
      <c r="G58" t="s">
        <v>729</v>
      </c>
      <c r="H58" t="s">
        <v>728</v>
      </c>
      <c r="I58" t="s">
        <v>728</v>
      </c>
    </row>
    <row r="59" spans="2:23" x14ac:dyDescent="0.2">
      <c r="B59" t="s">
        <v>770</v>
      </c>
      <c r="C59">
        <v>57</v>
      </c>
      <c r="D59" t="s">
        <v>729</v>
      </c>
      <c r="E59" t="s">
        <v>729</v>
      </c>
      <c r="F59" t="s">
        <v>729</v>
      </c>
      <c r="G59" t="s">
        <v>729</v>
      </c>
      <c r="H59" t="s">
        <v>728</v>
      </c>
      <c r="I59" t="s">
        <v>728</v>
      </c>
    </row>
    <row r="60" spans="2:23" x14ac:dyDescent="0.2">
      <c r="B60" t="s">
        <v>770</v>
      </c>
      <c r="C60">
        <v>58</v>
      </c>
      <c r="D60" t="s">
        <v>729</v>
      </c>
      <c r="E60" t="s">
        <v>729</v>
      </c>
      <c r="F60" t="s">
        <v>729</v>
      </c>
      <c r="G60" t="s">
        <v>729</v>
      </c>
      <c r="H60" t="s">
        <v>728</v>
      </c>
      <c r="I60" t="s">
        <v>728</v>
      </c>
    </row>
    <row r="61" spans="2:23" x14ac:dyDescent="0.2">
      <c r="B61" t="s">
        <v>770</v>
      </c>
      <c r="C61">
        <v>59</v>
      </c>
      <c r="D61" t="s">
        <v>729</v>
      </c>
      <c r="E61" t="s">
        <v>729</v>
      </c>
      <c r="F61" t="s">
        <v>729</v>
      </c>
      <c r="G61" t="s">
        <v>729</v>
      </c>
      <c r="H61" t="s">
        <v>728</v>
      </c>
      <c r="I61" t="s">
        <v>728</v>
      </c>
    </row>
    <row r="62" spans="2:23" x14ac:dyDescent="0.2">
      <c r="B62" t="s">
        <v>770</v>
      </c>
      <c r="C62">
        <v>60</v>
      </c>
      <c r="D62" t="s">
        <v>728</v>
      </c>
      <c r="E62" t="s">
        <v>729</v>
      </c>
      <c r="F62" t="s">
        <v>729</v>
      </c>
      <c r="G62" t="s">
        <v>729</v>
      </c>
      <c r="H62" t="s">
        <v>728</v>
      </c>
      <c r="I62" t="s">
        <v>728</v>
      </c>
    </row>
    <row r="63" spans="2:23" x14ac:dyDescent="0.2">
      <c r="B63" t="s">
        <v>770</v>
      </c>
      <c r="C63">
        <v>61</v>
      </c>
      <c r="D63" t="s">
        <v>729</v>
      </c>
      <c r="E63" t="s">
        <v>729</v>
      </c>
      <c r="F63" t="s">
        <v>729</v>
      </c>
      <c r="G63" t="s">
        <v>729</v>
      </c>
      <c r="H63" t="s">
        <v>728</v>
      </c>
      <c r="I63" t="s">
        <v>728</v>
      </c>
    </row>
    <row r="64" spans="2:23" x14ac:dyDescent="0.2">
      <c r="B64" t="s">
        <v>770</v>
      </c>
      <c r="C64">
        <v>62</v>
      </c>
      <c r="D64" t="s">
        <v>729</v>
      </c>
      <c r="E64" t="s">
        <v>729</v>
      </c>
      <c r="F64" t="s">
        <v>729</v>
      </c>
      <c r="G64" t="s">
        <v>729</v>
      </c>
      <c r="H64" t="s">
        <v>728</v>
      </c>
      <c r="I64" t="s">
        <v>728</v>
      </c>
    </row>
    <row r="65" spans="2:11" x14ac:dyDescent="0.2">
      <c r="B65" t="s">
        <v>770</v>
      </c>
      <c r="C65">
        <v>63</v>
      </c>
      <c r="D65" t="s">
        <v>729</v>
      </c>
      <c r="E65" t="s">
        <v>729</v>
      </c>
      <c r="F65" t="s">
        <v>729</v>
      </c>
      <c r="G65" t="s">
        <v>729</v>
      </c>
      <c r="H65" t="s">
        <v>728</v>
      </c>
      <c r="I65" t="s">
        <v>728</v>
      </c>
    </row>
    <row r="66" spans="2:11" x14ac:dyDescent="0.2">
      <c r="B66" t="s">
        <v>770</v>
      </c>
      <c r="C66">
        <v>64</v>
      </c>
      <c r="D66" t="s">
        <v>729</v>
      </c>
      <c r="E66" t="s">
        <v>729</v>
      </c>
      <c r="F66" t="s">
        <v>729</v>
      </c>
      <c r="G66" t="s">
        <v>729</v>
      </c>
      <c r="H66" t="s">
        <v>728</v>
      </c>
      <c r="I66" t="s">
        <v>728</v>
      </c>
    </row>
    <row r="67" spans="2:11" x14ac:dyDescent="0.2">
      <c r="B67" t="s">
        <v>770</v>
      </c>
      <c r="C67">
        <v>65</v>
      </c>
      <c r="D67" t="s">
        <v>728</v>
      </c>
      <c r="E67" t="s">
        <v>729</v>
      </c>
      <c r="F67" t="s">
        <v>729</v>
      </c>
      <c r="G67" t="s">
        <v>729</v>
      </c>
      <c r="H67" t="s">
        <v>728</v>
      </c>
      <c r="I67" t="s">
        <v>728</v>
      </c>
    </row>
    <row r="68" spans="2:11" x14ac:dyDescent="0.2">
      <c r="B68" t="s">
        <v>770</v>
      </c>
      <c r="C68">
        <v>66</v>
      </c>
      <c r="D68" t="s">
        <v>729</v>
      </c>
      <c r="E68" t="s">
        <v>729</v>
      </c>
      <c r="F68" t="s">
        <v>729</v>
      </c>
      <c r="G68" t="s">
        <v>729</v>
      </c>
      <c r="H68" t="s">
        <v>728</v>
      </c>
      <c r="I68" t="s">
        <v>728</v>
      </c>
    </row>
    <row r="69" spans="2:11" x14ac:dyDescent="0.2">
      <c r="B69" t="s">
        <v>770</v>
      </c>
      <c r="C69">
        <v>67</v>
      </c>
      <c r="D69" t="s">
        <v>729</v>
      </c>
      <c r="E69" t="s">
        <v>729</v>
      </c>
      <c r="F69" t="s">
        <v>729</v>
      </c>
      <c r="G69" t="s">
        <v>729</v>
      </c>
      <c r="H69" t="s">
        <v>728</v>
      </c>
      <c r="I69" t="s">
        <v>728</v>
      </c>
    </row>
    <row r="70" spans="2:11" x14ac:dyDescent="0.2">
      <c r="B70" t="s">
        <v>770</v>
      </c>
      <c r="C70">
        <v>68</v>
      </c>
      <c r="D70" t="s">
        <v>729</v>
      </c>
      <c r="E70" t="s">
        <v>729</v>
      </c>
      <c r="F70" t="s">
        <v>729</v>
      </c>
      <c r="G70" t="s">
        <v>729</v>
      </c>
      <c r="H70" t="s">
        <v>728</v>
      </c>
      <c r="I70" t="s">
        <v>728</v>
      </c>
    </row>
    <row r="71" spans="2:11" x14ac:dyDescent="0.2">
      <c r="B71" t="s">
        <v>770</v>
      </c>
      <c r="C71">
        <v>69</v>
      </c>
      <c r="D71" t="s">
        <v>729</v>
      </c>
      <c r="E71" t="s">
        <v>729</v>
      </c>
      <c r="F71" t="s">
        <v>729</v>
      </c>
      <c r="G71" t="s">
        <v>729</v>
      </c>
      <c r="H71" t="s">
        <v>728</v>
      </c>
      <c r="I71" t="s">
        <v>728</v>
      </c>
    </row>
    <row r="72" spans="2:11" x14ac:dyDescent="0.2">
      <c r="B72" t="s">
        <v>770</v>
      </c>
      <c r="C72">
        <v>70</v>
      </c>
      <c r="D72" t="s">
        <v>728</v>
      </c>
      <c r="E72" t="s">
        <v>729</v>
      </c>
      <c r="F72" t="s">
        <v>729</v>
      </c>
      <c r="G72" t="s">
        <v>729</v>
      </c>
      <c r="H72" t="s">
        <v>728</v>
      </c>
      <c r="I72" t="s">
        <v>728</v>
      </c>
    </row>
    <row r="73" spans="2:11" x14ac:dyDescent="0.2">
      <c r="B73" t="s">
        <v>770</v>
      </c>
      <c r="C73">
        <v>71</v>
      </c>
      <c r="D73" t="s">
        <v>728</v>
      </c>
      <c r="E73" t="s">
        <v>729</v>
      </c>
      <c r="F73" t="s">
        <v>729</v>
      </c>
      <c r="G73" t="s">
        <v>729</v>
      </c>
      <c r="H73" t="s">
        <v>728</v>
      </c>
      <c r="I73" t="s">
        <v>728</v>
      </c>
    </row>
    <row r="74" spans="2:11" x14ac:dyDescent="0.2">
      <c r="B74" t="s">
        <v>770</v>
      </c>
      <c r="C74">
        <v>72</v>
      </c>
      <c r="D74" t="s">
        <v>729</v>
      </c>
      <c r="E74" t="s">
        <v>729</v>
      </c>
      <c r="F74" t="s">
        <v>729</v>
      </c>
      <c r="G74" t="s">
        <v>729</v>
      </c>
      <c r="H74" t="s">
        <v>728</v>
      </c>
      <c r="I74" t="s">
        <v>728</v>
      </c>
    </row>
    <row r="75" spans="2:11" x14ac:dyDescent="0.2">
      <c r="B75" t="s">
        <v>770</v>
      </c>
      <c r="C75">
        <v>73</v>
      </c>
      <c r="D75" t="s">
        <v>729</v>
      </c>
      <c r="E75" t="s">
        <v>729</v>
      </c>
      <c r="F75" t="s">
        <v>729</v>
      </c>
      <c r="G75" t="s">
        <v>729</v>
      </c>
      <c r="H75" t="s">
        <v>728</v>
      </c>
      <c r="I75" t="s">
        <v>728</v>
      </c>
    </row>
    <row r="76" spans="2:11" x14ac:dyDescent="0.2">
      <c r="B76" t="s">
        <v>770</v>
      </c>
      <c r="C76">
        <v>74</v>
      </c>
      <c r="D76" t="s">
        <v>729</v>
      </c>
      <c r="E76" t="s">
        <v>729</v>
      </c>
      <c r="F76" t="s">
        <v>729</v>
      </c>
      <c r="H76" t="s">
        <v>728</v>
      </c>
      <c r="I76" t="s">
        <v>728</v>
      </c>
      <c r="J76" t="s">
        <v>729</v>
      </c>
    </row>
    <row r="77" spans="2:11" x14ac:dyDescent="0.2">
      <c r="B77" t="s">
        <v>770</v>
      </c>
      <c r="C77">
        <v>75</v>
      </c>
      <c r="D77" t="s">
        <v>728</v>
      </c>
      <c r="E77" t="s">
        <v>729</v>
      </c>
      <c r="H77" t="s">
        <v>728</v>
      </c>
      <c r="I77" t="s">
        <v>729</v>
      </c>
      <c r="J77" t="s">
        <v>729</v>
      </c>
      <c r="K77" t="s">
        <v>729</v>
      </c>
    </row>
    <row r="78" spans="2:11" x14ac:dyDescent="0.2">
      <c r="B78" t="s">
        <v>770</v>
      </c>
      <c r="C78">
        <v>76</v>
      </c>
      <c r="D78" t="s">
        <v>729</v>
      </c>
      <c r="E78" t="s">
        <v>729</v>
      </c>
      <c r="F78" t="s">
        <v>729</v>
      </c>
      <c r="G78" t="s">
        <v>729</v>
      </c>
      <c r="H78" t="s">
        <v>728</v>
      </c>
      <c r="I78" t="s">
        <v>728</v>
      </c>
    </row>
    <row r="79" spans="2:11" x14ac:dyDescent="0.2">
      <c r="B79" t="s">
        <v>770</v>
      </c>
      <c r="C79">
        <v>77</v>
      </c>
      <c r="D79" t="s">
        <v>729</v>
      </c>
      <c r="E79" t="s">
        <v>729</v>
      </c>
      <c r="F79" t="s">
        <v>729</v>
      </c>
      <c r="G79" t="s">
        <v>729</v>
      </c>
      <c r="H79" t="s">
        <v>728</v>
      </c>
      <c r="I79" t="s">
        <v>728</v>
      </c>
    </row>
    <row r="80" spans="2:11" x14ac:dyDescent="0.2">
      <c r="B80" t="s">
        <v>770</v>
      </c>
      <c r="C80">
        <v>78</v>
      </c>
      <c r="D80" t="s">
        <v>729</v>
      </c>
      <c r="E80" t="s">
        <v>729</v>
      </c>
      <c r="F80" t="s">
        <v>729</v>
      </c>
      <c r="G80" t="s">
        <v>729</v>
      </c>
      <c r="H80" t="s">
        <v>728</v>
      </c>
      <c r="I80" t="s">
        <v>728</v>
      </c>
    </row>
    <row r="81" spans="2:11" x14ac:dyDescent="0.2">
      <c r="B81" t="s">
        <v>770</v>
      </c>
      <c r="C81">
        <v>79</v>
      </c>
      <c r="D81" t="s">
        <v>729</v>
      </c>
      <c r="E81" t="s">
        <v>729</v>
      </c>
      <c r="H81" t="s">
        <v>728</v>
      </c>
      <c r="I81" t="s">
        <v>729</v>
      </c>
      <c r="J81" t="s">
        <v>729</v>
      </c>
      <c r="K81" t="s">
        <v>728</v>
      </c>
    </row>
  </sheetData>
  <conditionalFormatting sqref="P14:W14 P22:W22 P43:W43 P50:W50">
    <cfRule type="cellIs" dxfId="12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W81"/>
  <sheetViews>
    <sheetView topLeftCell="J1" workbookViewId="0">
      <selection activeCell="O46" sqref="O46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x14ac:dyDescent="0.2">
      <c r="B2" t="s">
        <v>770</v>
      </c>
      <c r="C2">
        <v>0</v>
      </c>
      <c r="D2" t="s">
        <v>729</v>
      </c>
      <c r="G2" t="s">
        <v>729</v>
      </c>
      <c r="H2" t="s">
        <v>728</v>
      </c>
      <c r="I2" t="s">
        <v>730</v>
      </c>
      <c r="J2" t="s">
        <v>728</v>
      </c>
      <c r="K2" t="s">
        <v>728</v>
      </c>
      <c r="M2" s="53" t="s">
        <v>771</v>
      </c>
      <c r="N2" s="54">
        <v>4</v>
      </c>
    </row>
    <row r="3" spans="2:23" ht="19" customHeight="1" x14ac:dyDescent="0.25">
      <c r="B3" t="s">
        <v>770</v>
      </c>
      <c r="C3">
        <v>1</v>
      </c>
      <c r="D3" t="s">
        <v>729</v>
      </c>
      <c r="G3" t="s">
        <v>729</v>
      </c>
      <c r="H3" t="s">
        <v>728</v>
      </c>
      <c r="I3" t="s">
        <v>730</v>
      </c>
      <c r="J3" t="s">
        <v>728</v>
      </c>
      <c r="K3" t="s">
        <v>728</v>
      </c>
      <c r="M3" s="55" t="s">
        <v>104</v>
      </c>
      <c r="N3" s="56">
        <v>0.2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thickBot="1" x14ac:dyDescent="0.3">
      <c r="B4" t="s">
        <v>770</v>
      </c>
      <c r="C4">
        <v>2</v>
      </c>
      <c r="D4" t="s">
        <v>729</v>
      </c>
      <c r="G4" t="s">
        <v>729</v>
      </c>
      <c r="H4" t="s">
        <v>728</v>
      </c>
      <c r="I4" t="s">
        <v>730</v>
      </c>
      <c r="J4" t="s">
        <v>728</v>
      </c>
      <c r="K4" t="s">
        <v>728</v>
      </c>
      <c r="M4" s="57" t="s">
        <v>109</v>
      </c>
      <c r="N4" s="58">
        <v>0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x14ac:dyDescent="0.25">
      <c r="B5" t="s">
        <v>770</v>
      </c>
      <c r="C5">
        <v>3</v>
      </c>
      <c r="D5" t="s">
        <v>729</v>
      </c>
      <c r="G5" t="s">
        <v>729</v>
      </c>
      <c r="H5" t="s">
        <v>728</v>
      </c>
      <c r="I5" t="s">
        <v>730</v>
      </c>
      <c r="J5" t="s">
        <v>728</v>
      </c>
      <c r="K5" t="s">
        <v>728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770</v>
      </c>
      <c r="C6">
        <v>4</v>
      </c>
      <c r="D6" t="s">
        <v>729</v>
      </c>
      <c r="G6" t="s">
        <v>729</v>
      </c>
      <c r="H6" t="s">
        <v>728</v>
      </c>
      <c r="I6" t="s">
        <v>730</v>
      </c>
      <c r="K6" t="s">
        <v>728</v>
      </c>
    </row>
    <row r="7" spans="2:23" x14ac:dyDescent="0.2">
      <c r="B7" t="s">
        <v>770</v>
      </c>
      <c r="C7">
        <v>5</v>
      </c>
      <c r="D7" t="s">
        <v>729</v>
      </c>
      <c r="G7" t="s">
        <v>729</v>
      </c>
      <c r="H7" t="s">
        <v>728</v>
      </c>
      <c r="I7" t="s">
        <v>730</v>
      </c>
      <c r="J7" t="s">
        <v>728</v>
      </c>
      <c r="K7" t="s">
        <v>728</v>
      </c>
    </row>
    <row r="8" spans="2:23" ht="20" customHeight="1" thickBot="1" x14ac:dyDescent="0.3">
      <c r="B8" t="s">
        <v>770</v>
      </c>
      <c r="C8">
        <v>6</v>
      </c>
      <c r="D8" t="s">
        <v>729</v>
      </c>
      <c r="G8" t="s">
        <v>729</v>
      </c>
      <c r="I8" t="s">
        <v>730</v>
      </c>
      <c r="J8" t="s">
        <v>728</v>
      </c>
      <c r="K8" t="s">
        <v>728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770</v>
      </c>
      <c r="C9">
        <v>7</v>
      </c>
      <c r="D9" t="s">
        <v>729</v>
      </c>
      <c r="G9" t="s">
        <v>729</v>
      </c>
      <c r="H9" t="s">
        <v>728</v>
      </c>
      <c r="I9" t="s">
        <v>730</v>
      </c>
      <c r="J9" t="s">
        <v>728</v>
      </c>
      <c r="K9" t="s">
        <v>728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770</v>
      </c>
      <c r="C10">
        <v>8</v>
      </c>
      <c r="D10" t="s">
        <v>729</v>
      </c>
      <c r="G10" t="s">
        <v>729</v>
      </c>
      <c r="H10" t="s">
        <v>728</v>
      </c>
      <c r="I10" t="s">
        <v>730</v>
      </c>
      <c r="J10" t="s">
        <v>728</v>
      </c>
      <c r="K10" t="s">
        <v>728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770</v>
      </c>
      <c r="C11">
        <v>9</v>
      </c>
      <c r="D11" t="s">
        <v>729</v>
      </c>
      <c r="G11" t="s">
        <v>729</v>
      </c>
      <c r="I11" t="s">
        <v>730</v>
      </c>
      <c r="J11" t="s">
        <v>728</v>
      </c>
      <c r="K11" t="s">
        <v>728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770</v>
      </c>
      <c r="C12">
        <v>10</v>
      </c>
      <c r="D12" t="s">
        <v>729</v>
      </c>
      <c r="G12" t="s">
        <v>729</v>
      </c>
      <c r="H12" t="s">
        <v>728</v>
      </c>
      <c r="I12" t="s">
        <v>730</v>
      </c>
      <c r="J12" t="s">
        <v>728</v>
      </c>
      <c r="K12" t="s">
        <v>728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770</v>
      </c>
      <c r="C13">
        <v>11</v>
      </c>
      <c r="D13" t="s">
        <v>729</v>
      </c>
      <c r="G13" t="s">
        <v>729</v>
      </c>
      <c r="H13" t="s">
        <v>728</v>
      </c>
      <c r="I13" t="s">
        <v>730</v>
      </c>
      <c r="J13" t="s">
        <v>728</v>
      </c>
      <c r="K13" t="s">
        <v>728</v>
      </c>
      <c r="N13" s="50" t="s">
        <v>773</v>
      </c>
      <c r="O13" s="43" t="s">
        <v>118</v>
      </c>
      <c r="P13" s="8">
        <f t="shared" ref="P13:W13" si="0">COUNTA(D2:D81)</f>
        <v>80</v>
      </c>
      <c r="Q13" s="8">
        <f t="shared" si="0"/>
        <v>0</v>
      </c>
      <c r="R13" s="8">
        <f t="shared" si="0"/>
        <v>0</v>
      </c>
      <c r="S13" s="8">
        <f t="shared" si="0"/>
        <v>80</v>
      </c>
      <c r="T13" s="8">
        <f t="shared" si="0"/>
        <v>62</v>
      </c>
      <c r="U13" s="8">
        <f t="shared" si="0"/>
        <v>80</v>
      </c>
      <c r="V13" s="8">
        <f t="shared" si="0"/>
        <v>62</v>
      </c>
      <c r="W13" s="36">
        <f t="shared" si="0"/>
        <v>80</v>
      </c>
    </row>
    <row r="14" spans="2:23" ht="19" customHeight="1" x14ac:dyDescent="0.25">
      <c r="B14" t="s">
        <v>770</v>
      </c>
      <c r="C14">
        <v>12</v>
      </c>
      <c r="D14" t="s">
        <v>729</v>
      </c>
      <c r="G14" t="s">
        <v>729</v>
      </c>
      <c r="H14" t="s">
        <v>728</v>
      </c>
      <c r="I14" t="s">
        <v>730</v>
      </c>
      <c r="J14" t="s">
        <v>728</v>
      </c>
      <c r="K14" t="s">
        <v>728</v>
      </c>
      <c r="N14" s="51">
        <v>80</v>
      </c>
      <c r="O14" s="40" t="s">
        <v>121</v>
      </c>
      <c r="P14" s="13">
        <f t="shared" ref="P14:W14" si="1">P13/$N$14</f>
        <v>1</v>
      </c>
      <c r="Q14" s="13">
        <f t="shared" si="1"/>
        <v>0</v>
      </c>
      <c r="R14" s="13">
        <f t="shared" si="1"/>
        <v>0</v>
      </c>
      <c r="S14" s="13">
        <f t="shared" si="1"/>
        <v>1</v>
      </c>
      <c r="T14" s="13">
        <f t="shared" si="1"/>
        <v>0.77500000000000002</v>
      </c>
      <c r="U14" s="13">
        <f t="shared" si="1"/>
        <v>1</v>
      </c>
      <c r="V14" s="13">
        <f t="shared" si="1"/>
        <v>0.77500000000000002</v>
      </c>
      <c r="W14" s="34">
        <f t="shared" si="1"/>
        <v>1</v>
      </c>
    </row>
    <row r="15" spans="2:23" ht="20" customHeight="1" thickBot="1" x14ac:dyDescent="0.3">
      <c r="B15" t="s">
        <v>770</v>
      </c>
      <c r="C15">
        <v>13</v>
      </c>
      <c r="D15" t="s">
        <v>729</v>
      </c>
      <c r="G15" t="s">
        <v>729</v>
      </c>
      <c r="H15" t="s">
        <v>728</v>
      </c>
      <c r="I15" t="s">
        <v>730</v>
      </c>
      <c r="J15" t="s">
        <v>728</v>
      </c>
      <c r="K15" t="s">
        <v>728</v>
      </c>
      <c r="N15" s="51"/>
      <c r="O15" s="41" t="s">
        <v>124</v>
      </c>
      <c r="P15" s="8" t="str">
        <f t="shared" ref="P15:W15" si="2">INDEX(P8:P10, MATCH(MAX(P16:P18), P16:P18, 0))</f>
        <v>neutral</v>
      </c>
      <c r="Q15" s="8" t="str">
        <f t="shared" si="2"/>
        <v>backward</v>
      </c>
      <c r="R15" s="8" t="str">
        <f t="shared" si="2"/>
        <v>left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770</v>
      </c>
      <c r="C16">
        <v>14</v>
      </c>
      <c r="D16" t="s">
        <v>729</v>
      </c>
      <c r="G16" t="s">
        <v>729</v>
      </c>
      <c r="H16" t="s">
        <v>728</v>
      </c>
      <c r="I16" t="s">
        <v>730</v>
      </c>
      <c r="J16" t="s">
        <v>728</v>
      </c>
      <c r="K16" t="s">
        <v>728</v>
      </c>
      <c r="N16" s="51"/>
      <c r="O16" s="42" t="s">
        <v>127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62</v>
      </c>
      <c r="U16" s="8">
        <f t="shared" si="3"/>
        <v>0</v>
      </c>
      <c r="V16" s="8">
        <f t="shared" si="3"/>
        <v>62</v>
      </c>
      <c r="W16" s="36">
        <f t="shared" si="3"/>
        <v>80</v>
      </c>
    </row>
    <row r="17" spans="2:23" ht="19" customHeight="1" x14ac:dyDescent="0.25">
      <c r="B17" t="s">
        <v>770</v>
      </c>
      <c r="C17">
        <v>15</v>
      </c>
      <c r="D17" t="s">
        <v>729</v>
      </c>
      <c r="G17" t="s">
        <v>729</v>
      </c>
      <c r="H17" t="s">
        <v>728</v>
      </c>
      <c r="I17" t="s">
        <v>730</v>
      </c>
      <c r="J17" t="s">
        <v>728</v>
      </c>
      <c r="K17" t="s">
        <v>728</v>
      </c>
      <c r="N17" s="35"/>
      <c r="O17" s="40" t="s">
        <v>130</v>
      </c>
      <c r="P17" s="8">
        <f t="shared" si="3"/>
        <v>80</v>
      </c>
      <c r="Q17" s="8">
        <f t="shared" si="3"/>
        <v>0</v>
      </c>
      <c r="R17" s="8">
        <f t="shared" si="3"/>
        <v>0</v>
      </c>
      <c r="S17" s="8">
        <f t="shared" si="3"/>
        <v>80</v>
      </c>
      <c r="T17" s="8">
        <f t="shared" si="3"/>
        <v>0</v>
      </c>
      <c r="U17" s="8">
        <f t="shared" si="3"/>
        <v>0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770</v>
      </c>
      <c r="C18">
        <v>16</v>
      </c>
      <c r="D18" t="s">
        <v>729</v>
      </c>
      <c r="G18" t="s">
        <v>729</v>
      </c>
      <c r="H18" t="s">
        <v>728</v>
      </c>
      <c r="I18" t="s">
        <v>730</v>
      </c>
      <c r="J18" t="s">
        <v>728</v>
      </c>
      <c r="K18" t="s">
        <v>728</v>
      </c>
      <c r="N18" s="35"/>
      <c r="O18" s="41" t="s">
        <v>133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80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770</v>
      </c>
      <c r="C19">
        <v>17</v>
      </c>
      <c r="D19" t="s">
        <v>729</v>
      </c>
      <c r="G19" t="s">
        <v>729</v>
      </c>
      <c r="H19" t="s">
        <v>728</v>
      </c>
      <c r="I19" t="s">
        <v>730</v>
      </c>
      <c r="K19" t="s">
        <v>728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770</v>
      </c>
      <c r="C20">
        <v>18</v>
      </c>
      <c r="D20" t="s">
        <v>729</v>
      </c>
      <c r="G20" t="s">
        <v>729</v>
      </c>
      <c r="H20" t="s">
        <v>728</v>
      </c>
      <c r="I20" t="s">
        <v>730</v>
      </c>
      <c r="K20" t="s">
        <v>728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770</v>
      </c>
      <c r="C21">
        <v>19</v>
      </c>
      <c r="D21" t="s">
        <v>729</v>
      </c>
      <c r="G21" t="s">
        <v>729</v>
      </c>
      <c r="H21" t="s">
        <v>728</v>
      </c>
      <c r="I21" t="s">
        <v>730</v>
      </c>
      <c r="J21" t="s">
        <v>728</v>
      </c>
      <c r="K21" t="s">
        <v>728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770</v>
      </c>
      <c r="C22">
        <v>20</v>
      </c>
      <c r="D22" t="s">
        <v>729</v>
      </c>
      <c r="G22" t="s">
        <v>729</v>
      </c>
      <c r="H22" t="s">
        <v>728</v>
      </c>
      <c r="I22" t="s">
        <v>730</v>
      </c>
      <c r="J22" t="s">
        <v>728</v>
      </c>
      <c r="K22" t="s">
        <v>728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770</v>
      </c>
      <c r="C23">
        <v>21</v>
      </c>
      <c r="D23" t="s">
        <v>729</v>
      </c>
      <c r="G23" t="s">
        <v>729</v>
      </c>
      <c r="I23" t="s">
        <v>730</v>
      </c>
      <c r="J23" t="s">
        <v>728</v>
      </c>
      <c r="K23" t="s">
        <v>728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770</v>
      </c>
      <c r="C24">
        <v>22</v>
      </c>
      <c r="D24" t="s">
        <v>729</v>
      </c>
      <c r="G24" t="s">
        <v>729</v>
      </c>
      <c r="I24" t="s">
        <v>730</v>
      </c>
      <c r="J24" t="s">
        <v>728</v>
      </c>
      <c r="K24" t="s">
        <v>728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770</v>
      </c>
      <c r="C25">
        <v>23</v>
      </c>
      <c r="D25" t="s">
        <v>729</v>
      </c>
      <c r="G25" t="s">
        <v>729</v>
      </c>
      <c r="H25" t="s">
        <v>728</v>
      </c>
      <c r="I25" t="s">
        <v>730</v>
      </c>
      <c r="J25" t="s">
        <v>728</v>
      </c>
      <c r="K25" t="s">
        <v>728</v>
      </c>
    </row>
    <row r="26" spans="2:23" x14ac:dyDescent="0.2">
      <c r="B26" t="s">
        <v>770</v>
      </c>
      <c r="C26">
        <v>24</v>
      </c>
      <c r="D26" t="s">
        <v>729</v>
      </c>
      <c r="G26" t="s">
        <v>729</v>
      </c>
      <c r="H26" t="s">
        <v>728</v>
      </c>
      <c r="I26" t="s">
        <v>730</v>
      </c>
      <c r="J26" t="s">
        <v>728</v>
      </c>
      <c r="K26" t="s">
        <v>728</v>
      </c>
    </row>
    <row r="27" spans="2:23" x14ac:dyDescent="0.2">
      <c r="B27" t="s">
        <v>770</v>
      </c>
      <c r="C27">
        <v>25</v>
      </c>
      <c r="D27" t="s">
        <v>729</v>
      </c>
      <c r="G27" t="s">
        <v>729</v>
      </c>
      <c r="H27" t="s">
        <v>728</v>
      </c>
      <c r="I27" t="s">
        <v>730</v>
      </c>
      <c r="J27" t="s">
        <v>728</v>
      </c>
      <c r="K27" t="s">
        <v>728</v>
      </c>
    </row>
    <row r="28" spans="2:23" x14ac:dyDescent="0.2">
      <c r="B28" t="s">
        <v>770</v>
      </c>
      <c r="C28">
        <v>26</v>
      </c>
      <c r="D28" t="s">
        <v>729</v>
      </c>
      <c r="G28" t="s">
        <v>729</v>
      </c>
      <c r="I28" t="s">
        <v>730</v>
      </c>
      <c r="J28" t="s">
        <v>728</v>
      </c>
      <c r="K28" t="s">
        <v>728</v>
      </c>
    </row>
    <row r="29" spans="2:23" x14ac:dyDescent="0.2">
      <c r="B29" t="s">
        <v>770</v>
      </c>
      <c r="C29">
        <v>27</v>
      </c>
      <c r="D29" t="s">
        <v>729</v>
      </c>
      <c r="G29" t="s">
        <v>729</v>
      </c>
      <c r="H29" t="s">
        <v>728</v>
      </c>
      <c r="I29" t="s">
        <v>730</v>
      </c>
      <c r="J29" t="s">
        <v>728</v>
      </c>
      <c r="K29" t="s">
        <v>728</v>
      </c>
    </row>
    <row r="30" spans="2:23" x14ac:dyDescent="0.2">
      <c r="B30" t="s">
        <v>770</v>
      </c>
      <c r="C30">
        <v>28</v>
      </c>
      <c r="D30" t="s">
        <v>729</v>
      </c>
      <c r="G30" t="s">
        <v>729</v>
      </c>
      <c r="I30" t="s">
        <v>730</v>
      </c>
      <c r="J30" t="s">
        <v>728</v>
      </c>
      <c r="K30" t="s">
        <v>728</v>
      </c>
    </row>
    <row r="31" spans="2:23" x14ac:dyDescent="0.2">
      <c r="B31" t="s">
        <v>770</v>
      </c>
      <c r="C31">
        <v>29</v>
      </c>
      <c r="D31" t="s">
        <v>729</v>
      </c>
      <c r="G31" t="s">
        <v>729</v>
      </c>
      <c r="I31" t="s">
        <v>730</v>
      </c>
      <c r="J31" t="s">
        <v>728</v>
      </c>
      <c r="K31" t="s">
        <v>728</v>
      </c>
    </row>
    <row r="32" spans="2:23" x14ac:dyDescent="0.2">
      <c r="B32" t="s">
        <v>770</v>
      </c>
      <c r="C32">
        <v>30</v>
      </c>
      <c r="D32" t="s">
        <v>729</v>
      </c>
      <c r="G32" t="s">
        <v>729</v>
      </c>
      <c r="I32" t="s">
        <v>730</v>
      </c>
      <c r="J32" t="s">
        <v>728</v>
      </c>
      <c r="K32" t="s">
        <v>728</v>
      </c>
    </row>
    <row r="33" spans="2:23" x14ac:dyDescent="0.2">
      <c r="B33" t="s">
        <v>770</v>
      </c>
      <c r="C33">
        <v>31</v>
      </c>
      <c r="D33" t="s">
        <v>729</v>
      </c>
      <c r="G33" t="s">
        <v>729</v>
      </c>
      <c r="H33" t="s">
        <v>728</v>
      </c>
      <c r="I33" t="s">
        <v>730</v>
      </c>
      <c r="K33" t="s">
        <v>728</v>
      </c>
    </row>
    <row r="34" spans="2:23" x14ac:dyDescent="0.2">
      <c r="B34" t="s">
        <v>770</v>
      </c>
      <c r="C34">
        <v>32</v>
      </c>
      <c r="D34" t="s">
        <v>729</v>
      </c>
      <c r="G34" t="s">
        <v>729</v>
      </c>
      <c r="I34" t="s">
        <v>730</v>
      </c>
      <c r="J34" t="s">
        <v>728</v>
      </c>
      <c r="K34" t="s">
        <v>728</v>
      </c>
    </row>
    <row r="35" spans="2:23" x14ac:dyDescent="0.2">
      <c r="B35" t="s">
        <v>770</v>
      </c>
      <c r="C35">
        <v>33</v>
      </c>
      <c r="D35" t="s">
        <v>729</v>
      </c>
      <c r="G35" t="s">
        <v>729</v>
      </c>
      <c r="H35" t="s">
        <v>728</v>
      </c>
      <c r="I35" t="s">
        <v>730</v>
      </c>
      <c r="K35" t="s">
        <v>728</v>
      </c>
    </row>
    <row r="36" spans="2:23" x14ac:dyDescent="0.2">
      <c r="B36" t="s">
        <v>770</v>
      </c>
      <c r="C36">
        <v>34</v>
      </c>
      <c r="D36" t="s">
        <v>729</v>
      </c>
      <c r="G36" t="s">
        <v>729</v>
      </c>
      <c r="H36" t="s">
        <v>728</v>
      </c>
      <c r="I36" t="s">
        <v>730</v>
      </c>
      <c r="K36" t="s">
        <v>728</v>
      </c>
    </row>
    <row r="37" spans="2:23" x14ac:dyDescent="0.2">
      <c r="B37" t="s">
        <v>770</v>
      </c>
      <c r="C37">
        <v>35</v>
      </c>
      <c r="D37" t="s">
        <v>729</v>
      </c>
      <c r="G37" t="s">
        <v>729</v>
      </c>
      <c r="I37" t="s">
        <v>730</v>
      </c>
      <c r="J37" t="s">
        <v>728</v>
      </c>
      <c r="K37" t="s">
        <v>728</v>
      </c>
    </row>
    <row r="38" spans="2:23" x14ac:dyDescent="0.2">
      <c r="B38" t="s">
        <v>770</v>
      </c>
      <c r="C38">
        <v>36</v>
      </c>
      <c r="D38" t="s">
        <v>729</v>
      </c>
      <c r="G38" t="s">
        <v>729</v>
      </c>
      <c r="H38" t="s">
        <v>728</v>
      </c>
      <c r="I38" t="s">
        <v>730</v>
      </c>
      <c r="J38" t="s">
        <v>728</v>
      </c>
      <c r="K38" t="s">
        <v>728</v>
      </c>
    </row>
    <row r="39" spans="2:23" x14ac:dyDescent="0.2">
      <c r="B39" t="s">
        <v>770</v>
      </c>
      <c r="C39">
        <v>37</v>
      </c>
      <c r="D39" t="s">
        <v>729</v>
      </c>
      <c r="G39" t="s">
        <v>729</v>
      </c>
      <c r="H39" t="s">
        <v>728</v>
      </c>
      <c r="I39" t="s">
        <v>730</v>
      </c>
      <c r="K39" t="s">
        <v>728</v>
      </c>
    </row>
    <row r="40" spans="2:23" x14ac:dyDescent="0.2">
      <c r="B40" t="s">
        <v>770</v>
      </c>
      <c r="C40">
        <v>38</v>
      </c>
      <c r="D40" t="s">
        <v>729</v>
      </c>
      <c r="G40" t="s">
        <v>729</v>
      </c>
      <c r="H40" t="s">
        <v>728</v>
      </c>
      <c r="I40" t="s">
        <v>730</v>
      </c>
      <c r="K40" t="s">
        <v>728</v>
      </c>
    </row>
    <row r="41" spans="2:23" x14ac:dyDescent="0.2">
      <c r="B41" t="s">
        <v>770</v>
      </c>
      <c r="C41">
        <v>39</v>
      </c>
      <c r="D41" t="s">
        <v>729</v>
      </c>
      <c r="G41" t="s">
        <v>729</v>
      </c>
      <c r="H41" t="s">
        <v>728</v>
      </c>
      <c r="I41" t="s">
        <v>730</v>
      </c>
      <c r="J41" t="s">
        <v>728</v>
      </c>
      <c r="K41" t="s">
        <v>728</v>
      </c>
    </row>
    <row r="42" spans="2:23" ht="19" customHeight="1" x14ac:dyDescent="0.25">
      <c r="B42" t="s">
        <v>770</v>
      </c>
      <c r="C42">
        <v>40</v>
      </c>
      <c r="D42" t="s">
        <v>729</v>
      </c>
      <c r="G42" t="s">
        <v>729</v>
      </c>
      <c r="I42" t="s">
        <v>730</v>
      </c>
      <c r="J42" t="s">
        <v>728</v>
      </c>
      <c r="K42" t="s">
        <v>728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770</v>
      </c>
      <c r="C43">
        <v>41</v>
      </c>
      <c r="D43" t="s">
        <v>729</v>
      </c>
      <c r="G43" t="s">
        <v>729</v>
      </c>
      <c r="H43" t="s">
        <v>728</v>
      </c>
      <c r="I43" t="s">
        <v>730</v>
      </c>
      <c r="K43" t="s">
        <v>728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770</v>
      </c>
      <c r="C44">
        <v>42</v>
      </c>
      <c r="D44" t="s">
        <v>729</v>
      </c>
      <c r="G44" t="s">
        <v>729</v>
      </c>
      <c r="H44" t="s">
        <v>728</v>
      </c>
      <c r="I44" t="s">
        <v>730</v>
      </c>
      <c r="J44" t="s">
        <v>728</v>
      </c>
      <c r="K44" t="s">
        <v>728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770</v>
      </c>
      <c r="C45">
        <v>43</v>
      </c>
      <c r="D45" t="s">
        <v>729</v>
      </c>
      <c r="G45" t="s">
        <v>729</v>
      </c>
      <c r="I45" t="s">
        <v>730</v>
      </c>
      <c r="J45" t="s">
        <v>728</v>
      </c>
      <c r="K45" t="s">
        <v>728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770</v>
      </c>
      <c r="C46">
        <v>44</v>
      </c>
      <c r="D46" t="s">
        <v>729</v>
      </c>
      <c r="G46" t="s">
        <v>729</v>
      </c>
      <c r="H46" t="s">
        <v>728</v>
      </c>
      <c r="I46" t="s">
        <v>730</v>
      </c>
      <c r="J46" t="s">
        <v>728</v>
      </c>
      <c r="K46" t="s">
        <v>728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770</v>
      </c>
      <c r="C47">
        <v>45</v>
      </c>
      <c r="D47" t="s">
        <v>729</v>
      </c>
      <c r="G47" t="s">
        <v>729</v>
      </c>
      <c r="H47" t="s">
        <v>728</v>
      </c>
      <c r="I47" t="s">
        <v>730</v>
      </c>
      <c r="K47" t="s">
        <v>728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770</v>
      </c>
      <c r="C48">
        <v>46</v>
      </c>
      <c r="D48" t="s">
        <v>729</v>
      </c>
      <c r="G48" t="s">
        <v>729</v>
      </c>
      <c r="H48" t="s">
        <v>728</v>
      </c>
      <c r="I48" t="s">
        <v>730</v>
      </c>
      <c r="J48" t="s">
        <v>728</v>
      </c>
      <c r="K48" t="s">
        <v>728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770</v>
      </c>
      <c r="C49">
        <v>47</v>
      </c>
      <c r="D49" t="s">
        <v>729</v>
      </c>
      <c r="G49" t="s">
        <v>729</v>
      </c>
      <c r="H49" t="s">
        <v>728</v>
      </c>
      <c r="I49" t="s">
        <v>730</v>
      </c>
      <c r="K49" t="s">
        <v>728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770</v>
      </c>
      <c r="C50">
        <v>48</v>
      </c>
      <c r="D50" t="s">
        <v>729</v>
      </c>
      <c r="G50" t="s">
        <v>729</v>
      </c>
      <c r="H50" t="s">
        <v>728</v>
      </c>
      <c r="I50" t="s">
        <v>730</v>
      </c>
      <c r="K50" t="s">
        <v>728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770</v>
      </c>
      <c r="C51">
        <v>49</v>
      </c>
      <c r="D51" t="s">
        <v>729</v>
      </c>
      <c r="G51" t="s">
        <v>729</v>
      </c>
      <c r="H51" t="s">
        <v>728</v>
      </c>
      <c r="I51" t="s">
        <v>730</v>
      </c>
      <c r="J51" t="s">
        <v>728</v>
      </c>
      <c r="K51" t="s">
        <v>728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770</v>
      </c>
      <c r="C52">
        <v>50</v>
      </c>
      <c r="D52" t="s">
        <v>729</v>
      </c>
      <c r="G52" t="s">
        <v>729</v>
      </c>
      <c r="H52" t="s">
        <v>728</v>
      </c>
      <c r="I52" t="s">
        <v>730</v>
      </c>
      <c r="K52" t="s">
        <v>728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770</v>
      </c>
      <c r="C53">
        <v>51</v>
      </c>
      <c r="D53" t="s">
        <v>729</v>
      </c>
      <c r="G53" t="s">
        <v>729</v>
      </c>
      <c r="H53" t="s">
        <v>728</v>
      </c>
      <c r="I53" t="s">
        <v>730</v>
      </c>
      <c r="J53" t="s">
        <v>728</v>
      </c>
      <c r="K53" t="s">
        <v>728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770</v>
      </c>
      <c r="C54">
        <v>52</v>
      </c>
      <c r="D54" t="s">
        <v>729</v>
      </c>
      <c r="G54" t="s">
        <v>729</v>
      </c>
      <c r="H54" t="s">
        <v>728</v>
      </c>
      <c r="I54" t="s">
        <v>730</v>
      </c>
      <c r="J54" t="s">
        <v>728</v>
      </c>
      <c r="K54" t="s">
        <v>728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770</v>
      </c>
      <c r="C55">
        <v>53</v>
      </c>
      <c r="D55" t="s">
        <v>729</v>
      </c>
      <c r="G55" t="s">
        <v>729</v>
      </c>
      <c r="H55" t="s">
        <v>728</v>
      </c>
      <c r="I55" t="s">
        <v>730</v>
      </c>
      <c r="J55" t="s">
        <v>728</v>
      </c>
      <c r="K55" t="s">
        <v>728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770</v>
      </c>
      <c r="C56">
        <v>54</v>
      </c>
      <c r="D56" t="s">
        <v>729</v>
      </c>
      <c r="G56" t="s">
        <v>729</v>
      </c>
      <c r="H56" t="s">
        <v>728</v>
      </c>
      <c r="I56" t="s">
        <v>730</v>
      </c>
      <c r="J56" t="s">
        <v>728</v>
      </c>
      <c r="K56" t="s">
        <v>728</v>
      </c>
    </row>
    <row r="57" spans="2:23" x14ac:dyDescent="0.2">
      <c r="B57" t="s">
        <v>770</v>
      </c>
      <c r="C57">
        <v>55</v>
      </c>
      <c r="D57" t="s">
        <v>729</v>
      </c>
      <c r="G57" t="s">
        <v>729</v>
      </c>
      <c r="H57" t="s">
        <v>728</v>
      </c>
      <c r="I57" t="s">
        <v>730</v>
      </c>
      <c r="J57" t="s">
        <v>728</v>
      </c>
      <c r="K57" t="s">
        <v>728</v>
      </c>
    </row>
    <row r="58" spans="2:23" x14ac:dyDescent="0.2">
      <c r="B58" t="s">
        <v>770</v>
      </c>
      <c r="C58">
        <v>56</v>
      </c>
      <c r="D58" t="s">
        <v>729</v>
      </c>
      <c r="G58" t="s">
        <v>729</v>
      </c>
      <c r="H58" t="s">
        <v>728</v>
      </c>
      <c r="I58" t="s">
        <v>730</v>
      </c>
      <c r="J58" t="s">
        <v>728</v>
      </c>
      <c r="K58" t="s">
        <v>728</v>
      </c>
    </row>
    <row r="59" spans="2:23" x14ac:dyDescent="0.2">
      <c r="B59" t="s">
        <v>770</v>
      </c>
      <c r="C59">
        <v>57</v>
      </c>
      <c r="D59" t="s">
        <v>729</v>
      </c>
      <c r="G59" t="s">
        <v>729</v>
      </c>
      <c r="H59" t="s">
        <v>728</v>
      </c>
      <c r="I59" t="s">
        <v>730</v>
      </c>
      <c r="J59" t="s">
        <v>728</v>
      </c>
      <c r="K59" t="s">
        <v>728</v>
      </c>
    </row>
    <row r="60" spans="2:23" x14ac:dyDescent="0.2">
      <c r="B60" t="s">
        <v>770</v>
      </c>
      <c r="C60">
        <v>58</v>
      </c>
      <c r="D60" t="s">
        <v>729</v>
      </c>
      <c r="G60" t="s">
        <v>729</v>
      </c>
      <c r="H60" t="s">
        <v>728</v>
      </c>
      <c r="I60" t="s">
        <v>730</v>
      </c>
      <c r="K60" t="s">
        <v>728</v>
      </c>
    </row>
    <row r="61" spans="2:23" x14ac:dyDescent="0.2">
      <c r="B61" t="s">
        <v>770</v>
      </c>
      <c r="C61">
        <v>59</v>
      </c>
      <c r="D61" t="s">
        <v>729</v>
      </c>
      <c r="G61" t="s">
        <v>729</v>
      </c>
      <c r="H61" t="s">
        <v>728</v>
      </c>
      <c r="I61" t="s">
        <v>730</v>
      </c>
      <c r="J61" t="s">
        <v>728</v>
      </c>
      <c r="K61" t="s">
        <v>728</v>
      </c>
    </row>
    <row r="62" spans="2:23" x14ac:dyDescent="0.2">
      <c r="B62" t="s">
        <v>770</v>
      </c>
      <c r="C62">
        <v>60</v>
      </c>
      <c r="D62" t="s">
        <v>729</v>
      </c>
      <c r="G62" t="s">
        <v>729</v>
      </c>
      <c r="H62" t="s">
        <v>728</v>
      </c>
      <c r="I62" t="s">
        <v>730</v>
      </c>
      <c r="J62" t="s">
        <v>728</v>
      </c>
      <c r="K62" t="s">
        <v>728</v>
      </c>
    </row>
    <row r="63" spans="2:23" x14ac:dyDescent="0.2">
      <c r="B63" t="s">
        <v>770</v>
      </c>
      <c r="C63">
        <v>61</v>
      </c>
      <c r="D63" t="s">
        <v>729</v>
      </c>
      <c r="G63" t="s">
        <v>729</v>
      </c>
      <c r="H63" t="s">
        <v>728</v>
      </c>
      <c r="I63" t="s">
        <v>730</v>
      </c>
      <c r="J63" t="s">
        <v>728</v>
      </c>
      <c r="K63" t="s">
        <v>728</v>
      </c>
    </row>
    <row r="64" spans="2:23" x14ac:dyDescent="0.2">
      <c r="B64" t="s">
        <v>770</v>
      </c>
      <c r="C64">
        <v>62</v>
      </c>
      <c r="D64" t="s">
        <v>729</v>
      </c>
      <c r="G64" t="s">
        <v>729</v>
      </c>
      <c r="H64" t="s">
        <v>728</v>
      </c>
      <c r="I64" t="s">
        <v>730</v>
      </c>
      <c r="K64" t="s">
        <v>728</v>
      </c>
    </row>
    <row r="65" spans="2:11" x14ac:dyDescent="0.2">
      <c r="B65" t="s">
        <v>770</v>
      </c>
      <c r="C65">
        <v>63</v>
      </c>
      <c r="D65" t="s">
        <v>729</v>
      </c>
      <c r="G65" t="s">
        <v>729</v>
      </c>
      <c r="H65" t="s">
        <v>728</v>
      </c>
      <c r="I65" t="s">
        <v>730</v>
      </c>
      <c r="J65" t="s">
        <v>728</v>
      </c>
      <c r="K65" t="s">
        <v>728</v>
      </c>
    </row>
    <row r="66" spans="2:11" x14ac:dyDescent="0.2">
      <c r="B66" t="s">
        <v>770</v>
      </c>
      <c r="C66">
        <v>64</v>
      </c>
      <c r="D66" t="s">
        <v>729</v>
      </c>
      <c r="G66" t="s">
        <v>729</v>
      </c>
      <c r="I66" t="s">
        <v>730</v>
      </c>
      <c r="J66" t="s">
        <v>728</v>
      </c>
      <c r="K66" t="s">
        <v>728</v>
      </c>
    </row>
    <row r="67" spans="2:11" x14ac:dyDescent="0.2">
      <c r="B67" t="s">
        <v>770</v>
      </c>
      <c r="C67">
        <v>65</v>
      </c>
      <c r="D67" t="s">
        <v>729</v>
      </c>
      <c r="G67" t="s">
        <v>729</v>
      </c>
      <c r="H67" t="s">
        <v>728</v>
      </c>
      <c r="I67" t="s">
        <v>730</v>
      </c>
      <c r="J67" t="s">
        <v>728</v>
      </c>
      <c r="K67" t="s">
        <v>728</v>
      </c>
    </row>
    <row r="68" spans="2:11" x14ac:dyDescent="0.2">
      <c r="B68" t="s">
        <v>770</v>
      </c>
      <c r="C68">
        <v>66</v>
      </c>
      <c r="D68" t="s">
        <v>729</v>
      </c>
      <c r="G68" t="s">
        <v>729</v>
      </c>
      <c r="H68" t="s">
        <v>728</v>
      </c>
      <c r="I68" t="s">
        <v>730</v>
      </c>
      <c r="J68" t="s">
        <v>728</v>
      </c>
      <c r="K68" t="s">
        <v>728</v>
      </c>
    </row>
    <row r="69" spans="2:11" x14ac:dyDescent="0.2">
      <c r="B69" t="s">
        <v>770</v>
      </c>
      <c r="C69">
        <v>67</v>
      </c>
      <c r="D69" t="s">
        <v>729</v>
      </c>
      <c r="G69" t="s">
        <v>729</v>
      </c>
      <c r="H69" t="s">
        <v>728</v>
      </c>
      <c r="I69" t="s">
        <v>730</v>
      </c>
      <c r="J69" t="s">
        <v>728</v>
      </c>
      <c r="K69" t="s">
        <v>728</v>
      </c>
    </row>
    <row r="70" spans="2:11" x14ac:dyDescent="0.2">
      <c r="B70" t="s">
        <v>770</v>
      </c>
      <c r="C70">
        <v>68</v>
      </c>
      <c r="D70" t="s">
        <v>729</v>
      </c>
      <c r="G70" t="s">
        <v>729</v>
      </c>
      <c r="I70" t="s">
        <v>730</v>
      </c>
      <c r="J70" t="s">
        <v>728</v>
      </c>
      <c r="K70" t="s">
        <v>728</v>
      </c>
    </row>
    <row r="71" spans="2:11" x14ac:dyDescent="0.2">
      <c r="B71" t="s">
        <v>770</v>
      </c>
      <c r="C71">
        <v>69</v>
      </c>
      <c r="D71" t="s">
        <v>729</v>
      </c>
      <c r="G71" t="s">
        <v>729</v>
      </c>
      <c r="I71" t="s">
        <v>730</v>
      </c>
      <c r="J71" t="s">
        <v>728</v>
      </c>
      <c r="K71" t="s">
        <v>728</v>
      </c>
    </row>
    <row r="72" spans="2:11" x14ac:dyDescent="0.2">
      <c r="B72" t="s">
        <v>770</v>
      </c>
      <c r="C72">
        <v>70</v>
      </c>
      <c r="D72" t="s">
        <v>729</v>
      </c>
      <c r="G72" t="s">
        <v>729</v>
      </c>
      <c r="H72" t="s">
        <v>728</v>
      </c>
      <c r="I72" t="s">
        <v>730</v>
      </c>
      <c r="K72" t="s">
        <v>728</v>
      </c>
    </row>
    <row r="73" spans="2:11" x14ac:dyDescent="0.2">
      <c r="B73" t="s">
        <v>770</v>
      </c>
      <c r="C73">
        <v>71</v>
      </c>
      <c r="D73" t="s">
        <v>729</v>
      </c>
      <c r="G73" t="s">
        <v>729</v>
      </c>
      <c r="H73" t="s">
        <v>728</v>
      </c>
      <c r="I73" t="s">
        <v>730</v>
      </c>
      <c r="J73" t="s">
        <v>728</v>
      </c>
      <c r="K73" t="s">
        <v>728</v>
      </c>
    </row>
    <row r="74" spans="2:11" x14ac:dyDescent="0.2">
      <c r="B74" t="s">
        <v>770</v>
      </c>
      <c r="C74">
        <v>72</v>
      </c>
      <c r="D74" t="s">
        <v>729</v>
      </c>
      <c r="G74" t="s">
        <v>729</v>
      </c>
      <c r="I74" t="s">
        <v>730</v>
      </c>
      <c r="J74" t="s">
        <v>728</v>
      </c>
      <c r="K74" t="s">
        <v>728</v>
      </c>
    </row>
    <row r="75" spans="2:11" x14ac:dyDescent="0.2">
      <c r="B75" t="s">
        <v>770</v>
      </c>
      <c r="C75">
        <v>73</v>
      </c>
      <c r="D75" t="s">
        <v>729</v>
      </c>
      <c r="G75" t="s">
        <v>729</v>
      </c>
      <c r="H75" t="s">
        <v>728</v>
      </c>
      <c r="I75" t="s">
        <v>730</v>
      </c>
      <c r="K75" t="s">
        <v>728</v>
      </c>
    </row>
    <row r="76" spans="2:11" x14ac:dyDescent="0.2">
      <c r="B76" t="s">
        <v>770</v>
      </c>
      <c r="C76">
        <v>74</v>
      </c>
      <c r="D76" t="s">
        <v>729</v>
      </c>
      <c r="G76" t="s">
        <v>729</v>
      </c>
      <c r="H76" t="s">
        <v>728</v>
      </c>
      <c r="I76" t="s">
        <v>730</v>
      </c>
      <c r="K76" t="s">
        <v>728</v>
      </c>
    </row>
    <row r="77" spans="2:11" x14ac:dyDescent="0.2">
      <c r="B77" t="s">
        <v>770</v>
      </c>
      <c r="C77">
        <v>75</v>
      </c>
      <c r="D77" t="s">
        <v>729</v>
      </c>
      <c r="G77" t="s">
        <v>729</v>
      </c>
      <c r="H77" t="s">
        <v>728</v>
      </c>
      <c r="I77" t="s">
        <v>730</v>
      </c>
      <c r="J77" t="s">
        <v>728</v>
      </c>
      <c r="K77" t="s">
        <v>728</v>
      </c>
    </row>
    <row r="78" spans="2:11" x14ac:dyDescent="0.2">
      <c r="B78" t="s">
        <v>770</v>
      </c>
      <c r="C78">
        <v>76</v>
      </c>
      <c r="D78" t="s">
        <v>729</v>
      </c>
      <c r="G78" t="s">
        <v>729</v>
      </c>
      <c r="H78" t="s">
        <v>728</v>
      </c>
      <c r="I78" t="s">
        <v>730</v>
      </c>
      <c r="J78" t="s">
        <v>728</v>
      </c>
      <c r="K78" t="s">
        <v>728</v>
      </c>
    </row>
    <row r="79" spans="2:11" x14ac:dyDescent="0.2">
      <c r="B79" t="s">
        <v>770</v>
      </c>
      <c r="C79">
        <v>77</v>
      </c>
      <c r="D79" t="s">
        <v>729</v>
      </c>
      <c r="G79" t="s">
        <v>729</v>
      </c>
      <c r="H79" t="s">
        <v>728</v>
      </c>
      <c r="I79" t="s">
        <v>730</v>
      </c>
      <c r="J79" t="s">
        <v>728</v>
      </c>
      <c r="K79" t="s">
        <v>728</v>
      </c>
    </row>
    <row r="80" spans="2:11" x14ac:dyDescent="0.2">
      <c r="B80" t="s">
        <v>770</v>
      </c>
      <c r="C80">
        <v>78</v>
      </c>
      <c r="D80" t="s">
        <v>729</v>
      </c>
      <c r="G80" t="s">
        <v>729</v>
      </c>
      <c r="I80" t="s">
        <v>730</v>
      </c>
      <c r="J80" t="s">
        <v>728</v>
      </c>
      <c r="K80" t="s">
        <v>728</v>
      </c>
    </row>
    <row r="81" spans="2:11" x14ac:dyDescent="0.2">
      <c r="B81" t="s">
        <v>770</v>
      </c>
      <c r="C81">
        <v>79</v>
      </c>
      <c r="D81" t="s">
        <v>729</v>
      </c>
      <c r="G81" t="s">
        <v>729</v>
      </c>
      <c r="I81" t="s">
        <v>730</v>
      </c>
      <c r="J81" t="s">
        <v>728</v>
      </c>
      <c r="K81" t="s">
        <v>728</v>
      </c>
    </row>
  </sheetData>
  <conditionalFormatting sqref="P14:W14 P22:W22 P43:W43 P50:W50">
    <cfRule type="cellIs" dxfId="11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81"/>
  <sheetViews>
    <sheetView topLeftCell="M1" workbookViewId="0">
      <selection activeCell="P23" sqref="P23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x14ac:dyDescent="0.2">
      <c r="B2" t="s">
        <v>774</v>
      </c>
      <c r="C2">
        <v>0</v>
      </c>
      <c r="D2" t="s">
        <v>728</v>
      </c>
      <c r="F2" t="s">
        <v>729</v>
      </c>
      <c r="H2" t="s">
        <v>729</v>
      </c>
      <c r="I2" t="s">
        <v>730</v>
      </c>
      <c r="J2" t="s">
        <v>729</v>
      </c>
      <c r="K2" t="s">
        <v>728</v>
      </c>
      <c r="M2" s="53" t="s">
        <v>771</v>
      </c>
      <c r="N2" s="54" t="s">
        <v>772</v>
      </c>
    </row>
    <row r="3" spans="2:23" ht="19" customHeight="1" x14ac:dyDescent="0.25">
      <c r="B3" t="s">
        <v>774</v>
      </c>
      <c r="C3">
        <v>1</v>
      </c>
      <c r="D3" t="s">
        <v>729</v>
      </c>
      <c r="F3" t="s">
        <v>729</v>
      </c>
      <c r="H3" t="s">
        <v>729</v>
      </c>
      <c r="I3" t="s">
        <v>729</v>
      </c>
      <c r="J3" t="s">
        <v>729</v>
      </c>
      <c r="K3" t="s">
        <v>728</v>
      </c>
      <c r="M3" s="55" t="s">
        <v>104</v>
      </c>
      <c r="N3" s="56">
        <v>0.2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thickBot="1" x14ac:dyDescent="0.3">
      <c r="B4" t="s">
        <v>774</v>
      </c>
      <c r="C4">
        <v>2</v>
      </c>
      <c r="D4" t="s">
        <v>729</v>
      </c>
      <c r="F4" t="s">
        <v>729</v>
      </c>
      <c r="H4" t="s">
        <v>729</v>
      </c>
      <c r="I4" t="s">
        <v>729</v>
      </c>
      <c r="J4" t="s">
        <v>729</v>
      </c>
      <c r="M4" s="57" t="s">
        <v>109</v>
      </c>
      <c r="N4" s="58">
        <v>0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x14ac:dyDescent="0.25">
      <c r="B5" t="s">
        <v>774</v>
      </c>
      <c r="C5">
        <v>3</v>
      </c>
      <c r="D5" t="s">
        <v>730</v>
      </c>
      <c r="E5" t="s">
        <v>729</v>
      </c>
      <c r="F5" t="s">
        <v>729</v>
      </c>
      <c r="G5" t="s">
        <v>729</v>
      </c>
      <c r="H5" t="s">
        <v>729</v>
      </c>
      <c r="I5" t="s">
        <v>729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774</v>
      </c>
      <c r="C6">
        <v>4</v>
      </c>
      <c r="D6" t="s">
        <v>730</v>
      </c>
      <c r="E6" t="s">
        <v>729</v>
      </c>
      <c r="F6" t="s">
        <v>729</v>
      </c>
      <c r="G6" t="s">
        <v>729</v>
      </c>
      <c r="H6" t="s">
        <v>729</v>
      </c>
      <c r="I6" t="s">
        <v>729</v>
      </c>
    </row>
    <row r="7" spans="2:23" x14ac:dyDescent="0.2">
      <c r="B7" t="s">
        <v>774</v>
      </c>
      <c r="C7">
        <v>5</v>
      </c>
      <c r="D7" t="s">
        <v>730</v>
      </c>
      <c r="F7" t="s">
        <v>729</v>
      </c>
      <c r="H7" t="s">
        <v>729</v>
      </c>
      <c r="I7" t="s">
        <v>728</v>
      </c>
      <c r="J7" t="s">
        <v>729</v>
      </c>
    </row>
    <row r="8" spans="2:23" ht="20" customHeight="1" thickBot="1" x14ac:dyDescent="0.3">
      <c r="B8" t="s">
        <v>774</v>
      </c>
      <c r="C8">
        <v>6</v>
      </c>
      <c r="D8" t="s">
        <v>729</v>
      </c>
      <c r="F8" t="s">
        <v>729</v>
      </c>
      <c r="H8" t="s">
        <v>729</v>
      </c>
      <c r="I8" t="s">
        <v>729</v>
      </c>
      <c r="J8" t="s">
        <v>729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774</v>
      </c>
      <c r="C9">
        <v>7</v>
      </c>
      <c r="D9" t="s">
        <v>728</v>
      </c>
      <c r="F9" t="s">
        <v>729</v>
      </c>
      <c r="G9" t="s">
        <v>730</v>
      </c>
      <c r="H9" t="s">
        <v>729</v>
      </c>
      <c r="I9" t="s">
        <v>728</v>
      </c>
      <c r="K9" t="s">
        <v>728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774</v>
      </c>
      <c r="C10">
        <v>8</v>
      </c>
      <c r="D10" t="s">
        <v>728</v>
      </c>
      <c r="F10" t="s">
        <v>729</v>
      </c>
      <c r="H10" t="s">
        <v>729</v>
      </c>
      <c r="I10" t="s">
        <v>730</v>
      </c>
      <c r="J10" t="s">
        <v>729</v>
      </c>
      <c r="K10" t="s">
        <v>728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774</v>
      </c>
      <c r="C11">
        <v>9</v>
      </c>
      <c r="D11" t="s">
        <v>728</v>
      </c>
      <c r="F11" t="s">
        <v>729</v>
      </c>
      <c r="H11" t="s">
        <v>729</v>
      </c>
      <c r="I11" t="s">
        <v>730</v>
      </c>
      <c r="J11" t="s">
        <v>728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774</v>
      </c>
      <c r="C12">
        <v>10</v>
      </c>
      <c r="D12" t="s">
        <v>728</v>
      </c>
      <c r="F12" t="s">
        <v>729</v>
      </c>
      <c r="H12" t="s">
        <v>729</v>
      </c>
      <c r="I12" t="s">
        <v>730</v>
      </c>
      <c r="J12" t="s">
        <v>729</v>
      </c>
      <c r="K12" t="s">
        <v>728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774</v>
      </c>
      <c r="C13">
        <v>11</v>
      </c>
      <c r="D13" t="s">
        <v>730</v>
      </c>
      <c r="F13" t="s">
        <v>729</v>
      </c>
      <c r="G13" t="s">
        <v>729</v>
      </c>
      <c r="H13" t="s">
        <v>729</v>
      </c>
      <c r="I13" t="s">
        <v>728</v>
      </c>
      <c r="J13" t="s">
        <v>729</v>
      </c>
      <c r="N13" s="50" t="s">
        <v>773</v>
      </c>
      <c r="O13" s="43" t="s">
        <v>118</v>
      </c>
      <c r="P13" s="8">
        <f t="shared" ref="P13:W13" si="0">COUNTA(D2:D81)</f>
        <v>73</v>
      </c>
      <c r="Q13" s="8">
        <f t="shared" si="0"/>
        <v>16</v>
      </c>
      <c r="R13" s="8">
        <f t="shared" si="0"/>
        <v>80</v>
      </c>
      <c r="S13" s="8">
        <f t="shared" si="0"/>
        <v>25</v>
      </c>
      <c r="T13" s="8">
        <f t="shared" si="0"/>
        <v>80</v>
      </c>
      <c r="U13" s="8">
        <f t="shared" si="0"/>
        <v>78</v>
      </c>
      <c r="V13" s="8">
        <f t="shared" si="0"/>
        <v>60</v>
      </c>
      <c r="W13" s="36">
        <f t="shared" si="0"/>
        <v>35</v>
      </c>
    </row>
    <row r="14" spans="2:23" ht="19" customHeight="1" x14ac:dyDescent="0.25">
      <c r="B14" t="s">
        <v>774</v>
      </c>
      <c r="C14">
        <v>12</v>
      </c>
      <c r="D14" t="s">
        <v>729</v>
      </c>
      <c r="F14" t="s">
        <v>729</v>
      </c>
      <c r="H14" t="s">
        <v>729</v>
      </c>
      <c r="I14" t="s">
        <v>729</v>
      </c>
      <c r="J14" t="s">
        <v>729</v>
      </c>
      <c r="K14" t="s">
        <v>728</v>
      </c>
      <c r="N14" s="51">
        <v>80</v>
      </c>
      <c r="O14" s="40" t="s">
        <v>121</v>
      </c>
      <c r="P14" s="13">
        <f t="shared" ref="P14:W14" si="1">P13/$N$14</f>
        <v>0.91249999999999998</v>
      </c>
      <c r="Q14" s="13">
        <f t="shared" si="1"/>
        <v>0.2</v>
      </c>
      <c r="R14" s="13">
        <f t="shared" si="1"/>
        <v>1</v>
      </c>
      <c r="S14" s="13">
        <f t="shared" si="1"/>
        <v>0.3125</v>
      </c>
      <c r="T14" s="13">
        <f t="shared" si="1"/>
        <v>1</v>
      </c>
      <c r="U14" s="13">
        <f t="shared" si="1"/>
        <v>0.97499999999999998</v>
      </c>
      <c r="V14" s="13">
        <f t="shared" si="1"/>
        <v>0.75</v>
      </c>
      <c r="W14" s="34">
        <f t="shared" si="1"/>
        <v>0.4375</v>
      </c>
    </row>
    <row r="15" spans="2:23" ht="20" customHeight="1" thickBot="1" x14ac:dyDescent="0.3">
      <c r="B15" t="s">
        <v>774</v>
      </c>
      <c r="C15">
        <v>13</v>
      </c>
      <c r="D15" t="s">
        <v>730</v>
      </c>
      <c r="F15" t="s">
        <v>729</v>
      </c>
      <c r="H15" t="s">
        <v>729</v>
      </c>
      <c r="I15" t="s">
        <v>728</v>
      </c>
      <c r="J15" t="s">
        <v>729</v>
      </c>
      <c r="N15" s="51"/>
      <c r="O15" s="41" t="s">
        <v>124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774</v>
      </c>
      <c r="C16">
        <v>14</v>
      </c>
      <c r="D16" t="s">
        <v>730</v>
      </c>
      <c r="E16" t="s">
        <v>729</v>
      </c>
      <c r="F16" t="s">
        <v>729</v>
      </c>
      <c r="G16" t="s">
        <v>729</v>
      </c>
      <c r="H16" t="s">
        <v>729</v>
      </c>
      <c r="I16" t="s">
        <v>730</v>
      </c>
      <c r="N16" s="51"/>
      <c r="O16" s="42" t="s">
        <v>127</v>
      </c>
      <c r="P16" s="8">
        <f t="shared" ref="P16:W18" si="3">COUNTIF(D$2:D$81, P3)</f>
        <v>38</v>
      </c>
      <c r="Q16" s="8">
        <f t="shared" si="3"/>
        <v>4</v>
      </c>
      <c r="R16" s="8">
        <f t="shared" si="3"/>
        <v>0</v>
      </c>
      <c r="S16" s="8">
        <f t="shared" si="3"/>
        <v>2</v>
      </c>
      <c r="T16" s="8">
        <f t="shared" si="3"/>
        <v>0</v>
      </c>
      <c r="U16" s="8">
        <f t="shared" si="3"/>
        <v>13</v>
      </c>
      <c r="V16" s="8">
        <f t="shared" si="3"/>
        <v>14</v>
      </c>
      <c r="W16" s="36">
        <f t="shared" si="3"/>
        <v>35</v>
      </c>
    </row>
    <row r="17" spans="2:23" ht="19" customHeight="1" x14ac:dyDescent="0.25">
      <c r="B17" t="s">
        <v>774</v>
      </c>
      <c r="C17">
        <v>15</v>
      </c>
      <c r="D17" t="s">
        <v>728</v>
      </c>
      <c r="F17" t="s">
        <v>729</v>
      </c>
      <c r="H17" t="s">
        <v>729</v>
      </c>
      <c r="I17" t="s">
        <v>730</v>
      </c>
      <c r="J17" t="s">
        <v>729</v>
      </c>
      <c r="K17" t="s">
        <v>728</v>
      </c>
      <c r="N17" s="35"/>
      <c r="O17" s="40" t="s">
        <v>130</v>
      </c>
      <c r="P17" s="8">
        <f t="shared" si="3"/>
        <v>23</v>
      </c>
      <c r="Q17" s="8">
        <f t="shared" si="3"/>
        <v>10</v>
      </c>
      <c r="R17" s="8">
        <f t="shared" si="3"/>
        <v>78</v>
      </c>
      <c r="S17" s="8">
        <f t="shared" si="3"/>
        <v>16</v>
      </c>
      <c r="T17" s="8">
        <f t="shared" si="3"/>
        <v>80</v>
      </c>
      <c r="U17" s="8">
        <f t="shared" si="3"/>
        <v>24</v>
      </c>
      <c r="V17" s="8">
        <f t="shared" si="3"/>
        <v>46</v>
      </c>
      <c r="W17" s="36">
        <f t="shared" si="3"/>
        <v>0</v>
      </c>
    </row>
    <row r="18" spans="2:23" ht="20" customHeight="1" thickBot="1" x14ac:dyDescent="0.3">
      <c r="B18" t="s">
        <v>774</v>
      </c>
      <c r="C18">
        <v>16</v>
      </c>
      <c r="E18" t="s">
        <v>729</v>
      </c>
      <c r="F18" t="s">
        <v>729</v>
      </c>
      <c r="G18" t="s">
        <v>729</v>
      </c>
      <c r="H18" t="s">
        <v>729</v>
      </c>
      <c r="J18" t="s">
        <v>729</v>
      </c>
      <c r="N18" s="35"/>
      <c r="O18" s="41" t="s">
        <v>133</v>
      </c>
      <c r="P18" s="8">
        <f t="shared" si="3"/>
        <v>12</v>
      </c>
      <c r="Q18" s="8">
        <f t="shared" si="3"/>
        <v>2</v>
      </c>
      <c r="R18" s="8">
        <f t="shared" si="3"/>
        <v>2</v>
      </c>
      <c r="S18" s="8">
        <f t="shared" si="3"/>
        <v>7</v>
      </c>
      <c r="T18" s="8">
        <f t="shared" si="3"/>
        <v>0</v>
      </c>
      <c r="U18" s="8">
        <f t="shared" si="3"/>
        <v>41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774</v>
      </c>
      <c r="C19">
        <v>17</v>
      </c>
      <c r="D19" t="s">
        <v>728</v>
      </c>
      <c r="F19" t="s">
        <v>729</v>
      </c>
      <c r="H19" t="s">
        <v>729</v>
      </c>
      <c r="I19" t="s">
        <v>730</v>
      </c>
      <c r="J19" t="s">
        <v>728</v>
      </c>
      <c r="K19" t="s">
        <v>728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774</v>
      </c>
      <c r="C20">
        <v>18</v>
      </c>
      <c r="D20" t="s">
        <v>728</v>
      </c>
      <c r="F20" t="s">
        <v>729</v>
      </c>
      <c r="H20" t="s">
        <v>729</v>
      </c>
      <c r="I20" t="s">
        <v>730</v>
      </c>
      <c r="J20" t="s">
        <v>729</v>
      </c>
      <c r="K20" t="s">
        <v>728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774</v>
      </c>
      <c r="C21">
        <v>19</v>
      </c>
      <c r="D21" t="s">
        <v>728</v>
      </c>
      <c r="F21" t="s">
        <v>729</v>
      </c>
      <c r="H21" t="s">
        <v>729</v>
      </c>
      <c r="I21" t="s">
        <v>730</v>
      </c>
      <c r="J21" t="s">
        <v>729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774</v>
      </c>
      <c r="C22">
        <v>20</v>
      </c>
      <c r="D22" t="s">
        <v>728</v>
      </c>
      <c r="F22" t="s">
        <v>729</v>
      </c>
      <c r="H22" t="s">
        <v>729</v>
      </c>
      <c r="I22" t="s">
        <v>730</v>
      </c>
      <c r="J22" t="s">
        <v>729</v>
      </c>
      <c r="K22" t="s">
        <v>728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774</v>
      </c>
      <c r="C23">
        <v>21</v>
      </c>
      <c r="D23" t="s">
        <v>729</v>
      </c>
      <c r="F23" t="s">
        <v>729</v>
      </c>
      <c r="H23" t="s">
        <v>729</v>
      </c>
      <c r="I23" t="s">
        <v>729</v>
      </c>
      <c r="J23" t="s">
        <v>729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774</v>
      </c>
      <c r="C24">
        <v>22</v>
      </c>
      <c r="D24" t="s">
        <v>730</v>
      </c>
      <c r="F24" t="s">
        <v>729</v>
      </c>
      <c r="H24" t="s">
        <v>729</v>
      </c>
      <c r="I24" t="s">
        <v>728</v>
      </c>
      <c r="J24" t="s">
        <v>729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774</v>
      </c>
      <c r="C25">
        <v>23</v>
      </c>
      <c r="D25" t="s">
        <v>729</v>
      </c>
      <c r="E25" t="s">
        <v>729</v>
      </c>
      <c r="F25" t="s">
        <v>729</v>
      </c>
      <c r="G25" t="s">
        <v>729</v>
      </c>
      <c r="H25" t="s">
        <v>729</v>
      </c>
      <c r="I25" t="s">
        <v>730</v>
      </c>
    </row>
    <row r="26" spans="2:23" x14ac:dyDescent="0.2">
      <c r="B26" t="s">
        <v>774</v>
      </c>
      <c r="C26">
        <v>24</v>
      </c>
      <c r="D26" t="s">
        <v>728</v>
      </c>
      <c r="F26" t="s">
        <v>729</v>
      </c>
      <c r="H26" t="s">
        <v>729</v>
      </c>
      <c r="I26" t="s">
        <v>730</v>
      </c>
      <c r="J26" t="s">
        <v>728</v>
      </c>
    </row>
    <row r="27" spans="2:23" x14ac:dyDescent="0.2">
      <c r="B27" t="s">
        <v>774</v>
      </c>
      <c r="C27">
        <v>25</v>
      </c>
      <c r="D27" t="s">
        <v>728</v>
      </c>
      <c r="F27" t="s">
        <v>729</v>
      </c>
      <c r="H27" t="s">
        <v>729</v>
      </c>
      <c r="I27" t="s">
        <v>730</v>
      </c>
      <c r="J27" t="s">
        <v>729</v>
      </c>
      <c r="K27" t="s">
        <v>728</v>
      </c>
    </row>
    <row r="28" spans="2:23" x14ac:dyDescent="0.2">
      <c r="B28" t="s">
        <v>774</v>
      </c>
      <c r="C28">
        <v>26</v>
      </c>
      <c r="D28" t="s">
        <v>730</v>
      </c>
      <c r="F28" t="s">
        <v>729</v>
      </c>
      <c r="G28" t="s">
        <v>729</v>
      </c>
      <c r="H28" t="s">
        <v>729</v>
      </c>
      <c r="I28" t="s">
        <v>728</v>
      </c>
      <c r="J28" t="s">
        <v>729</v>
      </c>
    </row>
    <row r="29" spans="2:23" x14ac:dyDescent="0.2">
      <c r="B29" t="s">
        <v>774</v>
      </c>
      <c r="C29">
        <v>27</v>
      </c>
      <c r="D29" t="s">
        <v>729</v>
      </c>
      <c r="F29" t="s">
        <v>729</v>
      </c>
      <c r="G29" t="s">
        <v>729</v>
      </c>
      <c r="H29" t="s">
        <v>729</v>
      </c>
      <c r="I29" t="s">
        <v>729</v>
      </c>
      <c r="K29" t="s">
        <v>728</v>
      </c>
    </row>
    <row r="30" spans="2:23" x14ac:dyDescent="0.2">
      <c r="B30" t="s">
        <v>774</v>
      </c>
      <c r="C30">
        <v>28</v>
      </c>
      <c r="D30" t="s">
        <v>729</v>
      </c>
      <c r="F30" t="s">
        <v>729</v>
      </c>
      <c r="H30" t="s">
        <v>729</v>
      </c>
      <c r="I30" t="s">
        <v>730</v>
      </c>
      <c r="J30" t="s">
        <v>729</v>
      </c>
      <c r="K30" t="s">
        <v>728</v>
      </c>
    </row>
    <row r="31" spans="2:23" x14ac:dyDescent="0.2">
      <c r="B31" t="s">
        <v>774</v>
      </c>
      <c r="C31">
        <v>29</v>
      </c>
      <c r="D31" t="s">
        <v>729</v>
      </c>
      <c r="F31" t="s">
        <v>729</v>
      </c>
      <c r="H31" t="s">
        <v>729</v>
      </c>
      <c r="I31" t="s">
        <v>729</v>
      </c>
      <c r="J31" t="s">
        <v>729</v>
      </c>
      <c r="K31" t="s">
        <v>728</v>
      </c>
    </row>
    <row r="32" spans="2:23" x14ac:dyDescent="0.2">
      <c r="B32" t="s">
        <v>774</v>
      </c>
      <c r="C32">
        <v>30</v>
      </c>
      <c r="D32" t="s">
        <v>730</v>
      </c>
      <c r="F32" t="s">
        <v>729</v>
      </c>
      <c r="H32" t="s">
        <v>729</v>
      </c>
      <c r="I32" t="s">
        <v>729</v>
      </c>
      <c r="J32" t="s">
        <v>728</v>
      </c>
    </row>
    <row r="33" spans="2:23" x14ac:dyDescent="0.2">
      <c r="B33" t="s">
        <v>774</v>
      </c>
      <c r="C33">
        <v>31</v>
      </c>
      <c r="D33" t="s">
        <v>728</v>
      </c>
      <c r="E33" t="s">
        <v>729</v>
      </c>
      <c r="F33" t="s">
        <v>729</v>
      </c>
      <c r="G33" t="s">
        <v>729</v>
      </c>
      <c r="H33" t="s">
        <v>729</v>
      </c>
      <c r="I33" t="s">
        <v>729</v>
      </c>
    </row>
    <row r="34" spans="2:23" x14ac:dyDescent="0.2">
      <c r="B34" t="s">
        <v>774</v>
      </c>
      <c r="C34">
        <v>32</v>
      </c>
      <c r="E34" t="s">
        <v>728</v>
      </c>
      <c r="F34" t="s">
        <v>729</v>
      </c>
      <c r="G34" t="s">
        <v>730</v>
      </c>
      <c r="H34" t="s">
        <v>729</v>
      </c>
      <c r="I34" t="s">
        <v>729</v>
      </c>
    </row>
    <row r="35" spans="2:23" x14ac:dyDescent="0.2">
      <c r="B35" t="s">
        <v>774</v>
      </c>
      <c r="C35">
        <v>33</v>
      </c>
      <c r="D35" t="s">
        <v>728</v>
      </c>
      <c r="F35" t="s">
        <v>729</v>
      </c>
      <c r="H35" t="s">
        <v>729</v>
      </c>
      <c r="I35" t="s">
        <v>730</v>
      </c>
      <c r="J35" t="s">
        <v>729</v>
      </c>
    </row>
    <row r="36" spans="2:23" x14ac:dyDescent="0.2">
      <c r="B36" t="s">
        <v>774</v>
      </c>
      <c r="C36">
        <v>34</v>
      </c>
      <c r="D36" t="s">
        <v>728</v>
      </c>
      <c r="F36" t="s">
        <v>729</v>
      </c>
      <c r="G36" t="s">
        <v>730</v>
      </c>
      <c r="H36" t="s">
        <v>729</v>
      </c>
      <c r="I36" t="s">
        <v>728</v>
      </c>
      <c r="K36" t="s">
        <v>728</v>
      </c>
    </row>
    <row r="37" spans="2:23" x14ac:dyDescent="0.2">
      <c r="B37" t="s">
        <v>774</v>
      </c>
      <c r="C37">
        <v>35</v>
      </c>
      <c r="D37" t="s">
        <v>729</v>
      </c>
      <c r="F37" t="s">
        <v>729</v>
      </c>
      <c r="H37" t="s">
        <v>729</v>
      </c>
      <c r="I37" t="s">
        <v>730</v>
      </c>
      <c r="J37" t="s">
        <v>729</v>
      </c>
      <c r="K37" t="s">
        <v>728</v>
      </c>
    </row>
    <row r="38" spans="2:23" x14ac:dyDescent="0.2">
      <c r="B38" t="s">
        <v>774</v>
      </c>
      <c r="C38">
        <v>36</v>
      </c>
      <c r="D38" t="s">
        <v>728</v>
      </c>
      <c r="F38" t="s">
        <v>729</v>
      </c>
      <c r="H38" t="s">
        <v>729</v>
      </c>
      <c r="I38" t="s">
        <v>730</v>
      </c>
      <c r="J38" t="s">
        <v>728</v>
      </c>
    </row>
    <row r="39" spans="2:23" x14ac:dyDescent="0.2">
      <c r="B39" t="s">
        <v>774</v>
      </c>
      <c r="C39">
        <v>37</v>
      </c>
      <c r="D39" t="s">
        <v>728</v>
      </c>
      <c r="F39" t="s">
        <v>729</v>
      </c>
      <c r="H39" t="s">
        <v>729</v>
      </c>
      <c r="I39" t="s">
        <v>730</v>
      </c>
      <c r="J39" t="s">
        <v>729</v>
      </c>
      <c r="K39" t="s">
        <v>728</v>
      </c>
    </row>
    <row r="40" spans="2:23" x14ac:dyDescent="0.2">
      <c r="B40" t="s">
        <v>774</v>
      </c>
      <c r="C40">
        <v>38</v>
      </c>
      <c r="D40" t="s">
        <v>728</v>
      </c>
      <c r="F40" t="s">
        <v>729</v>
      </c>
      <c r="H40" t="s">
        <v>729</v>
      </c>
      <c r="I40" t="s">
        <v>730</v>
      </c>
      <c r="J40" t="s">
        <v>729</v>
      </c>
    </row>
    <row r="41" spans="2:23" x14ac:dyDescent="0.2">
      <c r="B41" t="s">
        <v>774</v>
      </c>
      <c r="C41">
        <v>39</v>
      </c>
      <c r="D41" t="s">
        <v>728</v>
      </c>
      <c r="F41" t="s">
        <v>729</v>
      </c>
      <c r="H41" t="s">
        <v>729</v>
      </c>
      <c r="I41" t="s">
        <v>730</v>
      </c>
      <c r="J41" t="s">
        <v>728</v>
      </c>
    </row>
    <row r="42" spans="2:23" ht="19" customHeight="1" x14ac:dyDescent="0.25">
      <c r="B42" t="s">
        <v>774</v>
      </c>
      <c r="C42">
        <v>40</v>
      </c>
      <c r="D42" t="s">
        <v>728</v>
      </c>
      <c r="F42" t="s">
        <v>729</v>
      </c>
      <c r="H42" t="s">
        <v>729</v>
      </c>
      <c r="I42" t="s">
        <v>730</v>
      </c>
      <c r="J42" t="s">
        <v>728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774</v>
      </c>
      <c r="C43">
        <v>41</v>
      </c>
      <c r="D43" t="s">
        <v>730</v>
      </c>
      <c r="F43" t="s">
        <v>729</v>
      </c>
      <c r="H43" t="s">
        <v>729</v>
      </c>
      <c r="I43" t="s">
        <v>730</v>
      </c>
      <c r="J43" t="s">
        <v>729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774</v>
      </c>
      <c r="C44">
        <v>42</v>
      </c>
      <c r="D44" t="s">
        <v>728</v>
      </c>
      <c r="F44" t="s">
        <v>729</v>
      </c>
      <c r="H44" t="s">
        <v>729</v>
      </c>
      <c r="I44" t="s">
        <v>730</v>
      </c>
      <c r="J44" t="s">
        <v>729</v>
      </c>
      <c r="K44" t="s">
        <v>728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774</v>
      </c>
      <c r="C45">
        <v>43</v>
      </c>
      <c r="E45" t="s">
        <v>730</v>
      </c>
      <c r="F45" t="s">
        <v>729</v>
      </c>
      <c r="H45" t="s">
        <v>729</v>
      </c>
      <c r="I45" t="s">
        <v>730</v>
      </c>
      <c r="J45" t="s">
        <v>729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774</v>
      </c>
      <c r="C46">
        <v>44</v>
      </c>
      <c r="D46" t="s">
        <v>728</v>
      </c>
      <c r="F46" t="s">
        <v>729</v>
      </c>
      <c r="H46" t="s">
        <v>729</v>
      </c>
      <c r="I46" t="s">
        <v>730</v>
      </c>
      <c r="J46" t="s">
        <v>728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774</v>
      </c>
      <c r="C47">
        <v>45</v>
      </c>
      <c r="D47" t="s">
        <v>728</v>
      </c>
      <c r="F47" t="s">
        <v>729</v>
      </c>
      <c r="G47" t="s">
        <v>730</v>
      </c>
      <c r="H47" t="s">
        <v>729</v>
      </c>
      <c r="I47" t="s">
        <v>728</v>
      </c>
      <c r="J47" t="s">
        <v>729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774</v>
      </c>
      <c r="C48">
        <v>46</v>
      </c>
      <c r="D48" t="s">
        <v>728</v>
      </c>
      <c r="F48" t="s">
        <v>729</v>
      </c>
      <c r="G48" t="s">
        <v>730</v>
      </c>
      <c r="H48" t="s">
        <v>729</v>
      </c>
      <c r="I48" t="s">
        <v>728</v>
      </c>
      <c r="K48" t="s">
        <v>728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774</v>
      </c>
      <c r="C49">
        <v>47</v>
      </c>
      <c r="D49" t="s">
        <v>728</v>
      </c>
      <c r="F49" t="s">
        <v>729</v>
      </c>
      <c r="H49" t="s">
        <v>729</v>
      </c>
      <c r="I49" t="s">
        <v>730</v>
      </c>
      <c r="J49" t="s">
        <v>729</v>
      </c>
      <c r="K49" t="s">
        <v>728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774</v>
      </c>
      <c r="C50">
        <v>48</v>
      </c>
      <c r="D50" t="s">
        <v>729</v>
      </c>
      <c r="F50" t="s">
        <v>729</v>
      </c>
      <c r="H50" t="s">
        <v>729</v>
      </c>
      <c r="I50" t="s">
        <v>729</v>
      </c>
      <c r="J50" t="s">
        <v>729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774</v>
      </c>
      <c r="C51">
        <v>49</v>
      </c>
      <c r="D51" t="s">
        <v>729</v>
      </c>
      <c r="E51" t="s">
        <v>729</v>
      </c>
      <c r="F51" t="s">
        <v>729</v>
      </c>
      <c r="G51" t="s">
        <v>729</v>
      </c>
      <c r="H51" t="s">
        <v>729</v>
      </c>
      <c r="I51" t="s">
        <v>729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774</v>
      </c>
      <c r="C52">
        <v>50</v>
      </c>
      <c r="D52" t="s">
        <v>728</v>
      </c>
      <c r="F52" t="s">
        <v>729</v>
      </c>
      <c r="H52" t="s">
        <v>729</v>
      </c>
      <c r="I52" t="s">
        <v>730</v>
      </c>
      <c r="J52" t="s">
        <v>729</v>
      </c>
      <c r="K52" t="s">
        <v>728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774</v>
      </c>
      <c r="C53">
        <v>51</v>
      </c>
      <c r="D53" t="s">
        <v>728</v>
      </c>
      <c r="F53" t="s">
        <v>729</v>
      </c>
      <c r="H53" t="s">
        <v>729</v>
      </c>
      <c r="I53" t="s">
        <v>730</v>
      </c>
      <c r="J53" t="s">
        <v>728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774</v>
      </c>
      <c r="C54">
        <v>52</v>
      </c>
      <c r="D54" t="s">
        <v>728</v>
      </c>
      <c r="F54" t="s">
        <v>729</v>
      </c>
      <c r="H54" t="s">
        <v>729</v>
      </c>
      <c r="I54" t="s">
        <v>730</v>
      </c>
      <c r="J54" t="s">
        <v>728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774</v>
      </c>
      <c r="C55">
        <v>53</v>
      </c>
      <c r="E55" t="s">
        <v>728</v>
      </c>
      <c r="F55" t="s">
        <v>729</v>
      </c>
      <c r="G55" t="s">
        <v>730</v>
      </c>
      <c r="H55" t="s">
        <v>729</v>
      </c>
      <c r="J55" t="s">
        <v>728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774</v>
      </c>
      <c r="C56">
        <v>54</v>
      </c>
      <c r="D56" t="s">
        <v>728</v>
      </c>
      <c r="F56" t="s">
        <v>729</v>
      </c>
      <c r="H56" t="s">
        <v>729</v>
      </c>
      <c r="I56" t="s">
        <v>730</v>
      </c>
      <c r="J56" t="s">
        <v>729</v>
      </c>
      <c r="K56" t="s">
        <v>728</v>
      </c>
    </row>
    <row r="57" spans="2:23" x14ac:dyDescent="0.2">
      <c r="B57" t="s">
        <v>774</v>
      </c>
      <c r="C57">
        <v>55</v>
      </c>
      <c r="D57" t="s">
        <v>729</v>
      </c>
      <c r="F57" t="s">
        <v>729</v>
      </c>
      <c r="H57" t="s">
        <v>729</v>
      </c>
      <c r="I57" t="s">
        <v>729</v>
      </c>
      <c r="J57" t="s">
        <v>729</v>
      </c>
    </row>
    <row r="58" spans="2:23" x14ac:dyDescent="0.2">
      <c r="B58" t="s">
        <v>774</v>
      </c>
      <c r="C58">
        <v>56</v>
      </c>
      <c r="D58" t="s">
        <v>728</v>
      </c>
      <c r="F58" t="s">
        <v>729</v>
      </c>
      <c r="H58" t="s">
        <v>729</v>
      </c>
      <c r="I58" t="s">
        <v>730</v>
      </c>
      <c r="J58" t="s">
        <v>729</v>
      </c>
      <c r="K58" t="s">
        <v>728</v>
      </c>
    </row>
    <row r="59" spans="2:23" x14ac:dyDescent="0.2">
      <c r="B59" t="s">
        <v>774</v>
      </c>
      <c r="C59">
        <v>57</v>
      </c>
      <c r="E59" t="s">
        <v>728</v>
      </c>
      <c r="F59" t="s">
        <v>730</v>
      </c>
      <c r="G59" t="s">
        <v>729</v>
      </c>
      <c r="H59" t="s">
        <v>729</v>
      </c>
      <c r="I59" t="s">
        <v>728</v>
      </c>
    </row>
    <row r="60" spans="2:23" x14ac:dyDescent="0.2">
      <c r="B60" t="s">
        <v>774</v>
      </c>
      <c r="C60">
        <v>58</v>
      </c>
      <c r="D60" t="s">
        <v>728</v>
      </c>
      <c r="F60" t="s">
        <v>729</v>
      </c>
      <c r="G60" t="s">
        <v>730</v>
      </c>
      <c r="H60" t="s">
        <v>729</v>
      </c>
      <c r="I60" t="s">
        <v>728</v>
      </c>
      <c r="K60" t="s">
        <v>728</v>
      </c>
    </row>
    <row r="61" spans="2:23" x14ac:dyDescent="0.2">
      <c r="B61" t="s">
        <v>774</v>
      </c>
      <c r="C61">
        <v>59</v>
      </c>
      <c r="D61" t="s">
        <v>729</v>
      </c>
      <c r="F61" t="s">
        <v>729</v>
      </c>
      <c r="H61" t="s">
        <v>729</v>
      </c>
      <c r="I61" t="s">
        <v>729</v>
      </c>
      <c r="J61" t="s">
        <v>729</v>
      </c>
      <c r="K61" t="s">
        <v>728</v>
      </c>
    </row>
    <row r="62" spans="2:23" x14ac:dyDescent="0.2">
      <c r="B62" t="s">
        <v>774</v>
      </c>
      <c r="C62">
        <v>60</v>
      </c>
      <c r="D62" t="s">
        <v>730</v>
      </c>
      <c r="F62" t="s">
        <v>729</v>
      </c>
      <c r="G62" t="s">
        <v>728</v>
      </c>
      <c r="H62" t="s">
        <v>729</v>
      </c>
      <c r="I62" t="s">
        <v>728</v>
      </c>
    </row>
    <row r="63" spans="2:23" x14ac:dyDescent="0.2">
      <c r="B63" t="s">
        <v>774</v>
      </c>
      <c r="C63">
        <v>61</v>
      </c>
      <c r="D63" t="s">
        <v>728</v>
      </c>
      <c r="F63" t="s">
        <v>729</v>
      </c>
      <c r="H63" t="s">
        <v>729</v>
      </c>
      <c r="I63" t="s">
        <v>730</v>
      </c>
      <c r="J63" t="s">
        <v>729</v>
      </c>
      <c r="K63" t="s">
        <v>728</v>
      </c>
    </row>
    <row r="64" spans="2:23" x14ac:dyDescent="0.2">
      <c r="B64" t="s">
        <v>774</v>
      </c>
      <c r="C64">
        <v>62</v>
      </c>
      <c r="D64" t="s">
        <v>728</v>
      </c>
      <c r="F64" t="s">
        <v>729</v>
      </c>
      <c r="H64" t="s">
        <v>729</v>
      </c>
      <c r="I64" t="s">
        <v>730</v>
      </c>
      <c r="J64" t="s">
        <v>729</v>
      </c>
      <c r="K64" t="s">
        <v>728</v>
      </c>
    </row>
    <row r="65" spans="2:11" x14ac:dyDescent="0.2">
      <c r="B65" t="s">
        <v>774</v>
      </c>
      <c r="C65">
        <v>63</v>
      </c>
      <c r="D65" t="s">
        <v>729</v>
      </c>
      <c r="F65" t="s">
        <v>729</v>
      </c>
      <c r="H65" t="s">
        <v>729</v>
      </c>
      <c r="I65" t="s">
        <v>729</v>
      </c>
      <c r="J65" t="s">
        <v>729</v>
      </c>
      <c r="K65" t="s">
        <v>728</v>
      </c>
    </row>
    <row r="66" spans="2:11" x14ac:dyDescent="0.2">
      <c r="B66" t="s">
        <v>774</v>
      </c>
      <c r="C66">
        <v>64</v>
      </c>
      <c r="D66" t="s">
        <v>729</v>
      </c>
      <c r="E66" t="s">
        <v>729</v>
      </c>
      <c r="F66" t="s">
        <v>729</v>
      </c>
      <c r="G66" t="s">
        <v>729</v>
      </c>
      <c r="H66" t="s">
        <v>729</v>
      </c>
      <c r="I66" t="s">
        <v>729</v>
      </c>
    </row>
    <row r="67" spans="2:11" x14ac:dyDescent="0.2">
      <c r="B67" t="s">
        <v>774</v>
      </c>
      <c r="C67">
        <v>65</v>
      </c>
      <c r="D67" t="s">
        <v>728</v>
      </c>
      <c r="F67" t="s">
        <v>729</v>
      </c>
      <c r="H67" t="s">
        <v>729</v>
      </c>
      <c r="I67" t="s">
        <v>730</v>
      </c>
      <c r="J67" t="s">
        <v>728</v>
      </c>
    </row>
    <row r="68" spans="2:11" x14ac:dyDescent="0.2">
      <c r="B68" t="s">
        <v>774</v>
      </c>
      <c r="C68">
        <v>66</v>
      </c>
      <c r="D68" t="s">
        <v>729</v>
      </c>
      <c r="F68" t="s">
        <v>729</v>
      </c>
      <c r="H68" t="s">
        <v>729</v>
      </c>
      <c r="I68" t="s">
        <v>729</v>
      </c>
      <c r="J68" t="s">
        <v>729</v>
      </c>
      <c r="K68" t="s">
        <v>728</v>
      </c>
    </row>
    <row r="69" spans="2:11" x14ac:dyDescent="0.2">
      <c r="B69" t="s">
        <v>774</v>
      </c>
      <c r="C69">
        <v>67</v>
      </c>
      <c r="D69" t="s">
        <v>729</v>
      </c>
      <c r="E69" t="s">
        <v>729</v>
      </c>
      <c r="F69" t="s">
        <v>729</v>
      </c>
      <c r="G69" t="s">
        <v>729</v>
      </c>
      <c r="H69" t="s">
        <v>729</v>
      </c>
      <c r="I69" t="s">
        <v>730</v>
      </c>
    </row>
    <row r="70" spans="2:11" x14ac:dyDescent="0.2">
      <c r="B70" t="s">
        <v>774</v>
      </c>
      <c r="C70">
        <v>68</v>
      </c>
      <c r="D70" t="s">
        <v>730</v>
      </c>
      <c r="F70" t="s">
        <v>729</v>
      </c>
      <c r="G70" t="s">
        <v>729</v>
      </c>
      <c r="H70" t="s">
        <v>729</v>
      </c>
      <c r="I70" t="s">
        <v>728</v>
      </c>
      <c r="K70" t="s">
        <v>728</v>
      </c>
    </row>
    <row r="71" spans="2:11" x14ac:dyDescent="0.2">
      <c r="B71" t="s">
        <v>774</v>
      </c>
      <c r="C71">
        <v>69</v>
      </c>
      <c r="D71" t="s">
        <v>728</v>
      </c>
      <c r="F71" t="s">
        <v>729</v>
      </c>
      <c r="H71" t="s">
        <v>729</v>
      </c>
      <c r="I71" t="s">
        <v>730</v>
      </c>
      <c r="J71" t="s">
        <v>729</v>
      </c>
      <c r="K71" t="s">
        <v>728</v>
      </c>
    </row>
    <row r="72" spans="2:11" x14ac:dyDescent="0.2">
      <c r="B72" t="s">
        <v>774</v>
      </c>
      <c r="C72">
        <v>70</v>
      </c>
      <c r="E72" t="s">
        <v>728</v>
      </c>
      <c r="F72" t="s">
        <v>730</v>
      </c>
      <c r="G72" t="s">
        <v>728</v>
      </c>
      <c r="H72" t="s">
        <v>729</v>
      </c>
      <c r="I72" t="s">
        <v>729</v>
      </c>
    </row>
    <row r="73" spans="2:11" x14ac:dyDescent="0.2">
      <c r="B73" t="s">
        <v>774</v>
      </c>
      <c r="C73">
        <v>71</v>
      </c>
      <c r="D73" t="s">
        <v>729</v>
      </c>
      <c r="F73" t="s">
        <v>729</v>
      </c>
      <c r="H73" t="s">
        <v>729</v>
      </c>
      <c r="I73" t="s">
        <v>729</v>
      </c>
      <c r="J73" t="s">
        <v>729</v>
      </c>
      <c r="K73" t="s">
        <v>728</v>
      </c>
    </row>
    <row r="74" spans="2:11" x14ac:dyDescent="0.2">
      <c r="B74" t="s">
        <v>774</v>
      </c>
      <c r="C74">
        <v>72</v>
      </c>
      <c r="D74" t="s">
        <v>729</v>
      </c>
      <c r="E74" t="s">
        <v>729</v>
      </c>
      <c r="F74" t="s">
        <v>729</v>
      </c>
      <c r="G74" t="s">
        <v>729</v>
      </c>
      <c r="H74" t="s">
        <v>729</v>
      </c>
      <c r="I74" t="s">
        <v>729</v>
      </c>
    </row>
    <row r="75" spans="2:11" x14ac:dyDescent="0.2">
      <c r="B75" t="s">
        <v>774</v>
      </c>
      <c r="C75">
        <v>73</v>
      </c>
      <c r="D75" t="s">
        <v>729</v>
      </c>
      <c r="F75" t="s">
        <v>729</v>
      </c>
      <c r="G75" t="s">
        <v>729</v>
      </c>
      <c r="H75" t="s">
        <v>729</v>
      </c>
      <c r="I75" t="s">
        <v>729</v>
      </c>
      <c r="J75" t="s">
        <v>729</v>
      </c>
    </row>
    <row r="76" spans="2:11" x14ac:dyDescent="0.2">
      <c r="B76" t="s">
        <v>774</v>
      </c>
      <c r="C76">
        <v>74</v>
      </c>
      <c r="D76" t="s">
        <v>728</v>
      </c>
      <c r="F76" t="s">
        <v>729</v>
      </c>
      <c r="H76" t="s">
        <v>729</v>
      </c>
      <c r="I76" t="s">
        <v>730</v>
      </c>
      <c r="J76" t="s">
        <v>728</v>
      </c>
    </row>
    <row r="77" spans="2:11" x14ac:dyDescent="0.2">
      <c r="B77" t="s">
        <v>774</v>
      </c>
      <c r="C77">
        <v>75</v>
      </c>
      <c r="E77" t="s">
        <v>730</v>
      </c>
      <c r="F77" t="s">
        <v>729</v>
      </c>
      <c r="H77" t="s">
        <v>729</v>
      </c>
      <c r="I77" t="s">
        <v>730</v>
      </c>
    </row>
    <row r="78" spans="2:11" x14ac:dyDescent="0.2">
      <c r="B78" t="s">
        <v>774</v>
      </c>
      <c r="C78">
        <v>76</v>
      </c>
      <c r="D78" t="s">
        <v>728</v>
      </c>
      <c r="F78" t="s">
        <v>729</v>
      </c>
      <c r="H78" t="s">
        <v>729</v>
      </c>
      <c r="I78" t="s">
        <v>730</v>
      </c>
      <c r="J78" t="s">
        <v>728</v>
      </c>
    </row>
    <row r="79" spans="2:11" x14ac:dyDescent="0.2">
      <c r="B79" t="s">
        <v>774</v>
      </c>
      <c r="C79">
        <v>77</v>
      </c>
      <c r="D79" t="s">
        <v>728</v>
      </c>
      <c r="F79" t="s">
        <v>729</v>
      </c>
      <c r="H79" t="s">
        <v>729</v>
      </c>
      <c r="I79" t="s">
        <v>730</v>
      </c>
      <c r="J79" t="s">
        <v>729</v>
      </c>
      <c r="K79" t="s">
        <v>728</v>
      </c>
    </row>
    <row r="80" spans="2:11" x14ac:dyDescent="0.2">
      <c r="B80" t="s">
        <v>774</v>
      </c>
      <c r="C80">
        <v>78</v>
      </c>
      <c r="D80" t="s">
        <v>729</v>
      </c>
      <c r="F80" t="s">
        <v>729</v>
      </c>
      <c r="H80" t="s">
        <v>729</v>
      </c>
      <c r="I80" t="s">
        <v>730</v>
      </c>
      <c r="J80" t="s">
        <v>729</v>
      </c>
      <c r="K80" t="s">
        <v>728</v>
      </c>
    </row>
    <row r="81" spans="2:11" x14ac:dyDescent="0.2">
      <c r="B81" t="s">
        <v>774</v>
      </c>
      <c r="C81">
        <v>79</v>
      </c>
      <c r="D81" t="s">
        <v>729</v>
      </c>
      <c r="F81" t="s">
        <v>729</v>
      </c>
      <c r="H81" t="s">
        <v>729</v>
      </c>
      <c r="I81" t="s">
        <v>729</v>
      </c>
      <c r="J81" t="s">
        <v>729</v>
      </c>
      <c r="K81" t="s">
        <v>728</v>
      </c>
    </row>
  </sheetData>
  <conditionalFormatting sqref="P14:W14 P22:W22 P43:W43 P50:W50">
    <cfRule type="cellIs" dxfId="10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W81"/>
  <sheetViews>
    <sheetView topLeftCell="L1" workbookViewId="0">
      <selection activeCell="S29" sqref="S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x14ac:dyDescent="0.2">
      <c r="B2" t="s">
        <v>774</v>
      </c>
      <c r="C2">
        <v>0</v>
      </c>
      <c r="F2" t="s">
        <v>729</v>
      </c>
      <c r="G2" t="s">
        <v>728</v>
      </c>
      <c r="H2" t="s">
        <v>729</v>
      </c>
      <c r="I2" t="s">
        <v>730</v>
      </c>
      <c r="K2" t="s">
        <v>728</v>
      </c>
      <c r="M2" s="53" t="s">
        <v>771</v>
      </c>
      <c r="N2" s="54">
        <v>4</v>
      </c>
    </row>
    <row r="3" spans="2:23" ht="19" customHeight="1" x14ac:dyDescent="0.25">
      <c r="B3" t="s">
        <v>774</v>
      </c>
      <c r="C3">
        <v>1</v>
      </c>
      <c r="F3" t="s">
        <v>729</v>
      </c>
      <c r="G3" t="s">
        <v>728</v>
      </c>
      <c r="H3" t="s">
        <v>729</v>
      </c>
      <c r="I3" t="s">
        <v>730</v>
      </c>
      <c r="K3" t="s">
        <v>728</v>
      </c>
      <c r="M3" s="55" t="s">
        <v>104</v>
      </c>
      <c r="N3" s="56">
        <v>0.2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thickBot="1" x14ac:dyDescent="0.3">
      <c r="B4" t="s">
        <v>774</v>
      </c>
      <c r="C4">
        <v>2</v>
      </c>
      <c r="F4" t="s">
        <v>729</v>
      </c>
      <c r="G4" t="s">
        <v>728</v>
      </c>
      <c r="H4" t="s">
        <v>729</v>
      </c>
      <c r="I4" t="s">
        <v>730</v>
      </c>
      <c r="K4" t="s">
        <v>728</v>
      </c>
      <c r="M4" s="57" t="s">
        <v>109</v>
      </c>
      <c r="N4" s="58">
        <v>0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x14ac:dyDescent="0.25">
      <c r="B5" t="s">
        <v>774</v>
      </c>
      <c r="C5">
        <v>3</v>
      </c>
      <c r="F5" t="s">
        <v>729</v>
      </c>
      <c r="G5" t="s">
        <v>728</v>
      </c>
      <c r="H5" t="s">
        <v>729</v>
      </c>
      <c r="I5" t="s">
        <v>730</v>
      </c>
      <c r="K5" t="s">
        <v>728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774</v>
      </c>
      <c r="C6">
        <v>4</v>
      </c>
      <c r="F6" t="s">
        <v>729</v>
      </c>
      <c r="G6" t="s">
        <v>728</v>
      </c>
      <c r="H6" t="s">
        <v>729</v>
      </c>
      <c r="I6" t="s">
        <v>730</v>
      </c>
      <c r="K6" t="s">
        <v>728</v>
      </c>
    </row>
    <row r="7" spans="2:23" x14ac:dyDescent="0.2">
      <c r="B7" t="s">
        <v>774</v>
      </c>
      <c r="C7">
        <v>5</v>
      </c>
      <c r="F7" t="s">
        <v>729</v>
      </c>
      <c r="G7" t="s">
        <v>728</v>
      </c>
      <c r="H7" t="s">
        <v>729</v>
      </c>
      <c r="I7" t="s">
        <v>729</v>
      </c>
      <c r="K7" t="s">
        <v>728</v>
      </c>
    </row>
    <row r="8" spans="2:23" ht="20" customHeight="1" thickBot="1" x14ac:dyDescent="0.3">
      <c r="B8" t="s">
        <v>774</v>
      </c>
      <c r="C8">
        <v>6</v>
      </c>
      <c r="F8" t="s">
        <v>729</v>
      </c>
      <c r="G8" t="s">
        <v>728</v>
      </c>
      <c r="H8" t="s">
        <v>729</v>
      </c>
      <c r="I8" t="s">
        <v>730</v>
      </c>
      <c r="K8" t="s">
        <v>728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774</v>
      </c>
      <c r="C9">
        <v>7</v>
      </c>
      <c r="F9" t="s">
        <v>729</v>
      </c>
      <c r="G9" t="s">
        <v>728</v>
      </c>
      <c r="H9" t="s">
        <v>729</v>
      </c>
      <c r="I9" t="s">
        <v>730</v>
      </c>
      <c r="K9" t="s">
        <v>728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774</v>
      </c>
      <c r="C10">
        <v>8</v>
      </c>
      <c r="F10" t="s">
        <v>729</v>
      </c>
      <c r="G10" t="s">
        <v>728</v>
      </c>
      <c r="H10" t="s">
        <v>729</v>
      </c>
      <c r="I10" t="s">
        <v>730</v>
      </c>
      <c r="K10" t="s">
        <v>728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774</v>
      </c>
      <c r="C11">
        <v>9</v>
      </c>
      <c r="F11" t="s">
        <v>729</v>
      </c>
      <c r="G11" t="s">
        <v>728</v>
      </c>
      <c r="H11" t="s">
        <v>729</v>
      </c>
      <c r="I11" t="s">
        <v>729</v>
      </c>
      <c r="K11" t="s">
        <v>728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774</v>
      </c>
      <c r="C12">
        <v>10</v>
      </c>
      <c r="F12" t="s">
        <v>729</v>
      </c>
      <c r="G12" t="s">
        <v>728</v>
      </c>
      <c r="H12" t="s">
        <v>729</v>
      </c>
      <c r="I12" t="s">
        <v>730</v>
      </c>
      <c r="K12" t="s">
        <v>728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774</v>
      </c>
      <c r="C13">
        <v>11</v>
      </c>
      <c r="F13" t="s">
        <v>729</v>
      </c>
      <c r="G13" t="s">
        <v>728</v>
      </c>
      <c r="H13" t="s">
        <v>729</v>
      </c>
      <c r="I13" t="s">
        <v>730</v>
      </c>
      <c r="K13" t="s">
        <v>728</v>
      </c>
      <c r="N13" s="50" t="s">
        <v>773</v>
      </c>
      <c r="O13" s="43" t="s">
        <v>118</v>
      </c>
      <c r="P13" s="8">
        <f t="shared" ref="P13:W13" si="0">COUNTA(D2:D81)</f>
        <v>0</v>
      </c>
      <c r="Q13" s="8">
        <f t="shared" si="0"/>
        <v>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80</v>
      </c>
      <c r="V13" s="8">
        <f t="shared" si="0"/>
        <v>0</v>
      </c>
      <c r="W13" s="36">
        <f t="shared" si="0"/>
        <v>80</v>
      </c>
    </row>
    <row r="14" spans="2:23" ht="19" customHeight="1" x14ac:dyDescent="0.25">
      <c r="B14" t="s">
        <v>774</v>
      </c>
      <c r="C14">
        <v>12</v>
      </c>
      <c r="F14" t="s">
        <v>729</v>
      </c>
      <c r="G14" t="s">
        <v>728</v>
      </c>
      <c r="H14" t="s">
        <v>729</v>
      </c>
      <c r="I14" t="s">
        <v>730</v>
      </c>
      <c r="K14" t="s">
        <v>728</v>
      </c>
      <c r="N14" s="51">
        <v>80</v>
      </c>
      <c r="O14" s="40" t="s">
        <v>121</v>
      </c>
      <c r="P14" s="13">
        <f t="shared" ref="P14:W14" si="1">P13/$N$14</f>
        <v>0</v>
      </c>
      <c r="Q14" s="13">
        <f t="shared" si="1"/>
        <v>0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</v>
      </c>
      <c r="V14" s="13">
        <f t="shared" si="1"/>
        <v>0</v>
      </c>
      <c r="W14" s="34">
        <f t="shared" si="1"/>
        <v>1</v>
      </c>
    </row>
    <row r="15" spans="2:23" ht="20" customHeight="1" thickBot="1" x14ac:dyDescent="0.3">
      <c r="B15" t="s">
        <v>774</v>
      </c>
      <c r="C15">
        <v>13</v>
      </c>
      <c r="F15" t="s">
        <v>729</v>
      </c>
      <c r="G15" t="s">
        <v>728</v>
      </c>
      <c r="H15" t="s">
        <v>729</v>
      </c>
      <c r="I15" t="s">
        <v>730</v>
      </c>
      <c r="K15" t="s">
        <v>728</v>
      </c>
      <c r="N15" s="51"/>
      <c r="O15" s="41" t="s">
        <v>124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774</v>
      </c>
      <c r="C16">
        <v>14</v>
      </c>
      <c r="F16" t="s">
        <v>729</v>
      </c>
      <c r="G16" t="s">
        <v>728</v>
      </c>
      <c r="H16" t="s">
        <v>729</v>
      </c>
      <c r="I16" t="s">
        <v>730</v>
      </c>
      <c r="K16" t="s">
        <v>728</v>
      </c>
      <c r="N16" s="51"/>
      <c r="O16" s="42" t="s">
        <v>127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2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0</v>
      </c>
      <c r="W16" s="36">
        <f t="shared" si="3"/>
        <v>80</v>
      </c>
    </row>
    <row r="17" spans="2:23" ht="19" customHeight="1" x14ac:dyDescent="0.25">
      <c r="B17" t="s">
        <v>774</v>
      </c>
      <c r="C17">
        <v>15</v>
      </c>
      <c r="F17" t="s">
        <v>729</v>
      </c>
      <c r="G17" t="s">
        <v>728</v>
      </c>
      <c r="H17" t="s">
        <v>729</v>
      </c>
      <c r="I17" t="s">
        <v>730</v>
      </c>
      <c r="K17" t="s">
        <v>728</v>
      </c>
      <c r="N17" s="35"/>
      <c r="O17" s="40" t="s">
        <v>130</v>
      </c>
      <c r="P17" s="8">
        <f t="shared" si="3"/>
        <v>0</v>
      </c>
      <c r="Q17" s="8">
        <f t="shared" si="3"/>
        <v>0</v>
      </c>
      <c r="R17" s="8">
        <f t="shared" si="3"/>
        <v>78</v>
      </c>
      <c r="S17" s="8">
        <f t="shared" si="3"/>
        <v>0</v>
      </c>
      <c r="T17" s="8">
        <f t="shared" si="3"/>
        <v>80</v>
      </c>
      <c r="U17" s="8">
        <f t="shared" si="3"/>
        <v>7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774</v>
      </c>
      <c r="C18">
        <v>16</v>
      </c>
      <c r="F18" t="s">
        <v>729</v>
      </c>
      <c r="G18" t="s">
        <v>728</v>
      </c>
      <c r="H18" t="s">
        <v>729</v>
      </c>
      <c r="I18" t="s">
        <v>730</v>
      </c>
      <c r="K18" t="s">
        <v>728</v>
      </c>
      <c r="N18" s="35"/>
      <c r="O18" s="41" t="s">
        <v>133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774</v>
      </c>
      <c r="C19">
        <v>17</v>
      </c>
      <c r="F19" t="s">
        <v>729</v>
      </c>
      <c r="G19" t="s">
        <v>728</v>
      </c>
      <c r="H19" t="s">
        <v>729</v>
      </c>
      <c r="I19" t="s">
        <v>730</v>
      </c>
      <c r="K19" t="s">
        <v>728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774</v>
      </c>
      <c r="C20">
        <v>18</v>
      </c>
      <c r="F20" t="s">
        <v>729</v>
      </c>
      <c r="G20" t="s">
        <v>728</v>
      </c>
      <c r="H20" t="s">
        <v>729</v>
      </c>
      <c r="I20" t="s">
        <v>730</v>
      </c>
      <c r="K20" t="s">
        <v>728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774</v>
      </c>
      <c r="C21">
        <v>19</v>
      </c>
      <c r="F21" t="s">
        <v>729</v>
      </c>
      <c r="G21" t="s">
        <v>728</v>
      </c>
      <c r="H21" t="s">
        <v>729</v>
      </c>
      <c r="I21" t="s">
        <v>730</v>
      </c>
      <c r="K21" t="s">
        <v>728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774</v>
      </c>
      <c r="C22">
        <v>20</v>
      </c>
      <c r="F22" t="s">
        <v>729</v>
      </c>
      <c r="G22" t="s">
        <v>728</v>
      </c>
      <c r="H22" t="s">
        <v>729</v>
      </c>
      <c r="I22" t="s">
        <v>730</v>
      </c>
      <c r="K22" t="s">
        <v>728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774</v>
      </c>
      <c r="C23">
        <v>21</v>
      </c>
      <c r="F23" t="s">
        <v>729</v>
      </c>
      <c r="G23" t="s">
        <v>728</v>
      </c>
      <c r="H23" t="s">
        <v>729</v>
      </c>
      <c r="I23" t="s">
        <v>730</v>
      </c>
      <c r="K23" t="s">
        <v>728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774</v>
      </c>
      <c r="C24">
        <v>22</v>
      </c>
      <c r="F24" t="s">
        <v>729</v>
      </c>
      <c r="G24" t="s">
        <v>728</v>
      </c>
      <c r="H24" t="s">
        <v>729</v>
      </c>
      <c r="I24" t="s">
        <v>730</v>
      </c>
      <c r="K24" t="s">
        <v>728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774</v>
      </c>
      <c r="C25">
        <v>23</v>
      </c>
      <c r="F25" t="s">
        <v>729</v>
      </c>
      <c r="G25" t="s">
        <v>728</v>
      </c>
      <c r="H25" t="s">
        <v>729</v>
      </c>
      <c r="I25" t="s">
        <v>730</v>
      </c>
      <c r="K25" t="s">
        <v>728</v>
      </c>
    </row>
    <row r="26" spans="2:23" x14ac:dyDescent="0.2">
      <c r="B26" t="s">
        <v>774</v>
      </c>
      <c r="C26">
        <v>24</v>
      </c>
      <c r="F26" t="s">
        <v>729</v>
      </c>
      <c r="G26" t="s">
        <v>728</v>
      </c>
      <c r="H26" t="s">
        <v>729</v>
      </c>
      <c r="I26" t="s">
        <v>730</v>
      </c>
      <c r="K26" t="s">
        <v>728</v>
      </c>
    </row>
    <row r="27" spans="2:23" x14ac:dyDescent="0.2">
      <c r="B27" t="s">
        <v>774</v>
      </c>
      <c r="C27">
        <v>25</v>
      </c>
      <c r="F27" t="s">
        <v>729</v>
      </c>
      <c r="G27" t="s">
        <v>728</v>
      </c>
      <c r="H27" t="s">
        <v>729</v>
      </c>
      <c r="I27" t="s">
        <v>730</v>
      </c>
      <c r="K27" t="s">
        <v>728</v>
      </c>
    </row>
    <row r="28" spans="2:23" x14ac:dyDescent="0.2">
      <c r="B28" t="s">
        <v>774</v>
      </c>
      <c r="C28">
        <v>26</v>
      </c>
      <c r="F28" t="s">
        <v>729</v>
      </c>
      <c r="G28" t="s">
        <v>728</v>
      </c>
      <c r="H28" t="s">
        <v>729</v>
      </c>
      <c r="I28" t="s">
        <v>730</v>
      </c>
      <c r="K28" t="s">
        <v>728</v>
      </c>
    </row>
    <row r="29" spans="2:23" x14ac:dyDescent="0.2">
      <c r="B29" t="s">
        <v>774</v>
      </c>
      <c r="C29">
        <v>27</v>
      </c>
      <c r="F29" t="s">
        <v>729</v>
      </c>
      <c r="G29" t="s">
        <v>728</v>
      </c>
      <c r="H29" t="s">
        <v>729</v>
      </c>
      <c r="I29" t="s">
        <v>730</v>
      </c>
      <c r="K29" t="s">
        <v>728</v>
      </c>
    </row>
    <row r="30" spans="2:23" x14ac:dyDescent="0.2">
      <c r="B30" t="s">
        <v>774</v>
      </c>
      <c r="C30">
        <v>28</v>
      </c>
      <c r="F30" t="s">
        <v>729</v>
      </c>
      <c r="G30" t="s">
        <v>728</v>
      </c>
      <c r="H30" t="s">
        <v>729</v>
      </c>
      <c r="I30" t="s">
        <v>730</v>
      </c>
      <c r="K30" t="s">
        <v>728</v>
      </c>
    </row>
    <row r="31" spans="2:23" x14ac:dyDescent="0.2">
      <c r="B31" t="s">
        <v>774</v>
      </c>
      <c r="C31">
        <v>29</v>
      </c>
      <c r="F31" t="s">
        <v>729</v>
      </c>
      <c r="G31" t="s">
        <v>728</v>
      </c>
      <c r="H31" t="s">
        <v>729</v>
      </c>
      <c r="I31" t="s">
        <v>730</v>
      </c>
      <c r="K31" t="s">
        <v>728</v>
      </c>
    </row>
    <row r="32" spans="2:23" x14ac:dyDescent="0.2">
      <c r="B32" t="s">
        <v>774</v>
      </c>
      <c r="C32">
        <v>30</v>
      </c>
      <c r="F32" t="s">
        <v>729</v>
      </c>
      <c r="G32" t="s">
        <v>728</v>
      </c>
      <c r="H32" t="s">
        <v>729</v>
      </c>
      <c r="I32" t="s">
        <v>730</v>
      </c>
      <c r="K32" t="s">
        <v>728</v>
      </c>
    </row>
    <row r="33" spans="2:23" x14ac:dyDescent="0.2">
      <c r="B33" t="s">
        <v>774</v>
      </c>
      <c r="C33">
        <v>31</v>
      </c>
      <c r="F33" t="s">
        <v>729</v>
      </c>
      <c r="G33" t="s">
        <v>728</v>
      </c>
      <c r="H33" t="s">
        <v>729</v>
      </c>
      <c r="I33" t="s">
        <v>730</v>
      </c>
      <c r="K33" t="s">
        <v>728</v>
      </c>
    </row>
    <row r="34" spans="2:23" x14ac:dyDescent="0.2">
      <c r="B34" t="s">
        <v>774</v>
      </c>
      <c r="C34">
        <v>32</v>
      </c>
      <c r="F34" t="s">
        <v>729</v>
      </c>
      <c r="G34" t="s">
        <v>728</v>
      </c>
      <c r="H34" t="s">
        <v>729</v>
      </c>
      <c r="I34" t="s">
        <v>730</v>
      </c>
      <c r="K34" t="s">
        <v>728</v>
      </c>
    </row>
    <row r="35" spans="2:23" x14ac:dyDescent="0.2">
      <c r="B35" t="s">
        <v>774</v>
      </c>
      <c r="C35">
        <v>33</v>
      </c>
      <c r="F35" t="s">
        <v>729</v>
      </c>
      <c r="G35" t="s">
        <v>728</v>
      </c>
      <c r="H35" t="s">
        <v>729</v>
      </c>
      <c r="I35" t="s">
        <v>729</v>
      </c>
      <c r="K35" t="s">
        <v>728</v>
      </c>
    </row>
    <row r="36" spans="2:23" x14ac:dyDescent="0.2">
      <c r="B36" t="s">
        <v>774</v>
      </c>
      <c r="C36">
        <v>34</v>
      </c>
      <c r="F36" t="s">
        <v>729</v>
      </c>
      <c r="G36" t="s">
        <v>728</v>
      </c>
      <c r="H36" t="s">
        <v>729</v>
      </c>
      <c r="I36" t="s">
        <v>730</v>
      </c>
      <c r="K36" t="s">
        <v>728</v>
      </c>
    </row>
    <row r="37" spans="2:23" x14ac:dyDescent="0.2">
      <c r="B37" t="s">
        <v>774</v>
      </c>
      <c r="C37">
        <v>35</v>
      </c>
      <c r="F37" t="s">
        <v>729</v>
      </c>
      <c r="G37" t="s">
        <v>728</v>
      </c>
      <c r="H37" t="s">
        <v>729</v>
      </c>
      <c r="I37" t="s">
        <v>730</v>
      </c>
      <c r="K37" t="s">
        <v>728</v>
      </c>
    </row>
    <row r="38" spans="2:23" x14ac:dyDescent="0.2">
      <c r="B38" t="s">
        <v>774</v>
      </c>
      <c r="C38">
        <v>36</v>
      </c>
      <c r="F38" t="s">
        <v>729</v>
      </c>
      <c r="G38" t="s">
        <v>728</v>
      </c>
      <c r="H38" t="s">
        <v>729</v>
      </c>
      <c r="I38" t="s">
        <v>729</v>
      </c>
      <c r="K38" t="s">
        <v>728</v>
      </c>
    </row>
    <row r="39" spans="2:23" x14ac:dyDescent="0.2">
      <c r="B39" t="s">
        <v>774</v>
      </c>
      <c r="C39">
        <v>37</v>
      </c>
      <c r="F39" t="s">
        <v>729</v>
      </c>
      <c r="G39" t="s">
        <v>728</v>
      </c>
      <c r="H39" t="s">
        <v>729</v>
      </c>
      <c r="I39" t="s">
        <v>730</v>
      </c>
      <c r="K39" t="s">
        <v>728</v>
      </c>
    </row>
    <row r="40" spans="2:23" x14ac:dyDescent="0.2">
      <c r="B40" t="s">
        <v>774</v>
      </c>
      <c r="C40">
        <v>38</v>
      </c>
      <c r="F40" t="s">
        <v>729</v>
      </c>
      <c r="G40" t="s">
        <v>728</v>
      </c>
      <c r="H40" t="s">
        <v>729</v>
      </c>
      <c r="I40" t="s">
        <v>730</v>
      </c>
      <c r="K40" t="s">
        <v>728</v>
      </c>
    </row>
    <row r="41" spans="2:23" x14ac:dyDescent="0.2">
      <c r="B41" t="s">
        <v>774</v>
      </c>
      <c r="C41">
        <v>39</v>
      </c>
      <c r="F41" t="s">
        <v>729</v>
      </c>
      <c r="G41" t="s">
        <v>728</v>
      </c>
      <c r="H41" t="s">
        <v>729</v>
      </c>
      <c r="I41" t="s">
        <v>730</v>
      </c>
      <c r="K41" t="s">
        <v>728</v>
      </c>
    </row>
    <row r="42" spans="2:23" ht="19" customHeight="1" x14ac:dyDescent="0.25">
      <c r="B42" t="s">
        <v>774</v>
      </c>
      <c r="C42">
        <v>40</v>
      </c>
      <c r="F42" t="s">
        <v>729</v>
      </c>
      <c r="G42" t="s">
        <v>728</v>
      </c>
      <c r="H42" t="s">
        <v>729</v>
      </c>
      <c r="I42" t="s">
        <v>730</v>
      </c>
      <c r="K42" t="s">
        <v>728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774</v>
      </c>
      <c r="C43">
        <v>41</v>
      </c>
      <c r="F43" t="s">
        <v>729</v>
      </c>
      <c r="G43" t="s">
        <v>728</v>
      </c>
      <c r="H43" t="s">
        <v>729</v>
      </c>
      <c r="I43" t="s">
        <v>730</v>
      </c>
      <c r="K43" t="s">
        <v>728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774</v>
      </c>
      <c r="C44">
        <v>42</v>
      </c>
      <c r="F44" t="s">
        <v>729</v>
      </c>
      <c r="G44" t="s">
        <v>728</v>
      </c>
      <c r="H44" t="s">
        <v>729</v>
      </c>
      <c r="I44" t="s">
        <v>730</v>
      </c>
      <c r="K44" t="s">
        <v>728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774</v>
      </c>
      <c r="C45">
        <v>43</v>
      </c>
      <c r="F45" t="s">
        <v>729</v>
      </c>
      <c r="G45" t="s">
        <v>728</v>
      </c>
      <c r="H45" t="s">
        <v>729</v>
      </c>
      <c r="I45" t="s">
        <v>730</v>
      </c>
      <c r="K45" t="s">
        <v>728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774</v>
      </c>
      <c r="C46">
        <v>44</v>
      </c>
      <c r="F46" t="s">
        <v>729</v>
      </c>
      <c r="G46" t="s">
        <v>728</v>
      </c>
      <c r="H46" t="s">
        <v>729</v>
      </c>
      <c r="I46" t="s">
        <v>730</v>
      </c>
      <c r="K46" t="s">
        <v>728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774</v>
      </c>
      <c r="C47">
        <v>45</v>
      </c>
      <c r="F47" t="s">
        <v>729</v>
      </c>
      <c r="G47" t="s">
        <v>728</v>
      </c>
      <c r="H47" t="s">
        <v>729</v>
      </c>
      <c r="I47" t="s">
        <v>730</v>
      </c>
      <c r="K47" t="s">
        <v>728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774</v>
      </c>
      <c r="C48">
        <v>46</v>
      </c>
      <c r="F48" t="s">
        <v>729</v>
      </c>
      <c r="G48" t="s">
        <v>728</v>
      </c>
      <c r="H48" t="s">
        <v>729</v>
      </c>
      <c r="I48" t="s">
        <v>730</v>
      </c>
      <c r="K48" t="s">
        <v>728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774</v>
      </c>
      <c r="C49">
        <v>47</v>
      </c>
      <c r="F49" t="s">
        <v>729</v>
      </c>
      <c r="G49" t="s">
        <v>728</v>
      </c>
      <c r="H49" t="s">
        <v>729</v>
      </c>
      <c r="I49" t="s">
        <v>730</v>
      </c>
      <c r="K49" t="s">
        <v>728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774</v>
      </c>
      <c r="C50">
        <v>48</v>
      </c>
      <c r="F50" t="s">
        <v>729</v>
      </c>
      <c r="G50" t="s">
        <v>728</v>
      </c>
      <c r="H50" t="s">
        <v>729</v>
      </c>
      <c r="I50" t="s">
        <v>730</v>
      </c>
      <c r="K50" t="s">
        <v>728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774</v>
      </c>
      <c r="C51">
        <v>49</v>
      </c>
      <c r="F51" t="s">
        <v>728</v>
      </c>
      <c r="G51" t="s">
        <v>728</v>
      </c>
      <c r="H51" t="s">
        <v>729</v>
      </c>
      <c r="I51" t="s">
        <v>729</v>
      </c>
      <c r="K51" t="s">
        <v>728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774</v>
      </c>
      <c r="C52">
        <v>50</v>
      </c>
      <c r="F52" t="s">
        <v>729</v>
      </c>
      <c r="G52" t="s">
        <v>728</v>
      </c>
      <c r="H52" t="s">
        <v>729</v>
      </c>
      <c r="I52" t="s">
        <v>730</v>
      </c>
      <c r="K52" t="s">
        <v>728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774</v>
      </c>
      <c r="C53">
        <v>51</v>
      </c>
      <c r="F53" t="s">
        <v>729</v>
      </c>
      <c r="G53" t="s">
        <v>728</v>
      </c>
      <c r="H53" t="s">
        <v>729</v>
      </c>
      <c r="I53" t="s">
        <v>730</v>
      </c>
      <c r="K53" t="s">
        <v>728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774</v>
      </c>
      <c r="C54">
        <v>52</v>
      </c>
      <c r="F54" t="s">
        <v>729</v>
      </c>
      <c r="G54" t="s">
        <v>728</v>
      </c>
      <c r="H54" t="s">
        <v>729</v>
      </c>
      <c r="I54" t="s">
        <v>729</v>
      </c>
      <c r="K54" t="s">
        <v>728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774</v>
      </c>
      <c r="C55">
        <v>53</v>
      </c>
      <c r="F55" t="s">
        <v>729</v>
      </c>
      <c r="G55" t="s">
        <v>728</v>
      </c>
      <c r="H55" t="s">
        <v>729</v>
      </c>
      <c r="I55" t="s">
        <v>730</v>
      </c>
      <c r="K55" t="s">
        <v>728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774</v>
      </c>
      <c r="C56">
        <v>54</v>
      </c>
      <c r="F56" t="s">
        <v>729</v>
      </c>
      <c r="G56" t="s">
        <v>728</v>
      </c>
      <c r="H56" t="s">
        <v>729</v>
      </c>
      <c r="I56" t="s">
        <v>730</v>
      </c>
      <c r="K56" t="s">
        <v>728</v>
      </c>
    </row>
    <row r="57" spans="2:23" x14ac:dyDescent="0.2">
      <c r="B57" t="s">
        <v>774</v>
      </c>
      <c r="C57">
        <v>55</v>
      </c>
      <c r="F57" t="s">
        <v>729</v>
      </c>
      <c r="G57" t="s">
        <v>728</v>
      </c>
      <c r="H57" t="s">
        <v>729</v>
      </c>
      <c r="I57" t="s">
        <v>730</v>
      </c>
      <c r="K57" t="s">
        <v>728</v>
      </c>
    </row>
    <row r="58" spans="2:23" x14ac:dyDescent="0.2">
      <c r="B58" t="s">
        <v>774</v>
      </c>
      <c r="C58">
        <v>56</v>
      </c>
      <c r="F58" t="s">
        <v>729</v>
      </c>
      <c r="G58" t="s">
        <v>728</v>
      </c>
      <c r="H58" t="s">
        <v>729</v>
      </c>
      <c r="I58" t="s">
        <v>730</v>
      </c>
      <c r="K58" t="s">
        <v>728</v>
      </c>
    </row>
    <row r="59" spans="2:23" x14ac:dyDescent="0.2">
      <c r="B59" t="s">
        <v>774</v>
      </c>
      <c r="C59">
        <v>57</v>
      </c>
      <c r="F59" t="s">
        <v>729</v>
      </c>
      <c r="G59" t="s">
        <v>728</v>
      </c>
      <c r="H59" t="s">
        <v>729</v>
      </c>
      <c r="I59" t="s">
        <v>730</v>
      </c>
      <c r="K59" t="s">
        <v>728</v>
      </c>
    </row>
    <row r="60" spans="2:23" x14ac:dyDescent="0.2">
      <c r="B60" t="s">
        <v>774</v>
      </c>
      <c r="C60">
        <v>58</v>
      </c>
      <c r="F60" t="s">
        <v>728</v>
      </c>
      <c r="G60" t="s">
        <v>728</v>
      </c>
      <c r="H60" t="s">
        <v>729</v>
      </c>
      <c r="I60" t="s">
        <v>729</v>
      </c>
      <c r="K60" t="s">
        <v>728</v>
      </c>
    </row>
    <row r="61" spans="2:23" x14ac:dyDescent="0.2">
      <c r="B61" t="s">
        <v>774</v>
      </c>
      <c r="C61">
        <v>59</v>
      </c>
      <c r="F61" t="s">
        <v>729</v>
      </c>
      <c r="G61" t="s">
        <v>728</v>
      </c>
      <c r="H61" t="s">
        <v>729</v>
      </c>
      <c r="I61" t="s">
        <v>730</v>
      </c>
      <c r="K61" t="s">
        <v>728</v>
      </c>
    </row>
    <row r="62" spans="2:23" x14ac:dyDescent="0.2">
      <c r="B62" t="s">
        <v>774</v>
      </c>
      <c r="C62">
        <v>60</v>
      </c>
      <c r="F62" t="s">
        <v>729</v>
      </c>
      <c r="G62" t="s">
        <v>728</v>
      </c>
      <c r="H62" t="s">
        <v>729</v>
      </c>
      <c r="I62" t="s">
        <v>730</v>
      </c>
      <c r="K62" t="s">
        <v>728</v>
      </c>
    </row>
    <row r="63" spans="2:23" x14ac:dyDescent="0.2">
      <c r="B63" t="s">
        <v>774</v>
      </c>
      <c r="C63">
        <v>61</v>
      </c>
      <c r="F63" t="s">
        <v>729</v>
      </c>
      <c r="G63" t="s">
        <v>728</v>
      </c>
      <c r="H63" t="s">
        <v>729</v>
      </c>
      <c r="I63" t="s">
        <v>730</v>
      </c>
      <c r="K63" t="s">
        <v>728</v>
      </c>
    </row>
    <row r="64" spans="2:23" x14ac:dyDescent="0.2">
      <c r="B64" t="s">
        <v>774</v>
      </c>
      <c r="C64">
        <v>62</v>
      </c>
      <c r="F64" t="s">
        <v>729</v>
      </c>
      <c r="G64" t="s">
        <v>728</v>
      </c>
      <c r="H64" t="s">
        <v>729</v>
      </c>
      <c r="I64" t="s">
        <v>730</v>
      </c>
      <c r="K64" t="s">
        <v>728</v>
      </c>
    </row>
    <row r="65" spans="2:11" x14ac:dyDescent="0.2">
      <c r="B65" t="s">
        <v>774</v>
      </c>
      <c r="C65">
        <v>63</v>
      </c>
      <c r="F65" t="s">
        <v>729</v>
      </c>
      <c r="G65" t="s">
        <v>728</v>
      </c>
      <c r="H65" t="s">
        <v>729</v>
      </c>
      <c r="I65" t="s">
        <v>730</v>
      </c>
      <c r="K65" t="s">
        <v>728</v>
      </c>
    </row>
    <row r="66" spans="2:11" x14ac:dyDescent="0.2">
      <c r="B66" t="s">
        <v>774</v>
      </c>
      <c r="C66">
        <v>64</v>
      </c>
      <c r="F66" t="s">
        <v>729</v>
      </c>
      <c r="G66" t="s">
        <v>728</v>
      </c>
      <c r="H66" t="s">
        <v>729</v>
      </c>
      <c r="I66" t="s">
        <v>730</v>
      </c>
      <c r="K66" t="s">
        <v>728</v>
      </c>
    </row>
    <row r="67" spans="2:11" x14ac:dyDescent="0.2">
      <c r="B67" t="s">
        <v>774</v>
      </c>
      <c r="C67">
        <v>65</v>
      </c>
      <c r="F67" t="s">
        <v>729</v>
      </c>
      <c r="G67" t="s">
        <v>728</v>
      </c>
      <c r="H67" t="s">
        <v>729</v>
      </c>
      <c r="I67" t="s">
        <v>730</v>
      </c>
      <c r="K67" t="s">
        <v>728</v>
      </c>
    </row>
    <row r="68" spans="2:11" x14ac:dyDescent="0.2">
      <c r="B68" t="s">
        <v>774</v>
      </c>
      <c r="C68">
        <v>66</v>
      </c>
      <c r="F68" t="s">
        <v>729</v>
      </c>
      <c r="G68" t="s">
        <v>728</v>
      </c>
      <c r="H68" t="s">
        <v>729</v>
      </c>
      <c r="I68" t="s">
        <v>730</v>
      </c>
      <c r="K68" t="s">
        <v>728</v>
      </c>
    </row>
    <row r="69" spans="2:11" x14ac:dyDescent="0.2">
      <c r="B69" t="s">
        <v>774</v>
      </c>
      <c r="C69">
        <v>67</v>
      </c>
      <c r="F69" t="s">
        <v>729</v>
      </c>
      <c r="G69" t="s">
        <v>728</v>
      </c>
      <c r="H69" t="s">
        <v>729</v>
      </c>
      <c r="I69" t="s">
        <v>730</v>
      </c>
      <c r="K69" t="s">
        <v>728</v>
      </c>
    </row>
    <row r="70" spans="2:11" x14ac:dyDescent="0.2">
      <c r="B70" t="s">
        <v>774</v>
      </c>
      <c r="C70">
        <v>68</v>
      </c>
      <c r="F70" t="s">
        <v>729</v>
      </c>
      <c r="G70" t="s">
        <v>728</v>
      </c>
      <c r="H70" t="s">
        <v>729</v>
      </c>
      <c r="I70" t="s">
        <v>730</v>
      </c>
      <c r="K70" t="s">
        <v>728</v>
      </c>
    </row>
    <row r="71" spans="2:11" x14ac:dyDescent="0.2">
      <c r="B71" t="s">
        <v>774</v>
      </c>
      <c r="C71">
        <v>69</v>
      </c>
      <c r="F71" t="s">
        <v>729</v>
      </c>
      <c r="G71" t="s">
        <v>728</v>
      </c>
      <c r="H71" t="s">
        <v>729</v>
      </c>
      <c r="I71" t="s">
        <v>730</v>
      </c>
      <c r="K71" t="s">
        <v>728</v>
      </c>
    </row>
    <row r="72" spans="2:11" x14ac:dyDescent="0.2">
      <c r="B72" t="s">
        <v>774</v>
      </c>
      <c r="C72">
        <v>70</v>
      </c>
      <c r="F72" t="s">
        <v>729</v>
      </c>
      <c r="G72" t="s">
        <v>728</v>
      </c>
      <c r="H72" t="s">
        <v>729</v>
      </c>
      <c r="I72" t="s">
        <v>730</v>
      </c>
      <c r="K72" t="s">
        <v>728</v>
      </c>
    </row>
    <row r="73" spans="2:11" x14ac:dyDescent="0.2">
      <c r="B73" t="s">
        <v>774</v>
      </c>
      <c r="C73">
        <v>71</v>
      </c>
      <c r="F73" t="s">
        <v>729</v>
      </c>
      <c r="G73" t="s">
        <v>728</v>
      </c>
      <c r="H73" t="s">
        <v>729</v>
      </c>
      <c r="I73" t="s">
        <v>730</v>
      </c>
      <c r="K73" t="s">
        <v>728</v>
      </c>
    </row>
    <row r="74" spans="2:11" x14ac:dyDescent="0.2">
      <c r="B74" t="s">
        <v>774</v>
      </c>
      <c r="C74">
        <v>72</v>
      </c>
      <c r="F74" t="s">
        <v>729</v>
      </c>
      <c r="G74" t="s">
        <v>728</v>
      </c>
      <c r="H74" t="s">
        <v>729</v>
      </c>
      <c r="I74" t="s">
        <v>730</v>
      </c>
      <c r="K74" t="s">
        <v>728</v>
      </c>
    </row>
    <row r="75" spans="2:11" x14ac:dyDescent="0.2">
      <c r="B75" t="s">
        <v>774</v>
      </c>
      <c r="C75">
        <v>73</v>
      </c>
      <c r="F75" t="s">
        <v>729</v>
      </c>
      <c r="G75" t="s">
        <v>728</v>
      </c>
      <c r="H75" t="s">
        <v>729</v>
      </c>
      <c r="I75" t="s">
        <v>730</v>
      </c>
      <c r="K75" t="s">
        <v>728</v>
      </c>
    </row>
    <row r="76" spans="2:11" x14ac:dyDescent="0.2">
      <c r="B76" t="s">
        <v>774</v>
      </c>
      <c r="C76">
        <v>74</v>
      </c>
      <c r="F76" t="s">
        <v>729</v>
      </c>
      <c r="G76" t="s">
        <v>728</v>
      </c>
      <c r="H76" t="s">
        <v>729</v>
      </c>
      <c r="I76" t="s">
        <v>730</v>
      </c>
      <c r="K76" t="s">
        <v>728</v>
      </c>
    </row>
    <row r="77" spans="2:11" x14ac:dyDescent="0.2">
      <c r="B77" t="s">
        <v>774</v>
      </c>
      <c r="C77">
        <v>75</v>
      </c>
      <c r="F77" t="s">
        <v>729</v>
      </c>
      <c r="G77" t="s">
        <v>728</v>
      </c>
      <c r="H77" t="s">
        <v>729</v>
      </c>
      <c r="I77" t="s">
        <v>730</v>
      </c>
      <c r="K77" t="s">
        <v>728</v>
      </c>
    </row>
    <row r="78" spans="2:11" x14ac:dyDescent="0.2">
      <c r="B78" t="s">
        <v>774</v>
      </c>
      <c r="C78">
        <v>76</v>
      </c>
      <c r="F78" t="s">
        <v>729</v>
      </c>
      <c r="G78" t="s">
        <v>728</v>
      </c>
      <c r="H78" t="s">
        <v>729</v>
      </c>
      <c r="I78" t="s">
        <v>730</v>
      </c>
      <c r="K78" t="s">
        <v>728</v>
      </c>
    </row>
    <row r="79" spans="2:11" x14ac:dyDescent="0.2">
      <c r="B79" t="s">
        <v>774</v>
      </c>
      <c r="C79">
        <v>77</v>
      </c>
      <c r="F79" t="s">
        <v>729</v>
      </c>
      <c r="G79" t="s">
        <v>728</v>
      </c>
      <c r="H79" t="s">
        <v>729</v>
      </c>
      <c r="I79" t="s">
        <v>730</v>
      </c>
      <c r="K79" t="s">
        <v>728</v>
      </c>
    </row>
    <row r="80" spans="2:11" x14ac:dyDescent="0.2">
      <c r="B80" t="s">
        <v>774</v>
      </c>
      <c r="C80">
        <v>78</v>
      </c>
      <c r="F80" t="s">
        <v>729</v>
      </c>
      <c r="G80" t="s">
        <v>728</v>
      </c>
      <c r="H80" t="s">
        <v>729</v>
      </c>
      <c r="I80" t="s">
        <v>730</v>
      </c>
      <c r="K80" t="s">
        <v>728</v>
      </c>
    </row>
    <row r="81" spans="2:11" x14ac:dyDescent="0.2">
      <c r="B81" t="s">
        <v>774</v>
      </c>
      <c r="C81">
        <v>79</v>
      </c>
      <c r="F81" t="s">
        <v>729</v>
      </c>
      <c r="G81" t="s">
        <v>728</v>
      </c>
      <c r="H81" t="s">
        <v>729</v>
      </c>
      <c r="I81" t="s">
        <v>730</v>
      </c>
      <c r="K81" t="s">
        <v>728</v>
      </c>
    </row>
  </sheetData>
  <conditionalFormatting sqref="P14:W14 P22:W22 P43:W43 P50:W50">
    <cfRule type="cellIs" dxfId="9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W81"/>
  <sheetViews>
    <sheetView topLeftCell="L1" workbookViewId="0">
      <selection activeCell="N5" sqref="N5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x14ac:dyDescent="0.2">
      <c r="B2" t="s">
        <v>775</v>
      </c>
      <c r="C2">
        <v>0</v>
      </c>
      <c r="E2" t="s">
        <v>729</v>
      </c>
      <c r="F2" t="s">
        <v>729</v>
      </c>
      <c r="G2" t="s">
        <v>729</v>
      </c>
      <c r="H2" t="s">
        <v>729</v>
      </c>
      <c r="I2" t="s">
        <v>729</v>
      </c>
      <c r="M2" s="53" t="s">
        <v>771</v>
      </c>
      <c r="N2" s="54" t="s">
        <v>772</v>
      </c>
    </row>
    <row r="3" spans="2:23" ht="19" customHeight="1" x14ac:dyDescent="0.25">
      <c r="B3" t="s">
        <v>775</v>
      </c>
      <c r="C3">
        <v>1</v>
      </c>
      <c r="D3" t="s">
        <v>728</v>
      </c>
      <c r="E3" t="s">
        <v>728</v>
      </c>
      <c r="F3" t="s">
        <v>729</v>
      </c>
      <c r="G3" t="s">
        <v>730</v>
      </c>
      <c r="H3" t="s">
        <v>729</v>
      </c>
      <c r="I3" t="s">
        <v>729</v>
      </c>
      <c r="M3" s="55" t="s">
        <v>104</v>
      </c>
      <c r="N3" s="56">
        <v>0.2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thickBot="1" x14ac:dyDescent="0.3">
      <c r="B4" t="s">
        <v>775</v>
      </c>
      <c r="C4">
        <v>2</v>
      </c>
      <c r="D4" t="s">
        <v>728</v>
      </c>
      <c r="E4" t="s">
        <v>729</v>
      </c>
      <c r="F4" t="s">
        <v>729</v>
      </c>
      <c r="G4" t="s">
        <v>730</v>
      </c>
      <c r="I4" t="s">
        <v>729</v>
      </c>
      <c r="M4" s="57" t="s">
        <v>109</v>
      </c>
      <c r="N4" s="58">
        <v>0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x14ac:dyDescent="0.25">
      <c r="B5" t="s">
        <v>775</v>
      </c>
      <c r="C5">
        <v>3</v>
      </c>
      <c r="E5" t="s">
        <v>728</v>
      </c>
      <c r="F5" t="s">
        <v>729</v>
      </c>
      <c r="G5" t="s">
        <v>730</v>
      </c>
      <c r="J5" t="s">
        <v>729</v>
      </c>
      <c r="K5" t="s">
        <v>728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775</v>
      </c>
      <c r="C6">
        <v>4</v>
      </c>
      <c r="E6" t="s">
        <v>728</v>
      </c>
      <c r="F6" t="s">
        <v>729</v>
      </c>
      <c r="G6" t="s">
        <v>730</v>
      </c>
      <c r="H6" t="s">
        <v>729</v>
      </c>
      <c r="I6" t="s">
        <v>728</v>
      </c>
    </row>
    <row r="7" spans="2:23" x14ac:dyDescent="0.2">
      <c r="B7" t="s">
        <v>775</v>
      </c>
      <c r="C7">
        <v>5</v>
      </c>
      <c r="D7" t="s">
        <v>730</v>
      </c>
      <c r="E7" t="s">
        <v>728</v>
      </c>
      <c r="F7" t="s">
        <v>729</v>
      </c>
      <c r="G7" t="s">
        <v>730</v>
      </c>
      <c r="H7" t="s">
        <v>729</v>
      </c>
      <c r="I7" t="s">
        <v>728</v>
      </c>
    </row>
    <row r="8" spans="2:23" ht="20" customHeight="1" thickBot="1" x14ac:dyDescent="0.3">
      <c r="B8" t="s">
        <v>775</v>
      </c>
      <c r="C8">
        <v>6</v>
      </c>
      <c r="E8" t="s">
        <v>728</v>
      </c>
      <c r="F8" t="s">
        <v>729</v>
      </c>
      <c r="G8" t="s">
        <v>730</v>
      </c>
      <c r="H8" t="s">
        <v>729</v>
      </c>
      <c r="I8" t="s">
        <v>728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775</v>
      </c>
      <c r="C9">
        <v>7</v>
      </c>
      <c r="E9" t="s">
        <v>728</v>
      </c>
      <c r="F9" t="s">
        <v>729</v>
      </c>
      <c r="H9" t="s">
        <v>729</v>
      </c>
      <c r="J9" t="s">
        <v>730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775</v>
      </c>
      <c r="C10">
        <v>8</v>
      </c>
      <c r="E10" t="s">
        <v>728</v>
      </c>
      <c r="F10" t="s">
        <v>729</v>
      </c>
      <c r="G10" t="s">
        <v>729</v>
      </c>
      <c r="H10" t="s">
        <v>729</v>
      </c>
      <c r="I10" t="s">
        <v>730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775</v>
      </c>
      <c r="C11">
        <v>9</v>
      </c>
      <c r="E11" t="s">
        <v>728</v>
      </c>
      <c r="F11" t="s">
        <v>729</v>
      </c>
      <c r="G11" t="s">
        <v>730</v>
      </c>
      <c r="H11" t="s">
        <v>729</v>
      </c>
      <c r="J11" t="s">
        <v>728</v>
      </c>
      <c r="K11" t="s">
        <v>728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775</v>
      </c>
      <c r="C12">
        <v>10</v>
      </c>
      <c r="E12" t="s">
        <v>728</v>
      </c>
      <c r="F12" t="s">
        <v>729</v>
      </c>
      <c r="G12" t="s">
        <v>730</v>
      </c>
      <c r="H12" t="s">
        <v>729</v>
      </c>
      <c r="I12" t="s">
        <v>728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775</v>
      </c>
      <c r="C13">
        <v>11</v>
      </c>
      <c r="D13" t="s">
        <v>728</v>
      </c>
      <c r="E13" t="s">
        <v>729</v>
      </c>
      <c r="F13" t="s">
        <v>729</v>
      </c>
      <c r="G13" t="s">
        <v>730</v>
      </c>
      <c r="I13" t="s">
        <v>728</v>
      </c>
      <c r="J13" t="s">
        <v>730</v>
      </c>
      <c r="N13" s="50" t="s">
        <v>773</v>
      </c>
      <c r="O13" s="43" t="s">
        <v>118</v>
      </c>
      <c r="P13" s="8">
        <f t="shared" ref="P13:W13" si="0">COUNTA(D2:D81)</f>
        <v>28</v>
      </c>
      <c r="Q13" s="8">
        <f t="shared" si="0"/>
        <v>78</v>
      </c>
      <c r="R13" s="8">
        <f t="shared" si="0"/>
        <v>73</v>
      </c>
      <c r="S13" s="8">
        <f t="shared" si="0"/>
        <v>68</v>
      </c>
      <c r="T13" s="8">
        <f t="shared" si="0"/>
        <v>68</v>
      </c>
      <c r="U13" s="8">
        <f t="shared" si="0"/>
        <v>46</v>
      </c>
      <c r="V13" s="8">
        <f t="shared" si="0"/>
        <v>25</v>
      </c>
      <c r="W13" s="36">
        <f t="shared" si="0"/>
        <v>14</v>
      </c>
    </row>
    <row r="14" spans="2:23" ht="19" customHeight="1" x14ac:dyDescent="0.25">
      <c r="B14" t="s">
        <v>775</v>
      </c>
      <c r="C14">
        <v>12</v>
      </c>
      <c r="D14" t="s">
        <v>728</v>
      </c>
      <c r="E14" t="s">
        <v>728</v>
      </c>
      <c r="F14" t="s">
        <v>729</v>
      </c>
      <c r="G14" t="s">
        <v>730</v>
      </c>
      <c r="H14" t="s">
        <v>729</v>
      </c>
      <c r="I14" t="s">
        <v>729</v>
      </c>
      <c r="N14" s="51">
        <v>80</v>
      </c>
      <c r="O14" s="40" t="s">
        <v>121</v>
      </c>
      <c r="P14" s="13">
        <f t="shared" ref="P14:W14" si="1">P13/$N$14</f>
        <v>0.35</v>
      </c>
      <c r="Q14" s="13">
        <f t="shared" si="1"/>
        <v>0.97499999999999998</v>
      </c>
      <c r="R14" s="13">
        <f t="shared" si="1"/>
        <v>0.91249999999999998</v>
      </c>
      <c r="S14" s="13">
        <f t="shared" si="1"/>
        <v>0.85</v>
      </c>
      <c r="T14" s="13">
        <f t="shared" si="1"/>
        <v>0.85</v>
      </c>
      <c r="U14" s="13">
        <f t="shared" si="1"/>
        <v>0.57499999999999996</v>
      </c>
      <c r="V14" s="13">
        <f t="shared" si="1"/>
        <v>0.3125</v>
      </c>
      <c r="W14" s="34">
        <f t="shared" si="1"/>
        <v>0.17499999999999999</v>
      </c>
    </row>
    <row r="15" spans="2:23" ht="20" customHeight="1" thickBot="1" x14ac:dyDescent="0.3">
      <c r="B15" t="s">
        <v>775</v>
      </c>
      <c r="C15">
        <v>13</v>
      </c>
      <c r="E15" t="s">
        <v>730</v>
      </c>
      <c r="F15" t="s">
        <v>729</v>
      </c>
      <c r="G15" t="s">
        <v>728</v>
      </c>
      <c r="H15" t="s">
        <v>729</v>
      </c>
      <c r="N15" s="51"/>
      <c r="O15" s="41" t="s">
        <v>124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high</v>
      </c>
      <c r="T15" s="8" t="str">
        <f t="shared" si="2"/>
        <v>object</v>
      </c>
      <c r="U15" s="8" t="str">
        <f t="shared" si="2"/>
        <v>short</v>
      </c>
      <c r="V15" s="8" t="str">
        <f t="shared" si="2"/>
        <v>fast</v>
      </c>
      <c r="W15" s="36" t="str">
        <f t="shared" si="2"/>
        <v>smooth</v>
      </c>
    </row>
    <row r="16" spans="2:23" ht="19" customHeight="1" x14ac:dyDescent="0.25">
      <c r="B16" t="s">
        <v>775</v>
      </c>
      <c r="C16">
        <v>14</v>
      </c>
      <c r="E16" t="s">
        <v>728</v>
      </c>
      <c r="F16" t="s">
        <v>730</v>
      </c>
      <c r="G16" t="s">
        <v>730</v>
      </c>
      <c r="H16" t="s">
        <v>729</v>
      </c>
      <c r="N16" s="51"/>
      <c r="O16" s="42" t="s">
        <v>127</v>
      </c>
      <c r="P16" s="8">
        <f t="shared" ref="P16:W18" si="3">COUNTIF(D$2:D$81, P3)</f>
        <v>16</v>
      </c>
      <c r="Q16" s="8">
        <f t="shared" si="3"/>
        <v>44</v>
      </c>
      <c r="R16" s="8">
        <f t="shared" si="3"/>
        <v>2</v>
      </c>
      <c r="S16" s="8">
        <f t="shared" si="3"/>
        <v>10</v>
      </c>
      <c r="T16" s="8">
        <f t="shared" si="3"/>
        <v>5</v>
      </c>
      <c r="U16" s="8">
        <f t="shared" si="3"/>
        <v>20</v>
      </c>
      <c r="V16" s="8">
        <f t="shared" si="3"/>
        <v>8</v>
      </c>
      <c r="W16" s="36">
        <f t="shared" si="3"/>
        <v>14</v>
      </c>
    </row>
    <row r="17" spans="2:23" ht="19" customHeight="1" x14ac:dyDescent="0.25">
      <c r="B17" t="s">
        <v>775</v>
      </c>
      <c r="C17">
        <v>15</v>
      </c>
      <c r="D17" t="s">
        <v>728</v>
      </c>
      <c r="E17" t="s">
        <v>730</v>
      </c>
      <c r="G17" t="s">
        <v>728</v>
      </c>
      <c r="H17" t="s">
        <v>729</v>
      </c>
      <c r="I17" t="s">
        <v>729</v>
      </c>
      <c r="N17" s="35"/>
      <c r="O17" s="40" t="s">
        <v>130</v>
      </c>
      <c r="P17" s="8">
        <f t="shared" si="3"/>
        <v>7</v>
      </c>
      <c r="Q17" s="8">
        <f t="shared" si="3"/>
        <v>23</v>
      </c>
      <c r="R17" s="8">
        <f t="shared" si="3"/>
        <v>61</v>
      </c>
      <c r="S17" s="8">
        <f t="shared" si="3"/>
        <v>13</v>
      </c>
      <c r="T17" s="8">
        <f t="shared" si="3"/>
        <v>63</v>
      </c>
      <c r="U17" s="8">
        <f t="shared" si="3"/>
        <v>12</v>
      </c>
      <c r="V17" s="8">
        <f t="shared" si="3"/>
        <v>7</v>
      </c>
      <c r="W17" s="36">
        <f t="shared" si="3"/>
        <v>0</v>
      </c>
    </row>
    <row r="18" spans="2:23" ht="20" customHeight="1" thickBot="1" x14ac:dyDescent="0.3">
      <c r="B18" t="s">
        <v>775</v>
      </c>
      <c r="C18">
        <v>16</v>
      </c>
      <c r="E18" t="s">
        <v>728</v>
      </c>
      <c r="F18" t="s">
        <v>729</v>
      </c>
      <c r="G18" t="s">
        <v>730</v>
      </c>
      <c r="H18" t="s">
        <v>729</v>
      </c>
      <c r="I18" t="s">
        <v>728</v>
      </c>
      <c r="N18" s="35"/>
      <c r="O18" s="41" t="s">
        <v>133</v>
      </c>
      <c r="P18" s="8">
        <f t="shared" si="3"/>
        <v>5</v>
      </c>
      <c r="Q18" s="8">
        <f t="shared" si="3"/>
        <v>11</v>
      </c>
      <c r="R18" s="8">
        <f t="shared" si="3"/>
        <v>10</v>
      </c>
      <c r="S18" s="8">
        <f t="shared" si="3"/>
        <v>45</v>
      </c>
      <c r="T18" s="8">
        <f t="shared" si="3"/>
        <v>0</v>
      </c>
      <c r="U18" s="8">
        <f t="shared" si="3"/>
        <v>14</v>
      </c>
      <c r="V18" s="8">
        <f t="shared" si="3"/>
        <v>10</v>
      </c>
      <c r="W18" s="36">
        <f t="shared" si="3"/>
        <v>0</v>
      </c>
    </row>
    <row r="19" spans="2:23" ht="20" customHeight="1" thickBot="1" x14ac:dyDescent="0.3">
      <c r="B19" t="s">
        <v>775</v>
      </c>
      <c r="C19">
        <v>17</v>
      </c>
      <c r="E19" t="s">
        <v>729</v>
      </c>
      <c r="F19" t="s">
        <v>729</v>
      </c>
      <c r="G19" t="s">
        <v>730</v>
      </c>
      <c r="H19" t="s">
        <v>729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775</v>
      </c>
      <c r="C20">
        <v>18</v>
      </c>
      <c r="D20" t="s">
        <v>728</v>
      </c>
      <c r="E20" t="s">
        <v>730</v>
      </c>
      <c r="F20" t="s">
        <v>729</v>
      </c>
      <c r="G20" t="s">
        <v>729</v>
      </c>
      <c r="H20" t="s">
        <v>729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775</v>
      </c>
      <c r="C21">
        <v>19</v>
      </c>
      <c r="D21" t="s">
        <v>728</v>
      </c>
      <c r="F21" t="s">
        <v>729</v>
      </c>
      <c r="G21" t="s">
        <v>730</v>
      </c>
      <c r="J21" t="s">
        <v>729</v>
      </c>
      <c r="K21" t="s">
        <v>728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775</v>
      </c>
      <c r="C22">
        <v>20</v>
      </c>
      <c r="E22" t="s">
        <v>728</v>
      </c>
      <c r="F22" t="s">
        <v>729</v>
      </c>
      <c r="G22" t="s">
        <v>730</v>
      </c>
      <c r="I22" t="s">
        <v>728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775</v>
      </c>
      <c r="C23">
        <v>21</v>
      </c>
      <c r="E23" t="s">
        <v>730</v>
      </c>
      <c r="F23" t="s">
        <v>729</v>
      </c>
      <c r="G23" t="s">
        <v>730</v>
      </c>
      <c r="H23" t="s">
        <v>728</v>
      </c>
      <c r="I23" t="s">
        <v>729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775</v>
      </c>
      <c r="C24">
        <v>22</v>
      </c>
      <c r="E24" t="s">
        <v>728</v>
      </c>
      <c r="F24" t="s">
        <v>729</v>
      </c>
      <c r="G24" t="s">
        <v>730</v>
      </c>
      <c r="H24" t="s">
        <v>728</v>
      </c>
      <c r="I24" t="s">
        <v>729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775</v>
      </c>
      <c r="C25">
        <v>23</v>
      </c>
      <c r="D25" t="s">
        <v>730</v>
      </c>
      <c r="E25" t="s">
        <v>729</v>
      </c>
      <c r="F25" t="s">
        <v>729</v>
      </c>
      <c r="G25" t="s">
        <v>728</v>
      </c>
      <c r="H25" t="s">
        <v>729</v>
      </c>
      <c r="J25" t="s">
        <v>728</v>
      </c>
    </row>
    <row r="26" spans="2:23" x14ac:dyDescent="0.2">
      <c r="B26" t="s">
        <v>775</v>
      </c>
      <c r="C26">
        <v>24</v>
      </c>
      <c r="D26" t="s">
        <v>728</v>
      </c>
      <c r="F26" t="s">
        <v>728</v>
      </c>
      <c r="G26" t="s">
        <v>730</v>
      </c>
      <c r="H26" t="s">
        <v>729</v>
      </c>
      <c r="I26" t="s">
        <v>729</v>
      </c>
    </row>
    <row r="27" spans="2:23" x14ac:dyDescent="0.2">
      <c r="B27" t="s">
        <v>775</v>
      </c>
      <c r="C27">
        <v>25</v>
      </c>
      <c r="E27" t="s">
        <v>729</v>
      </c>
      <c r="F27" t="s">
        <v>729</v>
      </c>
      <c r="G27" t="s">
        <v>730</v>
      </c>
      <c r="H27" t="s">
        <v>729</v>
      </c>
      <c r="I27" t="s">
        <v>728</v>
      </c>
    </row>
    <row r="28" spans="2:23" x14ac:dyDescent="0.2">
      <c r="B28" t="s">
        <v>775</v>
      </c>
      <c r="C28">
        <v>26</v>
      </c>
      <c r="E28" t="s">
        <v>728</v>
      </c>
      <c r="F28" t="s">
        <v>730</v>
      </c>
      <c r="G28" t="s">
        <v>729</v>
      </c>
      <c r="I28" t="s">
        <v>730</v>
      </c>
    </row>
    <row r="29" spans="2:23" x14ac:dyDescent="0.2">
      <c r="B29" t="s">
        <v>775</v>
      </c>
      <c r="C29">
        <v>27</v>
      </c>
      <c r="E29" t="s">
        <v>728</v>
      </c>
      <c r="F29" t="s">
        <v>729</v>
      </c>
      <c r="G29" t="s">
        <v>730</v>
      </c>
      <c r="H29" t="s">
        <v>729</v>
      </c>
    </row>
    <row r="30" spans="2:23" x14ac:dyDescent="0.2">
      <c r="B30" t="s">
        <v>775</v>
      </c>
      <c r="C30">
        <v>28</v>
      </c>
      <c r="E30" t="s">
        <v>728</v>
      </c>
      <c r="F30" t="s">
        <v>730</v>
      </c>
      <c r="G30" t="s">
        <v>730</v>
      </c>
      <c r="H30" t="s">
        <v>729</v>
      </c>
      <c r="I30" t="s">
        <v>729</v>
      </c>
    </row>
    <row r="31" spans="2:23" x14ac:dyDescent="0.2">
      <c r="B31" t="s">
        <v>775</v>
      </c>
      <c r="C31">
        <v>29</v>
      </c>
      <c r="D31" t="s">
        <v>728</v>
      </c>
      <c r="E31" t="s">
        <v>728</v>
      </c>
      <c r="F31" t="s">
        <v>729</v>
      </c>
      <c r="G31" t="s">
        <v>730</v>
      </c>
      <c r="H31" t="s">
        <v>729</v>
      </c>
      <c r="J31" t="s">
        <v>728</v>
      </c>
    </row>
    <row r="32" spans="2:23" x14ac:dyDescent="0.2">
      <c r="B32" t="s">
        <v>775</v>
      </c>
      <c r="C32">
        <v>30</v>
      </c>
      <c r="E32" t="s">
        <v>729</v>
      </c>
      <c r="G32" t="s">
        <v>728</v>
      </c>
      <c r="H32" t="s">
        <v>729</v>
      </c>
      <c r="J32" t="s">
        <v>728</v>
      </c>
      <c r="K32" t="s">
        <v>728</v>
      </c>
    </row>
    <row r="33" spans="2:23" x14ac:dyDescent="0.2">
      <c r="B33" t="s">
        <v>775</v>
      </c>
      <c r="C33">
        <v>31</v>
      </c>
      <c r="E33" t="s">
        <v>728</v>
      </c>
      <c r="H33" t="s">
        <v>729</v>
      </c>
      <c r="J33" t="s">
        <v>730</v>
      </c>
      <c r="K33" t="s">
        <v>728</v>
      </c>
    </row>
    <row r="34" spans="2:23" x14ac:dyDescent="0.2">
      <c r="B34" t="s">
        <v>775</v>
      </c>
      <c r="C34">
        <v>32</v>
      </c>
      <c r="D34" t="s">
        <v>730</v>
      </c>
      <c r="E34" t="s">
        <v>729</v>
      </c>
      <c r="F34" t="s">
        <v>729</v>
      </c>
      <c r="G34" t="s">
        <v>728</v>
      </c>
      <c r="H34" t="s">
        <v>729</v>
      </c>
      <c r="J34" t="s">
        <v>728</v>
      </c>
    </row>
    <row r="35" spans="2:23" x14ac:dyDescent="0.2">
      <c r="B35" t="s">
        <v>775</v>
      </c>
      <c r="C35">
        <v>33</v>
      </c>
      <c r="E35" t="s">
        <v>728</v>
      </c>
      <c r="F35" t="s">
        <v>728</v>
      </c>
      <c r="H35" t="s">
        <v>729</v>
      </c>
      <c r="I35" t="s">
        <v>730</v>
      </c>
    </row>
    <row r="36" spans="2:23" x14ac:dyDescent="0.2">
      <c r="B36" t="s">
        <v>775</v>
      </c>
      <c r="C36">
        <v>34</v>
      </c>
      <c r="E36" t="s">
        <v>728</v>
      </c>
      <c r="F36" t="s">
        <v>729</v>
      </c>
      <c r="G36" t="s">
        <v>730</v>
      </c>
      <c r="H36" t="s">
        <v>728</v>
      </c>
      <c r="I36" t="s">
        <v>729</v>
      </c>
    </row>
    <row r="37" spans="2:23" x14ac:dyDescent="0.2">
      <c r="B37" t="s">
        <v>775</v>
      </c>
      <c r="C37">
        <v>35</v>
      </c>
      <c r="D37" t="s">
        <v>728</v>
      </c>
      <c r="E37" t="s">
        <v>729</v>
      </c>
      <c r="F37" t="s">
        <v>729</v>
      </c>
      <c r="G37" t="s">
        <v>730</v>
      </c>
      <c r="H37" t="s">
        <v>729</v>
      </c>
      <c r="J37" t="s">
        <v>728</v>
      </c>
    </row>
    <row r="38" spans="2:23" x14ac:dyDescent="0.2">
      <c r="B38" t="s">
        <v>775</v>
      </c>
      <c r="C38">
        <v>36</v>
      </c>
      <c r="E38" t="s">
        <v>729</v>
      </c>
      <c r="F38" t="s">
        <v>729</v>
      </c>
      <c r="H38" t="s">
        <v>729</v>
      </c>
      <c r="J38" t="s">
        <v>728</v>
      </c>
    </row>
    <row r="39" spans="2:23" x14ac:dyDescent="0.2">
      <c r="B39" t="s">
        <v>775</v>
      </c>
      <c r="C39">
        <v>37</v>
      </c>
      <c r="E39" t="s">
        <v>730</v>
      </c>
      <c r="F39" t="s">
        <v>729</v>
      </c>
      <c r="G39" t="s">
        <v>730</v>
      </c>
      <c r="H39" t="s">
        <v>729</v>
      </c>
      <c r="I39" t="s">
        <v>728</v>
      </c>
    </row>
    <row r="40" spans="2:23" x14ac:dyDescent="0.2">
      <c r="B40" t="s">
        <v>775</v>
      </c>
      <c r="C40">
        <v>38</v>
      </c>
      <c r="E40" t="s">
        <v>728</v>
      </c>
      <c r="F40" t="s">
        <v>730</v>
      </c>
      <c r="G40" t="s">
        <v>729</v>
      </c>
      <c r="H40" t="s">
        <v>728</v>
      </c>
      <c r="J40" t="s">
        <v>730</v>
      </c>
      <c r="K40" t="s">
        <v>728</v>
      </c>
    </row>
    <row r="41" spans="2:23" x14ac:dyDescent="0.2">
      <c r="B41" t="s">
        <v>775</v>
      </c>
      <c r="C41">
        <v>39</v>
      </c>
      <c r="D41" t="s">
        <v>729</v>
      </c>
      <c r="E41" t="s">
        <v>728</v>
      </c>
      <c r="F41" t="s">
        <v>729</v>
      </c>
      <c r="G41" t="s">
        <v>730</v>
      </c>
      <c r="H41" t="s">
        <v>729</v>
      </c>
      <c r="I41" t="s">
        <v>728</v>
      </c>
    </row>
    <row r="42" spans="2:23" ht="19" customHeight="1" x14ac:dyDescent="0.25">
      <c r="B42" t="s">
        <v>775</v>
      </c>
      <c r="C42">
        <v>40</v>
      </c>
      <c r="D42" t="s">
        <v>728</v>
      </c>
      <c r="E42" t="s">
        <v>728</v>
      </c>
      <c r="F42" t="s">
        <v>729</v>
      </c>
      <c r="G42" t="s">
        <v>730</v>
      </c>
      <c r="H42" t="s">
        <v>729</v>
      </c>
      <c r="J42" t="s">
        <v>730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775</v>
      </c>
      <c r="C43">
        <v>41</v>
      </c>
      <c r="D43" t="s">
        <v>728</v>
      </c>
      <c r="E43" t="s">
        <v>729</v>
      </c>
      <c r="F43" t="s">
        <v>729</v>
      </c>
      <c r="G43" t="s">
        <v>730</v>
      </c>
      <c r="H43" t="s">
        <v>729</v>
      </c>
      <c r="I43" t="s">
        <v>728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775</v>
      </c>
      <c r="C44">
        <v>42</v>
      </c>
      <c r="E44" t="s">
        <v>728</v>
      </c>
      <c r="F44" t="s">
        <v>730</v>
      </c>
      <c r="G44" t="s">
        <v>730</v>
      </c>
      <c r="H44" t="s">
        <v>729</v>
      </c>
      <c r="J44" t="s">
        <v>729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775</v>
      </c>
      <c r="C45">
        <v>43</v>
      </c>
      <c r="E45" t="s">
        <v>728</v>
      </c>
      <c r="F45" t="s">
        <v>729</v>
      </c>
      <c r="G45" t="s">
        <v>730</v>
      </c>
      <c r="H45" t="s">
        <v>729</v>
      </c>
      <c r="J45" t="s">
        <v>729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775</v>
      </c>
      <c r="C46">
        <v>44</v>
      </c>
      <c r="D46" t="s">
        <v>728</v>
      </c>
      <c r="E46" t="s">
        <v>730</v>
      </c>
      <c r="F46" t="s">
        <v>729</v>
      </c>
      <c r="G46" t="s">
        <v>729</v>
      </c>
      <c r="I46" t="s">
        <v>730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775</v>
      </c>
      <c r="C47">
        <v>45</v>
      </c>
      <c r="E47" t="s">
        <v>728</v>
      </c>
      <c r="F47" t="s">
        <v>729</v>
      </c>
      <c r="H47" t="s">
        <v>729</v>
      </c>
      <c r="J47" t="s">
        <v>730</v>
      </c>
      <c r="K47" t="s">
        <v>728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775</v>
      </c>
      <c r="C48">
        <v>46</v>
      </c>
      <c r="D48" t="s">
        <v>728</v>
      </c>
      <c r="E48" t="s">
        <v>730</v>
      </c>
      <c r="F48" t="s">
        <v>729</v>
      </c>
      <c r="G48" t="s">
        <v>728</v>
      </c>
      <c r="I48" t="s">
        <v>730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775</v>
      </c>
      <c r="C49">
        <v>47</v>
      </c>
      <c r="E49" t="s">
        <v>728</v>
      </c>
      <c r="F49" t="s">
        <v>729</v>
      </c>
      <c r="G49" t="s">
        <v>728</v>
      </c>
      <c r="H49" t="s">
        <v>729</v>
      </c>
      <c r="I49" t="s">
        <v>730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775</v>
      </c>
      <c r="C50">
        <v>48</v>
      </c>
      <c r="D50" t="s">
        <v>729</v>
      </c>
      <c r="E50" t="s">
        <v>729</v>
      </c>
      <c r="G50" t="s">
        <v>730</v>
      </c>
      <c r="H50" t="s">
        <v>729</v>
      </c>
      <c r="J50" t="s">
        <v>730</v>
      </c>
      <c r="K50" t="s">
        <v>728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775</v>
      </c>
      <c r="C51">
        <v>49</v>
      </c>
      <c r="E51" t="s">
        <v>729</v>
      </c>
      <c r="F51" t="s">
        <v>729</v>
      </c>
      <c r="G51" t="s">
        <v>729</v>
      </c>
      <c r="H51" t="s">
        <v>729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775</v>
      </c>
      <c r="C52">
        <v>50</v>
      </c>
      <c r="D52" t="s">
        <v>729</v>
      </c>
      <c r="E52" t="s">
        <v>730</v>
      </c>
      <c r="G52" t="s">
        <v>729</v>
      </c>
      <c r="H52" t="s">
        <v>729</v>
      </c>
      <c r="I52" t="s">
        <v>728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775</v>
      </c>
      <c r="C53">
        <v>51</v>
      </c>
      <c r="E53" t="s">
        <v>729</v>
      </c>
      <c r="F53" t="s">
        <v>729</v>
      </c>
      <c r="G53" t="s">
        <v>729</v>
      </c>
      <c r="H53" t="s">
        <v>729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775</v>
      </c>
      <c r="C54">
        <v>52</v>
      </c>
      <c r="E54" t="s">
        <v>728</v>
      </c>
      <c r="F54" t="s">
        <v>729</v>
      </c>
      <c r="G54" t="s">
        <v>730</v>
      </c>
      <c r="H54" t="s">
        <v>729</v>
      </c>
      <c r="I54" t="s">
        <v>728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775</v>
      </c>
      <c r="C55">
        <v>53</v>
      </c>
      <c r="D55" t="s">
        <v>730</v>
      </c>
      <c r="E55" t="s">
        <v>729</v>
      </c>
      <c r="F55" t="s">
        <v>729</v>
      </c>
      <c r="G55" t="s">
        <v>728</v>
      </c>
      <c r="H55" t="s">
        <v>729</v>
      </c>
      <c r="I55" t="s">
        <v>728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775</v>
      </c>
      <c r="C56">
        <v>54</v>
      </c>
      <c r="D56" t="s">
        <v>728</v>
      </c>
      <c r="E56" t="s">
        <v>729</v>
      </c>
      <c r="F56" t="s">
        <v>729</v>
      </c>
      <c r="G56" t="s">
        <v>730</v>
      </c>
      <c r="H56" t="s">
        <v>729</v>
      </c>
      <c r="I56" t="s">
        <v>728</v>
      </c>
    </row>
    <row r="57" spans="2:23" x14ac:dyDescent="0.2">
      <c r="B57" t="s">
        <v>775</v>
      </c>
      <c r="C57">
        <v>55</v>
      </c>
      <c r="E57" t="s">
        <v>728</v>
      </c>
      <c r="F57" t="s">
        <v>729</v>
      </c>
      <c r="G57" t="s">
        <v>730</v>
      </c>
      <c r="H57" t="s">
        <v>729</v>
      </c>
      <c r="I57" t="s">
        <v>728</v>
      </c>
    </row>
    <row r="58" spans="2:23" x14ac:dyDescent="0.2">
      <c r="B58" t="s">
        <v>775</v>
      </c>
      <c r="C58">
        <v>56</v>
      </c>
      <c r="E58" t="s">
        <v>729</v>
      </c>
      <c r="F58" t="s">
        <v>729</v>
      </c>
      <c r="H58" t="s">
        <v>729</v>
      </c>
      <c r="J58" t="s">
        <v>729</v>
      </c>
      <c r="K58" t="s">
        <v>728</v>
      </c>
    </row>
    <row r="59" spans="2:23" x14ac:dyDescent="0.2">
      <c r="B59" t="s">
        <v>775</v>
      </c>
      <c r="C59">
        <v>57</v>
      </c>
      <c r="E59" t="s">
        <v>728</v>
      </c>
      <c r="F59" t="s">
        <v>729</v>
      </c>
      <c r="G59" t="s">
        <v>730</v>
      </c>
      <c r="J59" t="s">
        <v>729</v>
      </c>
      <c r="K59" t="s">
        <v>728</v>
      </c>
    </row>
    <row r="60" spans="2:23" x14ac:dyDescent="0.2">
      <c r="B60" t="s">
        <v>775</v>
      </c>
      <c r="C60">
        <v>58</v>
      </c>
      <c r="E60" t="s">
        <v>728</v>
      </c>
      <c r="F60" t="s">
        <v>729</v>
      </c>
      <c r="H60" t="s">
        <v>729</v>
      </c>
      <c r="I60" t="s">
        <v>730</v>
      </c>
    </row>
    <row r="61" spans="2:23" x14ac:dyDescent="0.2">
      <c r="B61" t="s">
        <v>775</v>
      </c>
      <c r="C61">
        <v>59</v>
      </c>
      <c r="E61" t="s">
        <v>729</v>
      </c>
      <c r="F61" t="s">
        <v>729</v>
      </c>
      <c r="G61" t="s">
        <v>730</v>
      </c>
      <c r="H61" t="s">
        <v>728</v>
      </c>
      <c r="I61" t="s">
        <v>730</v>
      </c>
    </row>
    <row r="62" spans="2:23" x14ac:dyDescent="0.2">
      <c r="B62" t="s">
        <v>775</v>
      </c>
      <c r="C62">
        <v>60</v>
      </c>
      <c r="E62" t="s">
        <v>728</v>
      </c>
      <c r="F62" t="s">
        <v>730</v>
      </c>
      <c r="H62" t="s">
        <v>729</v>
      </c>
      <c r="I62" t="s">
        <v>730</v>
      </c>
    </row>
    <row r="63" spans="2:23" x14ac:dyDescent="0.2">
      <c r="B63" t="s">
        <v>775</v>
      </c>
      <c r="C63">
        <v>61</v>
      </c>
      <c r="E63" t="s">
        <v>729</v>
      </c>
      <c r="F63" t="s">
        <v>729</v>
      </c>
      <c r="G63" t="s">
        <v>728</v>
      </c>
      <c r="J63" t="s">
        <v>729</v>
      </c>
      <c r="K63" t="s">
        <v>728</v>
      </c>
    </row>
    <row r="64" spans="2:23" x14ac:dyDescent="0.2">
      <c r="B64" t="s">
        <v>775</v>
      </c>
      <c r="C64">
        <v>62</v>
      </c>
      <c r="D64" t="s">
        <v>729</v>
      </c>
      <c r="E64" t="s">
        <v>729</v>
      </c>
      <c r="F64" t="s">
        <v>729</v>
      </c>
      <c r="G64" t="s">
        <v>728</v>
      </c>
      <c r="H64" t="s">
        <v>729</v>
      </c>
      <c r="I64" t="s">
        <v>730</v>
      </c>
    </row>
    <row r="65" spans="2:11" x14ac:dyDescent="0.2">
      <c r="B65" t="s">
        <v>775</v>
      </c>
      <c r="C65">
        <v>63</v>
      </c>
      <c r="E65" t="s">
        <v>728</v>
      </c>
      <c r="F65" t="s">
        <v>729</v>
      </c>
      <c r="G65" t="s">
        <v>730</v>
      </c>
      <c r="J65" t="s">
        <v>730</v>
      </c>
      <c r="K65" t="s">
        <v>728</v>
      </c>
    </row>
    <row r="66" spans="2:11" x14ac:dyDescent="0.2">
      <c r="B66" t="s">
        <v>775</v>
      </c>
      <c r="C66">
        <v>64</v>
      </c>
      <c r="E66" t="s">
        <v>728</v>
      </c>
      <c r="F66" t="s">
        <v>729</v>
      </c>
      <c r="G66" t="s">
        <v>729</v>
      </c>
      <c r="H66" t="s">
        <v>729</v>
      </c>
      <c r="I66" t="s">
        <v>730</v>
      </c>
    </row>
    <row r="67" spans="2:11" x14ac:dyDescent="0.2">
      <c r="B67" t="s">
        <v>775</v>
      </c>
      <c r="C67">
        <v>65</v>
      </c>
      <c r="D67" t="s">
        <v>728</v>
      </c>
      <c r="E67" t="s">
        <v>729</v>
      </c>
      <c r="F67" t="s">
        <v>729</v>
      </c>
      <c r="G67" t="s">
        <v>729</v>
      </c>
      <c r="H67" t="s">
        <v>729</v>
      </c>
      <c r="J67" t="s">
        <v>728</v>
      </c>
    </row>
    <row r="68" spans="2:11" x14ac:dyDescent="0.2">
      <c r="B68" t="s">
        <v>775</v>
      </c>
      <c r="C68">
        <v>66</v>
      </c>
      <c r="E68" t="s">
        <v>728</v>
      </c>
      <c r="F68" t="s">
        <v>730</v>
      </c>
      <c r="G68" t="s">
        <v>730</v>
      </c>
      <c r="H68" t="s">
        <v>729</v>
      </c>
      <c r="I68" t="s">
        <v>728</v>
      </c>
    </row>
    <row r="69" spans="2:11" x14ac:dyDescent="0.2">
      <c r="B69" t="s">
        <v>775</v>
      </c>
      <c r="C69">
        <v>67</v>
      </c>
      <c r="D69" t="s">
        <v>729</v>
      </c>
      <c r="E69" t="s">
        <v>730</v>
      </c>
      <c r="F69" t="s">
        <v>729</v>
      </c>
      <c r="G69" t="s">
        <v>730</v>
      </c>
      <c r="H69" t="s">
        <v>729</v>
      </c>
    </row>
    <row r="70" spans="2:11" x14ac:dyDescent="0.2">
      <c r="B70" t="s">
        <v>775</v>
      </c>
      <c r="C70">
        <v>68</v>
      </c>
      <c r="D70" t="s">
        <v>730</v>
      </c>
      <c r="E70" t="s">
        <v>729</v>
      </c>
      <c r="G70" t="s">
        <v>729</v>
      </c>
      <c r="H70" t="s">
        <v>729</v>
      </c>
      <c r="J70" t="s">
        <v>730</v>
      </c>
      <c r="K70" t="s">
        <v>728</v>
      </c>
    </row>
    <row r="71" spans="2:11" x14ac:dyDescent="0.2">
      <c r="B71" t="s">
        <v>775</v>
      </c>
      <c r="C71">
        <v>69</v>
      </c>
      <c r="E71" t="s">
        <v>728</v>
      </c>
      <c r="F71" t="s">
        <v>730</v>
      </c>
      <c r="G71" t="s">
        <v>730</v>
      </c>
      <c r="H71" t="s">
        <v>729</v>
      </c>
    </row>
    <row r="72" spans="2:11" x14ac:dyDescent="0.2">
      <c r="B72" t="s">
        <v>775</v>
      </c>
      <c r="C72">
        <v>70</v>
      </c>
      <c r="E72" t="s">
        <v>730</v>
      </c>
      <c r="F72" t="s">
        <v>729</v>
      </c>
      <c r="G72" t="s">
        <v>730</v>
      </c>
      <c r="H72" t="s">
        <v>729</v>
      </c>
      <c r="I72" t="s">
        <v>728</v>
      </c>
    </row>
    <row r="73" spans="2:11" x14ac:dyDescent="0.2">
      <c r="B73" t="s">
        <v>775</v>
      </c>
      <c r="C73">
        <v>71</v>
      </c>
      <c r="E73" t="s">
        <v>728</v>
      </c>
      <c r="F73" t="s">
        <v>729</v>
      </c>
      <c r="G73" t="s">
        <v>730</v>
      </c>
      <c r="H73" t="s">
        <v>729</v>
      </c>
      <c r="I73" t="s">
        <v>728</v>
      </c>
    </row>
    <row r="74" spans="2:11" x14ac:dyDescent="0.2">
      <c r="B74" t="s">
        <v>775</v>
      </c>
      <c r="C74">
        <v>72</v>
      </c>
      <c r="E74" t="s">
        <v>728</v>
      </c>
      <c r="F74" t="s">
        <v>729</v>
      </c>
      <c r="H74" t="s">
        <v>729</v>
      </c>
      <c r="J74" t="s">
        <v>730</v>
      </c>
      <c r="K74" t="s">
        <v>728</v>
      </c>
    </row>
    <row r="75" spans="2:11" x14ac:dyDescent="0.2">
      <c r="B75" t="s">
        <v>775</v>
      </c>
      <c r="C75">
        <v>73</v>
      </c>
      <c r="E75" t="s">
        <v>728</v>
      </c>
      <c r="F75" t="s">
        <v>730</v>
      </c>
      <c r="G75" t="s">
        <v>730</v>
      </c>
      <c r="H75" t="s">
        <v>729</v>
      </c>
      <c r="I75" t="s">
        <v>729</v>
      </c>
    </row>
    <row r="76" spans="2:11" x14ac:dyDescent="0.2">
      <c r="B76" t="s">
        <v>775</v>
      </c>
      <c r="C76">
        <v>74</v>
      </c>
      <c r="E76" t="s">
        <v>728</v>
      </c>
      <c r="F76" t="s">
        <v>729</v>
      </c>
      <c r="G76" t="s">
        <v>730</v>
      </c>
      <c r="I76" t="s">
        <v>729</v>
      </c>
    </row>
    <row r="77" spans="2:11" x14ac:dyDescent="0.2">
      <c r="B77" t="s">
        <v>775</v>
      </c>
      <c r="C77">
        <v>75</v>
      </c>
      <c r="D77" t="s">
        <v>729</v>
      </c>
      <c r="E77" t="s">
        <v>728</v>
      </c>
      <c r="F77" t="s">
        <v>729</v>
      </c>
      <c r="H77" t="s">
        <v>729</v>
      </c>
      <c r="I77" t="s">
        <v>730</v>
      </c>
    </row>
    <row r="78" spans="2:11" x14ac:dyDescent="0.2">
      <c r="B78" t="s">
        <v>775</v>
      </c>
      <c r="C78">
        <v>76</v>
      </c>
      <c r="E78" t="s">
        <v>728</v>
      </c>
      <c r="F78" t="s">
        <v>730</v>
      </c>
      <c r="G78" t="s">
        <v>730</v>
      </c>
      <c r="H78" t="s">
        <v>729</v>
      </c>
    </row>
    <row r="79" spans="2:11" x14ac:dyDescent="0.2">
      <c r="B79" t="s">
        <v>775</v>
      </c>
      <c r="C79">
        <v>77</v>
      </c>
      <c r="D79" t="s">
        <v>729</v>
      </c>
      <c r="E79" t="s">
        <v>730</v>
      </c>
      <c r="H79" t="s">
        <v>729</v>
      </c>
      <c r="I79" t="s">
        <v>730</v>
      </c>
    </row>
    <row r="80" spans="2:11" x14ac:dyDescent="0.2">
      <c r="B80" t="s">
        <v>775</v>
      </c>
      <c r="C80">
        <v>78</v>
      </c>
      <c r="E80" t="s">
        <v>729</v>
      </c>
      <c r="F80" t="s">
        <v>729</v>
      </c>
      <c r="G80" t="s">
        <v>729</v>
      </c>
      <c r="H80" t="s">
        <v>729</v>
      </c>
      <c r="I80" t="s">
        <v>728</v>
      </c>
    </row>
    <row r="81" spans="2:9" x14ac:dyDescent="0.2">
      <c r="B81" t="s">
        <v>775</v>
      </c>
      <c r="C81">
        <v>79</v>
      </c>
      <c r="E81" t="s">
        <v>728</v>
      </c>
      <c r="F81" t="s">
        <v>729</v>
      </c>
      <c r="H81" t="s">
        <v>729</v>
      </c>
      <c r="I81" t="s">
        <v>730</v>
      </c>
    </row>
  </sheetData>
  <conditionalFormatting sqref="P14:W14 P22:W22 P43:W43 P50:W50">
    <cfRule type="cellIs" dxfId="8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W81"/>
  <sheetViews>
    <sheetView topLeftCell="H1" workbookViewId="0">
      <selection activeCell="R29" sqref="R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x14ac:dyDescent="0.2">
      <c r="B2" t="s">
        <v>775</v>
      </c>
      <c r="C2">
        <v>0</v>
      </c>
      <c r="E2" t="s">
        <v>730</v>
      </c>
      <c r="F2" t="s">
        <v>729</v>
      </c>
      <c r="G2" t="s">
        <v>728</v>
      </c>
      <c r="H2" t="s">
        <v>729</v>
      </c>
      <c r="J2" t="s">
        <v>728</v>
      </c>
      <c r="K2" t="s">
        <v>728</v>
      </c>
      <c r="M2" s="53" t="s">
        <v>771</v>
      </c>
      <c r="N2" s="54">
        <v>4</v>
      </c>
    </row>
    <row r="3" spans="2:23" ht="19" customHeight="1" x14ac:dyDescent="0.25">
      <c r="B3" t="s">
        <v>775</v>
      </c>
      <c r="C3">
        <v>1</v>
      </c>
      <c r="E3" t="s">
        <v>730</v>
      </c>
      <c r="F3" t="s">
        <v>729</v>
      </c>
      <c r="G3" t="s">
        <v>728</v>
      </c>
      <c r="H3" t="s">
        <v>729</v>
      </c>
      <c r="J3" t="s">
        <v>728</v>
      </c>
      <c r="K3" t="s">
        <v>728</v>
      </c>
      <c r="M3" s="55" t="s">
        <v>104</v>
      </c>
      <c r="N3" s="56">
        <v>0.2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thickBot="1" x14ac:dyDescent="0.3">
      <c r="B4" t="s">
        <v>775</v>
      </c>
      <c r="C4">
        <v>2</v>
      </c>
      <c r="E4" t="s">
        <v>730</v>
      </c>
      <c r="F4" t="s">
        <v>729</v>
      </c>
      <c r="G4" t="s">
        <v>728</v>
      </c>
      <c r="H4" t="s">
        <v>729</v>
      </c>
      <c r="J4" t="s">
        <v>728</v>
      </c>
      <c r="K4" t="s">
        <v>728</v>
      </c>
      <c r="M4" s="57" t="s">
        <v>109</v>
      </c>
      <c r="N4" s="58">
        <v>0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x14ac:dyDescent="0.25">
      <c r="B5" t="s">
        <v>775</v>
      </c>
      <c r="C5">
        <v>3</v>
      </c>
      <c r="E5" t="s">
        <v>730</v>
      </c>
      <c r="F5" t="s">
        <v>729</v>
      </c>
      <c r="G5" t="s">
        <v>728</v>
      </c>
      <c r="H5" t="s">
        <v>729</v>
      </c>
      <c r="J5" t="s">
        <v>728</v>
      </c>
      <c r="K5" t="s">
        <v>728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775</v>
      </c>
      <c r="C6">
        <v>4</v>
      </c>
      <c r="E6" t="s">
        <v>730</v>
      </c>
      <c r="F6" t="s">
        <v>729</v>
      </c>
      <c r="G6" t="s">
        <v>728</v>
      </c>
      <c r="H6" t="s">
        <v>729</v>
      </c>
      <c r="J6" t="s">
        <v>728</v>
      </c>
      <c r="K6" t="s">
        <v>728</v>
      </c>
    </row>
    <row r="7" spans="2:23" x14ac:dyDescent="0.2">
      <c r="B7" t="s">
        <v>775</v>
      </c>
      <c r="C7">
        <v>5</v>
      </c>
      <c r="E7" t="s">
        <v>730</v>
      </c>
      <c r="F7" t="s">
        <v>729</v>
      </c>
      <c r="G7" t="s">
        <v>728</v>
      </c>
      <c r="H7" t="s">
        <v>729</v>
      </c>
      <c r="J7" t="s">
        <v>728</v>
      </c>
      <c r="K7" t="s">
        <v>728</v>
      </c>
    </row>
    <row r="8" spans="2:23" ht="20" customHeight="1" thickBot="1" x14ac:dyDescent="0.3">
      <c r="B8" t="s">
        <v>775</v>
      </c>
      <c r="C8">
        <v>6</v>
      </c>
      <c r="E8" t="s">
        <v>730</v>
      </c>
      <c r="F8" t="s">
        <v>729</v>
      </c>
      <c r="G8" t="s">
        <v>728</v>
      </c>
      <c r="H8" t="s">
        <v>729</v>
      </c>
      <c r="J8" t="s">
        <v>728</v>
      </c>
      <c r="K8" t="s">
        <v>728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775</v>
      </c>
      <c r="C9">
        <v>7</v>
      </c>
      <c r="E9" t="s">
        <v>730</v>
      </c>
      <c r="F9" t="s">
        <v>729</v>
      </c>
      <c r="G9" t="s">
        <v>728</v>
      </c>
      <c r="H9" t="s">
        <v>729</v>
      </c>
      <c r="J9" t="s">
        <v>728</v>
      </c>
      <c r="K9" t="s">
        <v>728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775</v>
      </c>
      <c r="C10">
        <v>8</v>
      </c>
      <c r="E10" t="s">
        <v>730</v>
      </c>
      <c r="F10" t="s">
        <v>729</v>
      </c>
      <c r="G10" t="s">
        <v>728</v>
      </c>
      <c r="H10" t="s">
        <v>729</v>
      </c>
      <c r="J10" t="s">
        <v>728</v>
      </c>
      <c r="K10" t="s">
        <v>728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775</v>
      </c>
      <c r="C11">
        <v>9</v>
      </c>
      <c r="E11" t="s">
        <v>730</v>
      </c>
      <c r="F11" t="s">
        <v>729</v>
      </c>
      <c r="G11" t="s">
        <v>728</v>
      </c>
      <c r="H11" t="s">
        <v>729</v>
      </c>
      <c r="J11" t="s">
        <v>728</v>
      </c>
      <c r="K11" t="s">
        <v>728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775</v>
      </c>
      <c r="C12">
        <v>10</v>
      </c>
      <c r="E12" t="s">
        <v>730</v>
      </c>
      <c r="F12" t="s">
        <v>729</v>
      </c>
      <c r="G12" t="s">
        <v>728</v>
      </c>
      <c r="H12" t="s">
        <v>729</v>
      </c>
      <c r="J12" t="s">
        <v>728</v>
      </c>
      <c r="K12" t="s">
        <v>728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775</v>
      </c>
      <c r="C13">
        <v>11</v>
      </c>
      <c r="E13" t="s">
        <v>730</v>
      </c>
      <c r="F13" t="s">
        <v>729</v>
      </c>
      <c r="G13" t="s">
        <v>728</v>
      </c>
      <c r="H13" t="s">
        <v>729</v>
      </c>
      <c r="J13" t="s">
        <v>728</v>
      </c>
      <c r="K13" t="s">
        <v>728</v>
      </c>
      <c r="N13" s="50" t="s">
        <v>773</v>
      </c>
      <c r="O13" s="43" t="s">
        <v>118</v>
      </c>
      <c r="P13" s="8">
        <f t="shared" ref="P13:W13" si="0">COUNTA(D2:D81)</f>
        <v>0</v>
      </c>
      <c r="Q13" s="8">
        <f t="shared" si="0"/>
        <v>80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1</v>
      </c>
      <c r="V13" s="8">
        <f t="shared" si="0"/>
        <v>79</v>
      </c>
      <c r="W13" s="36">
        <f t="shared" si="0"/>
        <v>80</v>
      </c>
    </row>
    <row r="14" spans="2:23" ht="19" customHeight="1" x14ac:dyDescent="0.25">
      <c r="B14" t="s">
        <v>775</v>
      </c>
      <c r="C14">
        <v>12</v>
      </c>
      <c r="E14" t="s">
        <v>730</v>
      </c>
      <c r="F14" t="s">
        <v>729</v>
      </c>
      <c r="G14" t="s">
        <v>728</v>
      </c>
      <c r="H14" t="s">
        <v>729</v>
      </c>
      <c r="J14" t="s">
        <v>728</v>
      </c>
      <c r="K14" t="s">
        <v>728</v>
      </c>
      <c r="N14" s="51">
        <v>80</v>
      </c>
      <c r="O14" s="40" t="s">
        <v>121</v>
      </c>
      <c r="P14" s="13">
        <f t="shared" ref="P14:W14" si="1">P13/$N$14</f>
        <v>0</v>
      </c>
      <c r="Q14" s="13">
        <f t="shared" si="1"/>
        <v>1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1.2500000000000001E-2</v>
      </c>
      <c r="V14" s="13">
        <f t="shared" si="1"/>
        <v>0.98750000000000004</v>
      </c>
      <c r="W14" s="34">
        <f t="shared" si="1"/>
        <v>1</v>
      </c>
    </row>
    <row r="15" spans="2:23" ht="20" customHeight="1" thickBot="1" x14ac:dyDescent="0.3">
      <c r="B15" t="s">
        <v>775</v>
      </c>
      <c r="C15">
        <v>13</v>
      </c>
      <c r="E15" t="s">
        <v>730</v>
      </c>
      <c r="F15" t="s">
        <v>729</v>
      </c>
      <c r="G15" t="s">
        <v>728</v>
      </c>
      <c r="H15" t="s">
        <v>729</v>
      </c>
      <c r="J15" t="s">
        <v>728</v>
      </c>
      <c r="K15" t="s">
        <v>728</v>
      </c>
      <c r="N15" s="51"/>
      <c r="O15" s="41" t="s">
        <v>124</v>
      </c>
      <c r="P15" s="8" t="str">
        <f t="shared" ref="P15:W15" si="2">INDEX(P8:P10, MATCH(MAX(P16:P18), P16:P18, 0))</f>
        <v>left</v>
      </c>
      <c r="Q15" s="8" t="str">
        <f t="shared" si="2"/>
        <v>forward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775</v>
      </c>
      <c r="C16">
        <v>14</v>
      </c>
      <c r="E16" t="s">
        <v>730</v>
      </c>
      <c r="F16" t="s">
        <v>729</v>
      </c>
      <c r="G16" t="s">
        <v>728</v>
      </c>
      <c r="H16" t="s">
        <v>729</v>
      </c>
      <c r="J16" t="s">
        <v>728</v>
      </c>
      <c r="K16" t="s">
        <v>728</v>
      </c>
      <c r="N16" s="51"/>
      <c r="O16" s="42" t="s">
        <v>127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79</v>
      </c>
      <c r="W16" s="36">
        <f t="shared" si="3"/>
        <v>80</v>
      </c>
    </row>
    <row r="17" spans="2:23" ht="19" customHeight="1" x14ac:dyDescent="0.25">
      <c r="B17" t="s">
        <v>775</v>
      </c>
      <c r="C17">
        <v>15</v>
      </c>
      <c r="E17" t="s">
        <v>730</v>
      </c>
      <c r="F17" t="s">
        <v>729</v>
      </c>
      <c r="G17" t="s">
        <v>728</v>
      </c>
      <c r="H17" t="s">
        <v>729</v>
      </c>
      <c r="J17" t="s">
        <v>728</v>
      </c>
      <c r="K17" t="s">
        <v>728</v>
      </c>
      <c r="N17" s="35"/>
      <c r="O17" s="40" t="s">
        <v>130</v>
      </c>
      <c r="P17" s="8">
        <f t="shared" si="3"/>
        <v>0</v>
      </c>
      <c r="Q17" s="8">
        <f t="shared" si="3"/>
        <v>0</v>
      </c>
      <c r="R17" s="8">
        <f t="shared" si="3"/>
        <v>80</v>
      </c>
      <c r="S17" s="8">
        <f t="shared" si="3"/>
        <v>0</v>
      </c>
      <c r="T17" s="8">
        <f t="shared" si="3"/>
        <v>80</v>
      </c>
      <c r="U17" s="8">
        <f t="shared" si="3"/>
        <v>1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775</v>
      </c>
      <c r="C18">
        <v>16</v>
      </c>
      <c r="E18" t="s">
        <v>730</v>
      </c>
      <c r="F18" t="s">
        <v>729</v>
      </c>
      <c r="G18" t="s">
        <v>728</v>
      </c>
      <c r="H18" t="s">
        <v>729</v>
      </c>
      <c r="J18" t="s">
        <v>728</v>
      </c>
      <c r="K18" t="s">
        <v>728</v>
      </c>
      <c r="N18" s="35"/>
      <c r="O18" s="41" t="s">
        <v>133</v>
      </c>
      <c r="P18" s="8">
        <f t="shared" si="3"/>
        <v>0</v>
      </c>
      <c r="Q18" s="8">
        <f t="shared" si="3"/>
        <v>80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775</v>
      </c>
      <c r="C19">
        <v>17</v>
      </c>
      <c r="E19" t="s">
        <v>730</v>
      </c>
      <c r="F19" t="s">
        <v>729</v>
      </c>
      <c r="G19" t="s">
        <v>728</v>
      </c>
      <c r="H19" t="s">
        <v>729</v>
      </c>
      <c r="J19" t="s">
        <v>728</v>
      </c>
      <c r="K19" t="s">
        <v>728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775</v>
      </c>
      <c r="C20">
        <v>18</v>
      </c>
      <c r="E20" t="s">
        <v>730</v>
      </c>
      <c r="F20" t="s">
        <v>729</v>
      </c>
      <c r="G20" t="s">
        <v>728</v>
      </c>
      <c r="H20" t="s">
        <v>729</v>
      </c>
      <c r="J20" t="s">
        <v>728</v>
      </c>
      <c r="K20" t="s">
        <v>728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775</v>
      </c>
      <c r="C21">
        <v>19</v>
      </c>
      <c r="E21" t="s">
        <v>730</v>
      </c>
      <c r="F21" t="s">
        <v>729</v>
      </c>
      <c r="G21" t="s">
        <v>728</v>
      </c>
      <c r="H21" t="s">
        <v>729</v>
      </c>
      <c r="J21" t="s">
        <v>728</v>
      </c>
      <c r="K21" t="s">
        <v>728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775</v>
      </c>
      <c r="C22">
        <v>20</v>
      </c>
      <c r="E22" t="s">
        <v>730</v>
      </c>
      <c r="F22" t="s">
        <v>729</v>
      </c>
      <c r="G22" t="s">
        <v>728</v>
      </c>
      <c r="H22" t="s">
        <v>729</v>
      </c>
      <c r="J22" t="s">
        <v>728</v>
      </c>
      <c r="K22" t="s">
        <v>728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775</v>
      </c>
      <c r="C23">
        <v>21</v>
      </c>
      <c r="E23" t="s">
        <v>730</v>
      </c>
      <c r="F23" t="s">
        <v>729</v>
      </c>
      <c r="G23" t="s">
        <v>728</v>
      </c>
      <c r="H23" t="s">
        <v>729</v>
      </c>
      <c r="J23" t="s">
        <v>728</v>
      </c>
      <c r="K23" t="s">
        <v>728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775</v>
      </c>
      <c r="C24">
        <v>22</v>
      </c>
      <c r="E24" t="s">
        <v>730</v>
      </c>
      <c r="F24" t="s">
        <v>729</v>
      </c>
      <c r="G24" t="s">
        <v>728</v>
      </c>
      <c r="H24" t="s">
        <v>729</v>
      </c>
      <c r="J24" t="s">
        <v>728</v>
      </c>
      <c r="K24" t="s">
        <v>728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775</v>
      </c>
      <c r="C25">
        <v>23</v>
      </c>
      <c r="E25" t="s">
        <v>730</v>
      </c>
      <c r="F25" t="s">
        <v>729</v>
      </c>
      <c r="G25" t="s">
        <v>728</v>
      </c>
      <c r="H25" t="s">
        <v>729</v>
      </c>
      <c r="J25" t="s">
        <v>728</v>
      </c>
      <c r="K25" t="s">
        <v>728</v>
      </c>
    </row>
    <row r="26" spans="2:23" x14ac:dyDescent="0.2">
      <c r="B26" t="s">
        <v>775</v>
      </c>
      <c r="C26">
        <v>24</v>
      </c>
      <c r="E26" t="s">
        <v>730</v>
      </c>
      <c r="F26" t="s">
        <v>729</v>
      </c>
      <c r="G26" t="s">
        <v>728</v>
      </c>
      <c r="H26" t="s">
        <v>729</v>
      </c>
      <c r="J26" t="s">
        <v>728</v>
      </c>
      <c r="K26" t="s">
        <v>728</v>
      </c>
    </row>
    <row r="27" spans="2:23" x14ac:dyDescent="0.2">
      <c r="B27" t="s">
        <v>775</v>
      </c>
      <c r="C27">
        <v>25</v>
      </c>
      <c r="E27" t="s">
        <v>730</v>
      </c>
      <c r="F27" t="s">
        <v>729</v>
      </c>
      <c r="G27" t="s">
        <v>728</v>
      </c>
      <c r="H27" t="s">
        <v>729</v>
      </c>
      <c r="J27" t="s">
        <v>728</v>
      </c>
      <c r="K27" t="s">
        <v>728</v>
      </c>
    </row>
    <row r="28" spans="2:23" x14ac:dyDescent="0.2">
      <c r="B28" t="s">
        <v>775</v>
      </c>
      <c r="C28">
        <v>26</v>
      </c>
      <c r="E28" t="s">
        <v>730</v>
      </c>
      <c r="F28" t="s">
        <v>729</v>
      </c>
      <c r="G28" t="s">
        <v>728</v>
      </c>
      <c r="H28" t="s">
        <v>729</v>
      </c>
      <c r="J28" t="s">
        <v>728</v>
      </c>
      <c r="K28" t="s">
        <v>728</v>
      </c>
    </row>
    <row r="29" spans="2:23" x14ac:dyDescent="0.2">
      <c r="B29" t="s">
        <v>775</v>
      </c>
      <c r="C29">
        <v>27</v>
      </c>
      <c r="E29" t="s">
        <v>730</v>
      </c>
      <c r="F29" t="s">
        <v>729</v>
      </c>
      <c r="G29" t="s">
        <v>728</v>
      </c>
      <c r="H29" t="s">
        <v>729</v>
      </c>
      <c r="J29" t="s">
        <v>728</v>
      </c>
      <c r="K29" t="s">
        <v>728</v>
      </c>
    </row>
    <row r="30" spans="2:23" x14ac:dyDescent="0.2">
      <c r="B30" t="s">
        <v>775</v>
      </c>
      <c r="C30">
        <v>28</v>
      </c>
      <c r="E30" t="s">
        <v>730</v>
      </c>
      <c r="F30" t="s">
        <v>729</v>
      </c>
      <c r="G30" t="s">
        <v>728</v>
      </c>
      <c r="H30" t="s">
        <v>729</v>
      </c>
      <c r="J30" t="s">
        <v>728</v>
      </c>
      <c r="K30" t="s">
        <v>728</v>
      </c>
    </row>
    <row r="31" spans="2:23" x14ac:dyDescent="0.2">
      <c r="B31" t="s">
        <v>775</v>
      </c>
      <c r="C31">
        <v>29</v>
      </c>
      <c r="E31" t="s">
        <v>730</v>
      </c>
      <c r="F31" t="s">
        <v>729</v>
      </c>
      <c r="G31" t="s">
        <v>728</v>
      </c>
      <c r="H31" t="s">
        <v>729</v>
      </c>
      <c r="J31" t="s">
        <v>728</v>
      </c>
      <c r="K31" t="s">
        <v>728</v>
      </c>
    </row>
    <row r="32" spans="2:23" x14ac:dyDescent="0.2">
      <c r="B32" t="s">
        <v>775</v>
      </c>
      <c r="C32">
        <v>30</v>
      </c>
      <c r="E32" t="s">
        <v>730</v>
      </c>
      <c r="F32" t="s">
        <v>729</v>
      </c>
      <c r="G32" t="s">
        <v>728</v>
      </c>
      <c r="H32" t="s">
        <v>729</v>
      </c>
      <c r="J32" t="s">
        <v>728</v>
      </c>
      <c r="K32" t="s">
        <v>728</v>
      </c>
    </row>
    <row r="33" spans="2:23" x14ac:dyDescent="0.2">
      <c r="B33" t="s">
        <v>775</v>
      </c>
      <c r="C33">
        <v>31</v>
      </c>
      <c r="E33" t="s">
        <v>730</v>
      </c>
      <c r="F33" t="s">
        <v>729</v>
      </c>
      <c r="G33" t="s">
        <v>728</v>
      </c>
      <c r="H33" t="s">
        <v>729</v>
      </c>
      <c r="J33" t="s">
        <v>728</v>
      </c>
      <c r="K33" t="s">
        <v>728</v>
      </c>
    </row>
    <row r="34" spans="2:23" x14ac:dyDescent="0.2">
      <c r="B34" t="s">
        <v>775</v>
      </c>
      <c r="C34">
        <v>32</v>
      </c>
      <c r="E34" t="s">
        <v>730</v>
      </c>
      <c r="F34" t="s">
        <v>729</v>
      </c>
      <c r="G34" t="s">
        <v>728</v>
      </c>
      <c r="H34" t="s">
        <v>729</v>
      </c>
      <c r="J34" t="s">
        <v>728</v>
      </c>
      <c r="K34" t="s">
        <v>728</v>
      </c>
    </row>
    <row r="35" spans="2:23" x14ac:dyDescent="0.2">
      <c r="B35" t="s">
        <v>775</v>
      </c>
      <c r="C35">
        <v>33</v>
      </c>
      <c r="E35" t="s">
        <v>730</v>
      </c>
      <c r="F35" t="s">
        <v>729</v>
      </c>
      <c r="G35" t="s">
        <v>728</v>
      </c>
      <c r="H35" t="s">
        <v>729</v>
      </c>
      <c r="J35" t="s">
        <v>728</v>
      </c>
      <c r="K35" t="s">
        <v>728</v>
      </c>
    </row>
    <row r="36" spans="2:23" x14ac:dyDescent="0.2">
      <c r="B36" t="s">
        <v>775</v>
      </c>
      <c r="C36">
        <v>34</v>
      </c>
      <c r="E36" t="s">
        <v>730</v>
      </c>
      <c r="F36" t="s">
        <v>729</v>
      </c>
      <c r="G36" t="s">
        <v>728</v>
      </c>
      <c r="H36" t="s">
        <v>729</v>
      </c>
      <c r="J36" t="s">
        <v>728</v>
      </c>
      <c r="K36" t="s">
        <v>728</v>
      </c>
    </row>
    <row r="37" spans="2:23" x14ac:dyDescent="0.2">
      <c r="B37" t="s">
        <v>775</v>
      </c>
      <c r="C37">
        <v>35</v>
      </c>
      <c r="E37" t="s">
        <v>730</v>
      </c>
      <c r="F37" t="s">
        <v>729</v>
      </c>
      <c r="G37" t="s">
        <v>728</v>
      </c>
      <c r="H37" t="s">
        <v>729</v>
      </c>
      <c r="J37" t="s">
        <v>728</v>
      </c>
      <c r="K37" t="s">
        <v>728</v>
      </c>
    </row>
    <row r="38" spans="2:23" x14ac:dyDescent="0.2">
      <c r="B38" t="s">
        <v>775</v>
      </c>
      <c r="C38">
        <v>36</v>
      </c>
      <c r="E38" t="s">
        <v>730</v>
      </c>
      <c r="F38" t="s">
        <v>729</v>
      </c>
      <c r="G38" t="s">
        <v>728</v>
      </c>
      <c r="H38" t="s">
        <v>729</v>
      </c>
      <c r="J38" t="s">
        <v>728</v>
      </c>
      <c r="K38" t="s">
        <v>728</v>
      </c>
    </row>
    <row r="39" spans="2:23" x14ac:dyDescent="0.2">
      <c r="B39" t="s">
        <v>775</v>
      </c>
      <c r="C39">
        <v>37</v>
      </c>
      <c r="E39" t="s">
        <v>730</v>
      </c>
      <c r="F39" t="s">
        <v>729</v>
      </c>
      <c r="G39" t="s">
        <v>728</v>
      </c>
      <c r="H39" t="s">
        <v>729</v>
      </c>
      <c r="J39" t="s">
        <v>728</v>
      </c>
      <c r="K39" t="s">
        <v>728</v>
      </c>
    </row>
    <row r="40" spans="2:23" x14ac:dyDescent="0.2">
      <c r="B40" t="s">
        <v>775</v>
      </c>
      <c r="C40">
        <v>38</v>
      </c>
      <c r="E40" t="s">
        <v>730</v>
      </c>
      <c r="F40" t="s">
        <v>729</v>
      </c>
      <c r="G40" t="s">
        <v>728</v>
      </c>
      <c r="H40" t="s">
        <v>729</v>
      </c>
      <c r="J40" t="s">
        <v>728</v>
      </c>
      <c r="K40" t="s">
        <v>728</v>
      </c>
    </row>
    <row r="41" spans="2:23" x14ac:dyDescent="0.2">
      <c r="B41" t="s">
        <v>775</v>
      </c>
      <c r="C41">
        <v>39</v>
      </c>
      <c r="E41" t="s">
        <v>730</v>
      </c>
      <c r="F41" t="s">
        <v>729</v>
      </c>
      <c r="G41" t="s">
        <v>728</v>
      </c>
      <c r="H41" t="s">
        <v>729</v>
      </c>
      <c r="J41" t="s">
        <v>728</v>
      </c>
      <c r="K41" t="s">
        <v>728</v>
      </c>
    </row>
    <row r="42" spans="2:23" ht="19" customHeight="1" x14ac:dyDescent="0.25">
      <c r="B42" t="s">
        <v>775</v>
      </c>
      <c r="C42">
        <v>40</v>
      </c>
      <c r="E42" t="s">
        <v>730</v>
      </c>
      <c r="F42" t="s">
        <v>729</v>
      </c>
      <c r="G42" t="s">
        <v>728</v>
      </c>
      <c r="H42" t="s">
        <v>729</v>
      </c>
      <c r="J42" t="s">
        <v>728</v>
      </c>
      <c r="K42" t="s">
        <v>728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775</v>
      </c>
      <c r="C43">
        <v>41</v>
      </c>
      <c r="E43" t="s">
        <v>730</v>
      </c>
      <c r="F43" t="s">
        <v>729</v>
      </c>
      <c r="G43" t="s">
        <v>728</v>
      </c>
      <c r="H43" t="s">
        <v>729</v>
      </c>
      <c r="J43" t="s">
        <v>728</v>
      </c>
      <c r="K43" t="s">
        <v>728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775</v>
      </c>
      <c r="C44">
        <v>42</v>
      </c>
      <c r="E44" t="s">
        <v>730</v>
      </c>
      <c r="F44" t="s">
        <v>729</v>
      </c>
      <c r="G44" t="s">
        <v>728</v>
      </c>
      <c r="H44" t="s">
        <v>729</v>
      </c>
      <c r="J44" t="s">
        <v>728</v>
      </c>
      <c r="K44" t="s">
        <v>728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775</v>
      </c>
      <c r="C45">
        <v>43</v>
      </c>
      <c r="E45" t="s">
        <v>730</v>
      </c>
      <c r="F45" t="s">
        <v>729</v>
      </c>
      <c r="G45" t="s">
        <v>728</v>
      </c>
      <c r="H45" t="s">
        <v>729</v>
      </c>
      <c r="J45" t="s">
        <v>728</v>
      </c>
      <c r="K45" t="s">
        <v>728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775</v>
      </c>
      <c r="C46">
        <v>44</v>
      </c>
      <c r="E46" t="s">
        <v>730</v>
      </c>
      <c r="F46" t="s">
        <v>729</v>
      </c>
      <c r="G46" t="s">
        <v>728</v>
      </c>
      <c r="H46" t="s">
        <v>729</v>
      </c>
      <c r="J46" t="s">
        <v>728</v>
      </c>
      <c r="K46" t="s">
        <v>728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775</v>
      </c>
      <c r="C47">
        <v>45</v>
      </c>
      <c r="E47" t="s">
        <v>730</v>
      </c>
      <c r="F47" t="s">
        <v>729</v>
      </c>
      <c r="G47" t="s">
        <v>728</v>
      </c>
      <c r="H47" t="s">
        <v>729</v>
      </c>
      <c r="J47" t="s">
        <v>728</v>
      </c>
      <c r="K47" t="s">
        <v>728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775</v>
      </c>
      <c r="C48">
        <v>46</v>
      </c>
      <c r="E48" t="s">
        <v>730</v>
      </c>
      <c r="F48" t="s">
        <v>729</v>
      </c>
      <c r="G48" t="s">
        <v>728</v>
      </c>
      <c r="H48" t="s">
        <v>729</v>
      </c>
      <c r="J48" t="s">
        <v>728</v>
      </c>
      <c r="K48" t="s">
        <v>728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775</v>
      </c>
      <c r="C49">
        <v>47</v>
      </c>
      <c r="E49" t="s">
        <v>730</v>
      </c>
      <c r="F49" t="s">
        <v>729</v>
      </c>
      <c r="G49" t="s">
        <v>728</v>
      </c>
      <c r="H49" t="s">
        <v>729</v>
      </c>
      <c r="J49" t="s">
        <v>728</v>
      </c>
      <c r="K49" t="s">
        <v>728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775</v>
      </c>
      <c r="C50">
        <v>48</v>
      </c>
      <c r="E50" t="s">
        <v>730</v>
      </c>
      <c r="F50" t="s">
        <v>729</v>
      </c>
      <c r="G50" t="s">
        <v>728</v>
      </c>
      <c r="H50" t="s">
        <v>729</v>
      </c>
      <c r="I50" t="s">
        <v>729</v>
      </c>
      <c r="K50" t="s">
        <v>728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775</v>
      </c>
      <c r="C51">
        <v>49</v>
      </c>
      <c r="E51" t="s">
        <v>730</v>
      </c>
      <c r="F51" t="s">
        <v>729</v>
      </c>
      <c r="G51" t="s">
        <v>728</v>
      </c>
      <c r="H51" t="s">
        <v>729</v>
      </c>
      <c r="J51" t="s">
        <v>728</v>
      </c>
      <c r="K51" t="s">
        <v>728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775</v>
      </c>
      <c r="C52">
        <v>50</v>
      </c>
      <c r="E52" t="s">
        <v>730</v>
      </c>
      <c r="F52" t="s">
        <v>729</v>
      </c>
      <c r="G52" t="s">
        <v>728</v>
      </c>
      <c r="H52" t="s">
        <v>729</v>
      </c>
      <c r="J52" t="s">
        <v>728</v>
      </c>
      <c r="K52" t="s">
        <v>728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775</v>
      </c>
      <c r="C53">
        <v>51</v>
      </c>
      <c r="E53" t="s">
        <v>730</v>
      </c>
      <c r="F53" t="s">
        <v>729</v>
      </c>
      <c r="G53" t="s">
        <v>728</v>
      </c>
      <c r="H53" t="s">
        <v>729</v>
      </c>
      <c r="J53" t="s">
        <v>728</v>
      </c>
      <c r="K53" t="s">
        <v>728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775</v>
      </c>
      <c r="C54">
        <v>52</v>
      </c>
      <c r="E54" t="s">
        <v>730</v>
      </c>
      <c r="F54" t="s">
        <v>729</v>
      </c>
      <c r="G54" t="s">
        <v>728</v>
      </c>
      <c r="H54" t="s">
        <v>729</v>
      </c>
      <c r="J54" t="s">
        <v>728</v>
      </c>
      <c r="K54" t="s">
        <v>728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775</v>
      </c>
      <c r="C55">
        <v>53</v>
      </c>
      <c r="E55" t="s">
        <v>730</v>
      </c>
      <c r="F55" t="s">
        <v>729</v>
      </c>
      <c r="G55" t="s">
        <v>728</v>
      </c>
      <c r="H55" t="s">
        <v>729</v>
      </c>
      <c r="J55" t="s">
        <v>728</v>
      </c>
      <c r="K55" t="s">
        <v>728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775</v>
      </c>
      <c r="C56">
        <v>54</v>
      </c>
      <c r="E56" t="s">
        <v>730</v>
      </c>
      <c r="F56" t="s">
        <v>729</v>
      </c>
      <c r="G56" t="s">
        <v>728</v>
      </c>
      <c r="H56" t="s">
        <v>729</v>
      </c>
      <c r="J56" t="s">
        <v>728</v>
      </c>
      <c r="K56" t="s">
        <v>728</v>
      </c>
    </row>
    <row r="57" spans="2:23" x14ac:dyDescent="0.2">
      <c r="B57" t="s">
        <v>775</v>
      </c>
      <c r="C57">
        <v>55</v>
      </c>
      <c r="E57" t="s">
        <v>730</v>
      </c>
      <c r="F57" t="s">
        <v>729</v>
      </c>
      <c r="G57" t="s">
        <v>728</v>
      </c>
      <c r="H57" t="s">
        <v>729</v>
      </c>
      <c r="J57" t="s">
        <v>728</v>
      </c>
      <c r="K57" t="s">
        <v>728</v>
      </c>
    </row>
    <row r="58" spans="2:23" x14ac:dyDescent="0.2">
      <c r="B58" t="s">
        <v>775</v>
      </c>
      <c r="C58">
        <v>56</v>
      </c>
      <c r="E58" t="s">
        <v>730</v>
      </c>
      <c r="F58" t="s">
        <v>729</v>
      </c>
      <c r="G58" t="s">
        <v>728</v>
      </c>
      <c r="H58" t="s">
        <v>729</v>
      </c>
      <c r="J58" t="s">
        <v>728</v>
      </c>
      <c r="K58" t="s">
        <v>728</v>
      </c>
    </row>
    <row r="59" spans="2:23" x14ac:dyDescent="0.2">
      <c r="B59" t="s">
        <v>775</v>
      </c>
      <c r="C59">
        <v>57</v>
      </c>
      <c r="E59" t="s">
        <v>730</v>
      </c>
      <c r="F59" t="s">
        <v>729</v>
      </c>
      <c r="G59" t="s">
        <v>728</v>
      </c>
      <c r="H59" t="s">
        <v>729</v>
      </c>
      <c r="J59" t="s">
        <v>728</v>
      </c>
      <c r="K59" t="s">
        <v>728</v>
      </c>
    </row>
    <row r="60" spans="2:23" x14ac:dyDescent="0.2">
      <c r="B60" t="s">
        <v>775</v>
      </c>
      <c r="C60">
        <v>58</v>
      </c>
      <c r="E60" t="s">
        <v>730</v>
      </c>
      <c r="F60" t="s">
        <v>729</v>
      </c>
      <c r="G60" t="s">
        <v>728</v>
      </c>
      <c r="H60" t="s">
        <v>729</v>
      </c>
      <c r="J60" t="s">
        <v>728</v>
      </c>
      <c r="K60" t="s">
        <v>728</v>
      </c>
    </row>
    <row r="61" spans="2:23" x14ac:dyDescent="0.2">
      <c r="B61" t="s">
        <v>775</v>
      </c>
      <c r="C61">
        <v>59</v>
      </c>
      <c r="E61" t="s">
        <v>730</v>
      </c>
      <c r="F61" t="s">
        <v>729</v>
      </c>
      <c r="G61" t="s">
        <v>728</v>
      </c>
      <c r="H61" t="s">
        <v>729</v>
      </c>
      <c r="J61" t="s">
        <v>728</v>
      </c>
      <c r="K61" t="s">
        <v>728</v>
      </c>
    </row>
    <row r="62" spans="2:23" x14ac:dyDescent="0.2">
      <c r="B62" t="s">
        <v>775</v>
      </c>
      <c r="C62">
        <v>60</v>
      </c>
      <c r="E62" t="s">
        <v>730</v>
      </c>
      <c r="F62" t="s">
        <v>729</v>
      </c>
      <c r="G62" t="s">
        <v>728</v>
      </c>
      <c r="H62" t="s">
        <v>729</v>
      </c>
      <c r="J62" t="s">
        <v>728</v>
      </c>
      <c r="K62" t="s">
        <v>728</v>
      </c>
    </row>
    <row r="63" spans="2:23" x14ac:dyDescent="0.2">
      <c r="B63" t="s">
        <v>775</v>
      </c>
      <c r="C63">
        <v>61</v>
      </c>
      <c r="E63" t="s">
        <v>730</v>
      </c>
      <c r="F63" t="s">
        <v>729</v>
      </c>
      <c r="G63" t="s">
        <v>728</v>
      </c>
      <c r="H63" t="s">
        <v>729</v>
      </c>
      <c r="J63" t="s">
        <v>728</v>
      </c>
      <c r="K63" t="s">
        <v>728</v>
      </c>
    </row>
    <row r="64" spans="2:23" x14ac:dyDescent="0.2">
      <c r="B64" t="s">
        <v>775</v>
      </c>
      <c r="C64">
        <v>62</v>
      </c>
      <c r="E64" t="s">
        <v>730</v>
      </c>
      <c r="F64" t="s">
        <v>729</v>
      </c>
      <c r="G64" t="s">
        <v>728</v>
      </c>
      <c r="H64" t="s">
        <v>729</v>
      </c>
      <c r="J64" t="s">
        <v>728</v>
      </c>
      <c r="K64" t="s">
        <v>728</v>
      </c>
    </row>
    <row r="65" spans="2:11" x14ac:dyDescent="0.2">
      <c r="B65" t="s">
        <v>775</v>
      </c>
      <c r="C65">
        <v>63</v>
      </c>
      <c r="E65" t="s">
        <v>730</v>
      </c>
      <c r="F65" t="s">
        <v>729</v>
      </c>
      <c r="G65" t="s">
        <v>728</v>
      </c>
      <c r="H65" t="s">
        <v>729</v>
      </c>
      <c r="J65" t="s">
        <v>728</v>
      </c>
      <c r="K65" t="s">
        <v>728</v>
      </c>
    </row>
    <row r="66" spans="2:11" x14ac:dyDescent="0.2">
      <c r="B66" t="s">
        <v>775</v>
      </c>
      <c r="C66">
        <v>64</v>
      </c>
      <c r="E66" t="s">
        <v>730</v>
      </c>
      <c r="F66" t="s">
        <v>729</v>
      </c>
      <c r="G66" t="s">
        <v>728</v>
      </c>
      <c r="H66" t="s">
        <v>729</v>
      </c>
      <c r="J66" t="s">
        <v>728</v>
      </c>
      <c r="K66" t="s">
        <v>728</v>
      </c>
    </row>
    <row r="67" spans="2:11" x14ac:dyDescent="0.2">
      <c r="B67" t="s">
        <v>775</v>
      </c>
      <c r="C67">
        <v>65</v>
      </c>
      <c r="E67" t="s">
        <v>730</v>
      </c>
      <c r="F67" t="s">
        <v>729</v>
      </c>
      <c r="G67" t="s">
        <v>728</v>
      </c>
      <c r="H67" t="s">
        <v>729</v>
      </c>
      <c r="J67" t="s">
        <v>728</v>
      </c>
      <c r="K67" t="s">
        <v>728</v>
      </c>
    </row>
    <row r="68" spans="2:11" x14ac:dyDescent="0.2">
      <c r="B68" t="s">
        <v>775</v>
      </c>
      <c r="C68">
        <v>66</v>
      </c>
      <c r="E68" t="s">
        <v>730</v>
      </c>
      <c r="F68" t="s">
        <v>729</v>
      </c>
      <c r="G68" t="s">
        <v>728</v>
      </c>
      <c r="H68" t="s">
        <v>729</v>
      </c>
      <c r="J68" t="s">
        <v>728</v>
      </c>
      <c r="K68" t="s">
        <v>728</v>
      </c>
    </row>
    <row r="69" spans="2:11" x14ac:dyDescent="0.2">
      <c r="B69" t="s">
        <v>775</v>
      </c>
      <c r="C69">
        <v>67</v>
      </c>
      <c r="E69" t="s">
        <v>730</v>
      </c>
      <c r="F69" t="s">
        <v>729</v>
      </c>
      <c r="G69" t="s">
        <v>728</v>
      </c>
      <c r="H69" t="s">
        <v>729</v>
      </c>
      <c r="J69" t="s">
        <v>728</v>
      </c>
      <c r="K69" t="s">
        <v>728</v>
      </c>
    </row>
    <row r="70" spans="2:11" x14ac:dyDescent="0.2">
      <c r="B70" t="s">
        <v>775</v>
      </c>
      <c r="C70">
        <v>68</v>
      </c>
      <c r="E70" t="s">
        <v>730</v>
      </c>
      <c r="F70" t="s">
        <v>729</v>
      </c>
      <c r="G70" t="s">
        <v>728</v>
      </c>
      <c r="H70" t="s">
        <v>729</v>
      </c>
      <c r="J70" t="s">
        <v>728</v>
      </c>
      <c r="K70" t="s">
        <v>728</v>
      </c>
    </row>
    <row r="71" spans="2:11" x14ac:dyDescent="0.2">
      <c r="B71" t="s">
        <v>775</v>
      </c>
      <c r="C71">
        <v>69</v>
      </c>
      <c r="E71" t="s">
        <v>730</v>
      </c>
      <c r="F71" t="s">
        <v>729</v>
      </c>
      <c r="G71" t="s">
        <v>728</v>
      </c>
      <c r="H71" t="s">
        <v>729</v>
      </c>
      <c r="J71" t="s">
        <v>728</v>
      </c>
      <c r="K71" t="s">
        <v>728</v>
      </c>
    </row>
    <row r="72" spans="2:11" x14ac:dyDescent="0.2">
      <c r="B72" t="s">
        <v>775</v>
      </c>
      <c r="C72">
        <v>70</v>
      </c>
      <c r="E72" t="s">
        <v>730</v>
      </c>
      <c r="F72" t="s">
        <v>729</v>
      </c>
      <c r="G72" t="s">
        <v>728</v>
      </c>
      <c r="H72" t="s">
        <v>729</v>
      </c>
      <c r="J72" t="s">
        <v>728</v>
      </c>
      <c r="K72" t="s">
        <v>728</v>
      </c>
    </row>
    <row r="73" spans="2:11" x14ac:dyDescent="0.2">
      <c r="B73" t="s">
        <v>775</v>
      </c>
      <c r="C73">
        <v>71</v>
      </c>
      <c r="E73" t="s">
        <v>730</v>
      </c>
      <c r="F73" t="s">
        <v>729</v>
      </c>
      <c r="G73" t="s">
        <v>728</v>
      </c>
      <c r="H73" t="s">
        <v>729</v>
      </c>
      <c r="J73" t="s">
        <v>728</v>
      </c>
      <c r="K73" t="s">
        <v>728</v>
      </c>
    </row>
    <row r="74" spans="2:11" x14ac:dyDescent="0.2">
      <c r="B74" t="s">
        <v>775</v>
      </c>
      <c r="C74">
        <v>72</v>
      </c>
      <c r="E74" t="s">
        <v>730</v>
      </c>
      <c r="F74" t="s">
        <v>729</v>
      </c>
      <c r="G74" t="s">
        <v>728</v>
      </c>
      <c r="H74" t="s">
        <v>729</v>
      </c>
      <c r="J74" t="s">
        <v>728</v>
      </c>
      <c r="K74" t="s">
        <v>728</v>
      </c>
    </row>
    <row r="75" spans="2:11" x14ac:dyDescent="0.2">
      <c r="B75" t="s">
        <v>775</v>
      </c>
      <c r="C75">
        <v>73</v>
      </c>
      <c r="E75" t="s">
        <v>730</v>
      </c>
      <c r="F75" t="s">
        <v>729</v>
      </c>
      <c r="G75" t="s">
        <v>728</v>
      </c>
      <c r="H75" t="s">
        <v>729</v>
      </c>
      <c r="J75" t="s">
        <v>728</v>
      </c>
      <c r="K75" t="s">
        <v>728</v>
      </c>
    </row>
    <row r="76" spans="2:11" x14ac:dyDescent="0.2">
      <c r="B76" t="s">
        <v>775</v>
      </c>
      <c r="C76">
        <v>74</v>
      </c>
      <c r="E76" t="s">
        <v>730</v>
      </c>
      <c r="F76" t="s">
        <v>729</v>
      </c>
      <c r="G76" t="s">
        <v>728</v>
      </c>
      <c r="H76" t="s">
        <v>729</v>
      </c>
      <c r="J76" t="s">
        <v>728</v>
      </c>
      <c r="K76" t="s">
        <v>728</v>
      </c>
    </row>
    <row r="77" spans="2:11" x14ac:dyDescent="0.2">
      <c r="B77" t="s">
        <v>775</v>
      </c>
      <c r="C77">
        <v>75</v>
      </c>
      <c r="E77" t="s">
        <v>730</v>
      </c>
      <c r="F77" t="s">
        <v>729</v>
      </c>
      <c r="G77" t="s">
        <v>728</v>
      </c>
      <c r="H77" t="s">
        <v>729</v>
      </c>
      <c r="J77" t="s">
        <v>728</v>
      </c>
      <c r="K77" t="s">
        <v>728</v>
      </c>
    </row>
    <row r="78" spans="2:11" x14ac:dyDescent="0.2">
      <c r="B78" t="s">
        <v>775</v>
      </c>
      <c r="C78">
        <v>76</v>
      </c>
      <c r="E78" t="s">
        <v>730</v>
      </c>
      <c r="F78" t="s">
        <v>729</v>
      </c>
      <c r="G78" t="s">
        <v>728</v>
      </c>
      <c r="H78" t="s">
        <v>729</v>
      </c>
      <c r="J78" t="s">
        <v>728</v>
      </c>
      <c r="K78" t="s">
        <v>728</v>
      </c>
    </row>
    <row r="79" spans="2:11" x14ac:dyDescent="0.2">
      <c r="B79" t="s">
        <v>775</v>
      </c>
      <c r="C79">
        <v>77</v>
      </c>
      <c r="E79" t="s">
        <v>730</v>
      </c>
      <c r="F79" t="s">
        <v>729</v>
      </c>
      <c r="G79" t="s">
        <v>728</v>
      </c>
      <c r="H79" t="s">
        <v>729</v>
      </c>
      <c r="J79" t="s">
        <v>728</v>
      </c>
      <c r="K79" t="s">
        <v>728</v>
      </c>
    </row>
    <row r="80" spans="2:11" x14ac:dyDescent="0.2">
      <c r="B80" t="s">
        <v>775</v>
      </c>
      <c r="C80">
        <v>78</v>
      </c>
      <c r="E80" t="s">
        <v>730</v>
      </c>
      <c r="F80" t="s">
        <v>729</v>
      </c>
      <c r="G80" t="s">
        <v>728</v>
      </c>
      <c r="H80" t="s">
        <v>729</v>
      </c>
      <c r="J80" t="s">
        <v>728</v>
      </c>
      <c r="K80" t="s">
        <v>728</v>
      </c>
    </row>
    <row r="81" spans="2:11" x14ac:dyDescent="0.2">
      <c r="B81" t="s">
        <v>775</v>
      </c>
      <c r="C81">
        <v>79</v>
      </c>
      <c r="E81" t="s">
        <v>730</v>
      </c>
      <c r="F81" t="s">
        <v>729</v>
      </c>
      <c r="G81" t="s">
        <v>728</v>
      </c>
      <c r="H81" t="s">
        <v>729</v>
      </c>
      <c r="J81" t="s">
        <v>728</v>
      </c>
      <c r="K81" t="s">
        <v>728</v>
      </c>
    </row>
  </sheetData>
  <conditionalFormatting sqref="P14:W14 P22:W22 P43:W43 P50:W50">
    <cfRule type="cellIs" dxfId="7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W81"/>
  <sheetViews>
    <sheetView topLeftCell="J1" workbookViewId="0">
      <selection activeCell="T28" sqref="T2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x14ac:dyDescent="0.2">
      <c r="B2" t="s">
        <v>776</v>
      </c>
      <c r="C2">
        <v>0</v>
      </c>
      <c r="E2" t="s">
        <v>728</v>
      </c>
      <c r="F2" t="s">
        <v>729</v>
      </c>
      <c r="G2" t="s">
        <v>728</v>
      </c>
      <c r="H2" t="s">
        <v>728</v>
      </c>
      <c r="I2" t="s">
        <v>730</v>
      </c>
      <c r="K2" t="s">
        <v>729</v>
      </c>
      <c r="M2" s="53" t="s">
        <v>771</v>
      </c>
      <c r="N2" s="54" t="s">
        <v>772</v>
      </c>
    </row>
    <row r="3" spans="2:23" ht="19" customHeight="1" x14ac:dyDescent="0.25">
      <c r="B3" t="s">
        <v>776</v>
      </c>
      <c r="C3">
        <v>1</v>
      </c>
      <c r="E3" t="s">
        <v>730</v>
      </c>
      <c r="F3" t="s">
        <v>729</v>
      </c>
      <c r="G3" t="s">
        <v>728</v>
      </c>
      <c r="H3" t="s">
        <v>728</v>
      </c>
      <c r="I3" t="s">
        <v>728</v>
      </c>
      <c r="M3" s="55" t="s">
        <v>104</v>
      </c>
      <c r="N3" s="56">
        <v>0.2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thickBot="1" x14ac:dyDescent="0.3">
      <c r="B4" t="s">
        <v>776</v>
      </c>
      <c r="C4">
        <v>2</v>
      </c>
      <c r="E4" t="s">
        <v>728</v>
      </c>
      <c r="F4" t="s">
        <v>728</v>
      </c>
      <c r="G4" t="s">
        <v>728</v>
      </c>
      <c r="H4" t="s">
        <v>728</v>
      </c>
      <c r="I4" t="s">
        <v>728</v>
      </c>
      <c r="M4" s="57" t="s">
        <v>109</v>
      </c>
      <c r="N4" s="58">
        <v>0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x14ac:dyDescent="0.25">
      <c r="B5" t="s">
        <v>776</v>
      </c>
      <c r="C5">
        <v>3</v>
      </c>
      <c r="E5" t="s">
        <v>728</v>
      </c>
      <c r="F5" t="s">
        <v>729</v>
      </c>
      <c r="G5" t="s">
        <v>728</v>
      </c>
      <c r="H5" t="s">
        <v>728</v>
      </c>
      <c r="I5" t="s">
        <v>728</v>
      </c>
      <c r="K5" t="s">
        <v>729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776</v>
      </c>
      <c r="C6">
        <v>4</v>
      </c>
      <c r="E6" t="s">
        <v>728</v>
      </c>
      <c r="F6" t="s">
        <v>729</v>
      </c>
      <c r="G6" t="s">
        <v>728</v>
      </c>
      <c r="H6" t="s">
        <v>729</v>
      </c>
      <c r="I6" t="s">
        <v>730</v>
      </c>
      <c r="K6" t="s">
        <v>728</v>
      </c>
    </row>
    <row r="7" spans="2:23" x14ac:dyDescent="0.2">
      <c r="B7" t="s">
        <v>776</v>
      </c>
      <c r="C7">
        <v>5</v>
      </c>
      <c r="E7" t="s">
        <v>729</v>
      </c>
      <c r="F7" t="s">
        <v>729</v>
      </c>
      <c r="G7" t="s">
        <v>729</v>
      </c>
      <c r="H7" t="s">
        <v>728</v>
      </c>
      <c r="I7" t="s">
        <v>728</v>
      </c>
      <c r="K7" t="s">
        <v>728</v>
      </c>
    </row>
    <row r="8" spans="2:23" ht="20" customHeight="1" thickBot="1" x14ac:dyDescent="0.3">
      <c r="B8" t="s">
        <v>776</v>
      </c>
      <c r="C8">
        <v>6</v>
      </c>
      <c r="E8" t="s">
        <v>728</v>
      </c>
      <c r="F8" t="s">
        <v>729</v>
      </c>
      <c r="G8" t="s">
        <v>728</v>
      </c>
      <c r="H8" t="s">
        <v>728</v>
      </c>
      <c r="I8" t="s">
        <v>729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776</v>
      </c>
      <c r="C9">
        <v>7</v>
      </c>
      <c r="E9" t="s">
        <v>728</v>
      </c>
      <c r="F9" t="s">
        <v>728</v>
      </c>
      <c r="G9" t="s">
        <v>728</v>
      </c>
      <c r="H9" t="s">
        <v>728</v>
      </c>
      <c r="I9" t="s">
        <v>728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776</v>
      </c>
      <c r="C10">
        <v>8</v>
      </c>
      <c r="E10" t="s">
        <v>728</v>
      </c>
      <c r="F10" t="s">
        <v>729</v>
      </c>
      <c r="G10" t="s">
        <v>728</v>
      </c>
      <c r="H10" t="s">
        <v>728</v>
      </c>
      <c r="I10" t="s">
        <v>730</v>
      </c>
      <c r="K10" t="s">
        <v>729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776</v>
      </c>
      <c r="C11">
        <v>9</v>
      </c>
      <c r="E11" t="s">
        <v>728</v>
      </c>
      <c r="F11" t="s">
        <v>729</v>
      </c>
      <c r="G11" t="s">
        <v>730</v>
      </c>
      <c r="H11" t="s">
        <v>728</v>
      </c>
      <c r="I11" t="s">
        <v>729</v>
      </c>
      <c r="K11" t="s">
        <v>729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776</v>
      </c>
      <c r="C12">
        <v>10</v>
      </c>
      <c r="E12" t="s">
        <v>728</v>
      </c>
      <c r="F12" t="s">
        <v>729</v>
      </c>
      <c r="G12" t="s">
        <v>728</v>
      </c>
      <c r="H12" t="s">
        <v>728</v>
      </c>
      <c r="I12" t="s">
        <v>730</v>
      </c>
      <c r="K12" t="s">
        <v>729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776</v>
      </c>
      <c r="C13">
        <v>11</v>
      </c>
      <c r="E13" t="s">
        <v>728</v>
      </c>
      <c r="F13" t="s">
        <v>729</v>
      </c>
      <c r="G13" t="s">
        <v>728</v>
      </c>
      <c r="H13" t="s">
        <v>728</v>
      </c>
      <c r="I13" t="s">
        <v>730</v>
      </c>
      <c r="K13" t="s">
        <v>729</v>
      </c>
      <c r="N13" s="50" t="s">
        <v>773</v>
      </c>
      <c r="O13" s="43" t="s">
        <v>118</v>
      </c>
      <c r="P13" s="8">
        <f t="shared" ref="P13:W13" si="0">COUNTA(D2:D81)</f>
        <v>2</v>
      </c>
      <c r="Q13" s="8">
        <f t="shared" si="0"/>
        <v>80</v>
      </c>
      <c r="R13" s="8">
        <f t="shared" si="0"/>
        <v>80</v>
      </c>
      <c r="S13" s="8">
        <f t="shared" si="0"/>
        <v>76</v>
      </c>
      <c r="T13" s="8">
        <f t="shared" si="0"/>
        <v>79</v>
      </c>
      <c r="U13" s="8">
        <f t="shared" si="0"/>
        <v>80</v>
      </c>
      <c r="V13" s="8">
        <f t="shared" si="0"/>
        <v>3</v>
      </c>
      <c r="W13" s="36">
        <f t="shared" si="0"/>
        <v>43</v>
      </c>
    </row>
    <row r="14" spans="2:23" ht="19" customHeight="1" x14ac:dyDescent="0.25">
      <c r="B14" t="s">
        <v>776</v>
      </c>
      <c r="C14">
        <v>12</v>
      </c>
      <c r="E14" t="s">
        <v>728</v>
      </c>
      <c r="F14" t="s">
        <v>728</v>
      </c>
      <c r="G14" t="s">
        <v>728</v>
      </c>
      <c r="H14" t="s">
        <v>728</v>
      </c>
      <c r="I14" t="s">
        <v>728</v>
      </c>
      <c r="N14" s="51">
        <v>80</v>
      </c>
      <c r="O14" s="40" t="s">
        <v>121</v>
      </c>
      <c r="P14" s="13">
        <f t="shared" ref="P14:W14" si="1">P13/$N$14</f>
        <v>2.5000000000000001E-2</v>
      </c>
      <c r="Q14" s="13">
        <f t="shared" si="1"/>
        <v>1</v>
      </c>
      <c r="R14" s="13">
        <f t="shared" si="1"/>
        <v>1</v>
      </c>
      <c r="S14" s="13">
        <f t="shared" si="1"/>
        <v>0.95</v>
      </c>
      <c r="T14" s="13">
        <f t="shared" si="1"/>
        <v>0.98750000000000004</v>
      </c>
      <c r="U14" s="13">
        <f t="shared" si="1"/>
        <v>1</v>
      </c>
      <c r="V14" s="13">
        <f t="shared" si="1"/>
        <v>3.7499999999999999E-2</v>
      </c>
      <c r="W14" s="34">
        <f t="shared" si="1"/>
        <v>0.53749999999999998</v>
      </c>
    </row>
    <row r="15" spans="2:23" ht="20" customHeight="1" thickBot="1" x14ac:dyDescent="0.3">
      <c r="B15" t="s">
        <v>776</v>
      </c>
      <c r="C15">
        <v>13</v>
      </c>
      <c r="E15" t="s">
        <v>728</v>
      </c>
      <c r="F15" t="s">
        <v>729</v>
      </c>
      <c r="G15" t="s">
        <v>728</v>
      </c>
      <c r="H15" t="s">
        <v>728</v>
      </c>
      <c r="I15" t="s">
        <v>730</v>
      </c>
      <c r="K15" t="s">
        <v>729</v>
      </c>
      <c r="N15" s="51"/>
      <c r="O15" s="41" t="s">
        <v>124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776</v>
      </c>
      <c r="C16">
        <v>14</v>
      </c>
      <c r="E16" t="s">
        <v>728</v>
      </c>
      <c r="F16" t="s">
        <v>728</v>
      </c>
      <c r="G16" t="s">
        <v>728</v>
      </c>
      <c r="H16" t="s">
        <v>728</v>
      </c>
      <c r="I16" t="s">
        <v>728</v>
      </c>
      <c r="N16" s="51"/>
      <c r="O16" s="42" t="s">
        <v>127</v>
      </c>
      <c r="P16" s="8">
        <f t="shared" ref="P16:W18" si="3">COUNTIF(D$2:D$81, P3)</f>
        <v>2</v>
      </c>
      <c r="Q16" s="8">
        <f t="shared" si="3"/>
        <v>72</v>
      </c>
      <c r="R16" s="8">
        <f t="shared" si="3"/>
        <v>14</v>
      </c>
      <c r="S16" s="8">
        <f t="shared" si="3"/>
        <v>67</v>
      </c>
      <c r="T16" s="8">
        <f t="shared" si="3"/>
        <v>66</v>
      </c>
      <c r="U16" s="8">
        <f t="shared" si="3"/>
        <v>31</v>
      </c>
      <c r="V16" s="8">
        <f t="shared" si="3"/>
        <v>3</v>
      </c>
      <c r="W16" s="36">
        <f t="shared" si="3"/>
        <v>15</v>
      </c>
    </row>
    <row r="17" spans="2:23" ht="19" customHeight="1" x14ac:dyDescent="0.25">
      <c r="B17" t="s">
        <v>776</v>
      </c>
      <c r="C17">
        <v>15</v>
      </c>
      <c r="E17" t="s">
        <v>728</v>
      </c>
      <c r="F17" t="s">
        <v>728</v>
      </c>
      <c r="G17" t="s">
        <v>730</v>
      </c>
      <c r="H17" t="s">
        <v>728</v>
      </c>
      <c r="I17" t="s">
        <v>728</v>
      </c>
      <c r="N17" s="35"/>
      <c r="O17" s="40" t="s">
        <v>130</v>
      </c>
      <c r="P17" s="8">
        <f t="shared" si="3"/>
        <v>0</v>
      </c>
      <c r="Q17" s="8">
        <f t="shared" si="3"/>
        <v>7</v>
      </c>
      <c r="R17" s="8">
        <f t="shared" si="3"/>
        <v>66</v>
      </c>
      <c r="S17" s="8">
        <f t="shared" si="3"/>
        <v>2</v>
      </c>
      <c r="T17" s="8">
        <f t="shared" si="3"/>
        <v>13</v>
      </c>
      <c r="U17" s="8">
        <f t="shared" si="3"/>
        <v>14</v>
      </c>
      <c r="V17" s="8">
        <f t="shared" si="3"/>
        <v>0</v>
      </c>
      <c r="W17" s="36">
        <f t="shared" si="3"/>
        <v>28</v>
      </c>
    </row>
    <row r="18" spans="2:23" ht="20" customHeight="1" thickBot="1" x14ac:dyDescent="0.3">
      <c r="B18" t="s">
        <v>776</v>
      </c>
      <c r="C18">
        <v>16</v>
      </c>
      <c r="E18" t="s">
        <v>728</v>
      </c>
      <c r="F18" t="s">
        <v>729</v>
      </c>
      <c r="G18" t="s">
        <v>728</v>
      </c>
      <c r="H18" t="s">
        <v>728</v>
      </c>
      <c r="I18" t="s">
        <v>729</v>
      </c>
      <c r="K18" t="s">
        <v>729</v>
      </c>
      <c r="N18" s="35"/>
      <c r="O18" s="41" t="s">
        <v>133</v>
      </c>
      <c r="P18" s="8">
        <f t="shared" si="3"/>
        <v>0</v>
      </c>
      <c r="Q18" s="8">
        <f t="shared" si="3"/>
        <v>1</v>
      </c>
      <c r="R18" s="8">
        <f t="shared" si="3"/>
        <v>0</v>
      </c>
      <c r="S18" s="8">
        <f t="shared" si="3"/>
        <v>7</v>
      </c>
      <c r="T18" s="8">
        <f t="shared" si="3"/>
        <v>0</v>
      </c>
      <c r="U18" s="8">
        <f t="shared" si="3"/>
        <v>35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776</v>
      </c>
      <c r="C19">
        <v>17</v>
      </c>
      <c r="E19" t="s">
        <v>728</v>
      </c>
      <c r="F19" t="s">
        <v>729</v>
      </c>
      <c r="G19" t="s">
        <v>730</v>
      </c>
      <c r="H19" t="s">
        <v>728</v>
      </c>
      <c r="I19" t="s">
        <v>729</v>
      </c>
      <c r="K19" t="s">
        <v>729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776</v>
      </c>
      <c r="C20">
        <v>18</v>
      </c>
      <c r="E20" t="s">
        <v>728</v>
      </c>
      <c r="F20" t="s">
        <v>729</v>
      </c>
      <c r="G20" t="s">
        <v>728</v>
      </c>
      <c r="H20" t="s">
        <v>728</v>
      </c>
      <c r="I20" t="s">
        <v>729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776</v>
      </c>
      <c r="C21">
        <v>19</v>
      </c>
      <c r="E21" t="s">
        <v>729</v>
      </c>
      <c r="F21" t="s">
        <v>729</v>
      </c>
      <c r="G21" t="s">
        <v>728</v>
      </c>
      <c r="H21" t="s">
        <v>728</v>
      </c>
      <c r="I21" t="s">
        <v>728</v>
      </c>
      <c r="J21" t="s">
        <v>728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776</v>
      </c>
      <c r="C22">
        <v>20</v>
      </c>
      <c r="E22" t="s">
        <v>728</v>
      </c>
      <c r="F22" t="s">
        <v>728</v>
      </c>
      <c r="G22" t="s">
        <v>728</v>
      </c>
      <c r="H22" t="s">
        <v>728</v>
      </c>
      <c r="I22" t="s">
        <v>728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776</v>
      </c>
      <c r="C23">
        <v>21</v>
      </c>
      <c r="E23" t="s">
        <v>729</v>
      </c>
      <c r="F23" t="s">
        <v>729</v>
      </c>
      <c r="G23" t="s">
        <v>728</v>
      </c>
      <c r="H23" t="s">
        <v>728</v>
      </c>
      <c r="I23" t="s">
        <v>728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776</v>
      </c>
      <c r="C24">
        <v>22</v>
      </c>
      <c r="E24" t="s">
        <v>728</v>
      </c>
      <c r="F24" t="s">
        <v>729</v>
      </c>
      <c r="G24" t="s">
        <v>728</v>
      </c>
      <c r="H24" t="s">
        <v>729</v>
      </c>
      <c r="I24" t="s">
        <v>730</v>
      </c>
      <c r="K24" t="s">
        <v>728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776</v>
      </c>
      <c r="C25">
        <v>23</v>
      </c>
      <c r="E25" t="s">
        <v>728</v>
      </c>
      <c r="F25" t="s">
        <v>729</v>
      </c>
      <c r="G25" t="s">
        <v>728</v>
      </c>
      <c r="H25" t="s">
        <v>728</v>
      </c>
      <c r="I25" t="s">
        <v>730</v>
      </c>
    </row>
    <row r="26" spans="2:23" x14ac:dyDescent="0.2">
      <c r="B26" t="s">
        <v>776</v>
      </c>
      <c r="C26">
        <v>24</v>
      </c>
      <c r="E26" t="s">
        <v>728</v>
      </c>
      <c r="F26" t="s">
        <v>729</v>
      </c>
      <c r="G26" t="s">
        <v>728</v>
      </c>
      <c r="H26" t="s">
        <v>728</v>
      </c>
      <c r="I26" t="s">
        <v>728</v>
      </c>
    </row>
    <row r="27" spans="2:23" x14ac:dyDescent="0.2">
      <c r="B27" t="s">
        <v>776</v>
      </c>
      <c r="C27">
        <v>25</v>
      </c>
      <c r="E27" t="s">
        <v>728</v>
      </c>
      <c r="F27" t="s">
        <v>729</v>
      </c>
      <c r="G27" t="s">
        <v>728</v>
      </c>
      <c r="H27" t="s">
        <v>728</v>
      </c>
      <c r="I27" t="s">
        <v>728</v>
      </c>
      <c r="K27" t="s">
        <v>729</v>
      </c>
    </row>
    <row r="28" spans="2:23" x14ac:dyDescent="0.2">
      <c r="B28" t="s">
        <v>776</v>
      </c>
      <c r="C28">
        <v>26</v>
      </c>
      <c r="E28" t="s">
        <v>728</v>
      </c>
      <c r="F28" t="s">
        <v>728</v>
      </c>
      <c r="H28" t="s">
        <v>728</v>
      </c>
      <c r="I28" t="s">
        <v>730</v>
      </c>
      <c r="J28" t="s">
        <v>728</v>
      </c>
    </row>
    <row r="29" spans="2:23" x14ac:dyDescent="0.2">
      <c r="B29" t="s">
        <v>776</v>
      </c>
      <c r="C29">
        <v>27</v>
      </c>
      <c r="E29" t="s">
        <v>728</v>
      </c>
      <c r="F29" t="s">
        <v>729</v>
      </c>
      <c r="G29" t="s">
        <v>728</v>
      </c>
      <c r="H29" t="s">
        <v>729</v>
      </c>
      <c r="I29" t="s">
        <v>730</v>
      </c>
      <c r="K29" t="s">
        <v>728</v>
      </c>
    </row>
    <row r="30" spans="2:23" x14ac:dyDescent="0.2">
      <c r="B30" t="s">
        <v>776</v>
      </c>
      <c r="C30">
        <v>28</v>
      </c>
      <c r="E30" t="s">
        <v>728</v>
      </c>
      <c r="F30" t="s">
        <v>728</v>
      </c>
      <c r="G30" t="s">
        <v>728</v>
      </c>
      <c r="H30" t="s">
        <v>728</v>
      </c>
      <c r="I30" t="s">
        <v>728</v>
      </c>
    </row>
    <row r="31" spans="2:23" x14ac:dyDescent="0.2">
      <c r="B31" t="s">
        <v>776</v>
      </c>
      <c r="C31">
        <v>29</v>
      </c>
      <c r="E31" t="s">
        <v>729</v>
      </c>
      <c r="F31" t="s">
        <v>729</v>
      </c>
      <c r="G31" t="s">
        <v>728</v>
      </c>
      <c r="H31" t="s">
        <v>728</v>
      </c>
      <c r="I31" t="s">
        <v>728</v>
      </c>
    </row>
    <row r="32" spans="2:23" x14ac:dyDescent="0.2">
      <c r="B32" t="s">
        <v>776</v>
      </c>
      <c r="C32">
        <v>30</v>
      </c>
      <c r="E32" t="s">
        <v>729</v>
      </c>
      <c r="F32" t="s">
        <v>729</v>
      </c>
      <c r="G32" t="s">
        <v>729</v>
      </c>
      <c r="H32" t="s">
        <v>728</v>
      </c>
      <c r="I32" t="s">
        <v>729</v>
      </c>
      <c r="K32" t="s">
        <v>728</v>
      </c>
    </row>
    <row r="33" spans="2:23" x14ac:dyDescent="0.2">
      <c r="B33" t="s">
        <v>776</v>
      </c>
      <c r="C33">
        <v>31</v>
      </c>
      <c r="E33" t="s">
        <v>728</v>
      </c>
      <c r="F33" t="s">
        <v>729</v>
      </c>
      <c r="G33" t="s">
        <v>728</v>
      </c>
      <c r="H33" t="s">
        <v>728</v>
      </c>
      <c r="I33" t="s">
        <v>729</v>
      </c>
    </row>
    <row r="34" spans="2:23" x14ac:dyDescent="0.2">
      <c r="B34" t="s">
        <v>776</v>
      </c>
      <c r="C34">
        <v>32</v>
      </c>
      <c r="E34" t="s">
        <v>728</v>
      </c>
      <c r="F34" t="s">
        <v>729</v>
      </c>
      <c r="G34" t="s">
        <v>728</v>
      </c>
      <c r="H34" t="s">
        <v>728</v>
      </c>
      <c r="I34" t="s">
        <v>730</v>
      </c>
      <c r="K34" t="s">
        <v>729</v>
      </c>
    </row>
    <row r="35" spans="2:23" x14ac:dyDescent="0.2">
      <c r="B35" t="s">
        <v>776</v>
      </c>
      <c r="C35">
        <v>33</v>
      </c>
      <c r="E35" t="s">
        <v>729</v>
      </c>
      <c r="F35" t="s">
        <v>729</v>
      </c>
      <c r="G35" t="s">
        <v>728</v>
      </c>
      <c r="H35" t="s">
        <v>728</v>
      </c>
      <c r="I35" t="s">
        <v>728</v>
      </c>
    </row>
    <row r="36" spans="2:23" x14ac:dyDescent="0.2">
      <c r="B36" t="s">
        <v>776</v>
      </c>
      <c r="C36">
        <v>34</v>
      </c>
      <c r="E36" t="s">
        <v>728</v>
      </c>
      <c r="F36" t="s">
        <v>729</v>
      </c>
      <c r="G36" t="s">
        <v>730</v>
      </c>
      <c r="H36" t="s">
        <v>728</v>
      </c>
      <c r="I36" t="s">
        <v>730</v>
      </c>
      <c r="K36" t="s">
        <v>729</v>
      </c>
    </row>
    <row r="37" spans="2:23" x14ac:dyDescent="0.2">
      <c r="B37" t="s">
        <v>776</v>
      </c>
      <c r="C37">
        <v>35</v>
      </c>
      <c r="E37" t="s">
        <v>728</v>
      </c>
      <c r="F37" t="s">
        <v>729</v>
      </c>
      <c r="G37" t="s">
        <v>728</v>
      </c>
      <c r="H37" t="s">
        <v>728</v>
      </c>
      <c r="I37" t="s">
        <v>730</v>
      </c>
      <c r="K37" t="s">
        <v>729</v>
      </c>
    </row>
    <row r="38" spans="2:23" x14ac:dyDescent="0.2">
      <c r="B38" t="s">
        <v>776</v>
      </c>
      <c r="C38">
        <v>36</v>
      </c>
      <c r="E38" t="s">
        <v>728</v>
      </c>
      <c r="F38" t="s">
        <v>729</v>
      </c>
      <c r="G38" t="s">
        <v>728</v>
      </c>
      <c r="H38" t="s">
        <v>728</v>
      </c>
      <c r="I38" t="s">
        <v>730</v>
      </c>
    </row>
    <row r="39" spans="2:23" x14ac:dyDescent="0.2">
      <c r="B39" t="s">
        <v>776</v>
      </c>
      <c r="C39">
        <v>37</v>
      </c>
      <c r="E39" t="s">
        <v>728</v>
      </c>
      <c r="F39" t="s">
        <v>729</v>
      </c>
      <c r="G39" t="s">
        <v>728</v>
      </c>
      <c r="H39" t="s">
        <v>728</v>
      </c>
      <c r="I39" t="s">
        <v>728</v>
      </c>
      <c r="K39" t="s">
        <v>729</v>
      </c>
    </row>
    <row r="40" spans="2:23" x14ac:dyDescent="0.2">
      <c r="B40" t="s">
        <v>776</v>
      </c>
      <c r="C40">
        <v>38</v>
      </c>
      <c r="E40" t="s">
        <v>728</v>
      </c>
      <c r="F40" t="s">
        <v>729</v>
      </c>
      <c r="G40" t="s">
        <v>728</v>
      </c>
      <c r="H40" t="s">
        <v>728</v>
      </c>
      <c r="I40" t="s">
        <v>730</v>
      </c>
      <c r="K40" t="s">
        <v>729</v>
      </c>
    </row>
    <row r="41" spans="2:23" x14ac:dyDescent="0.2">
      <c r="B41" t="s">
        <v>776</v>
      </c>
      <c r="C41">
        <v>39</v>
      </c>
      <c r="E41" t="s">
        <v>728</v>
      </c>
      <c r="F41" t="s">
        <v>729</v>
      </c>
      <c r="G41" t="s">
        <v>728</v>
      </c>
      <c r="H41" t="s">
        <v>728</v>
      </c>
      <c r="I41" t="s">
        <v>728</v>
      </c>
      <c r="K41" t="s">
        <v>729</v>
      </c>
    </row>
    <row r="42" spans="2:23" ht="19" customHeight="1" x14ac:dyDescent="0.25">
      <c r="B42" t="s">
        <v>776</v>
      </c>
      <c r="C42">
        <v>40</v>
      </c>
      <c r="E42" t="s">
        <v>728</v>
      </c>
      <c r="F42" t="s">
        <v>729</v>
      </c>
      <c r="G42" t="s">
        <v>728</v>
      </c>
      <c r="H42" t="s">
        <v>728</v>
      </c>
      <c r="I42" t="s">
        <v>730</v>
      </c>
      <c r="K42" t="s">
        <v>729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776</v>
      </c>
      <c r="C43">
        <v>41</v>
      </c>
      <c r="E43" t="s">
        <v>728</v>
      </c>
      <c r="F43" t="s">
        <v>729</v>
      </c>
      <c r="G43" t="s">
        <v>730</v>
      </c>
      <c r="H43" t="s">
        <v>728</v>
      </c>
      <c r="I43" t="s">
        <v>728</v>
      </c>
      <c r="K43" t="s">
        <v>729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776</v>
      </c>
      <c r="C44">
        <v>42</v>
      </c>
      <c r="E44" t="s">
        <v>728</v>
      </c>
      <c r="F44" t="s">
        <v>729</v>
      </c>
      <c r="G44" t="s">
        <v>728</v>
      </c>
      <c r="H44" t="s">
        <v>728</v>
      </c>
      <c r="I44" t="s">
        <v>729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776</v>
      </c>
      <c r="C45">
        <v>43</v>
      </c>
      <c r="E45" t="s">
        <v>728</v>
      </c>
      <c r="F45" t="s">
        <v>729</v>
      </c>
      <c r="G45" t="s">
        <v>728</v>
      </c>
      <c r="H45" t="s">
        <v>729</v>
      </c>
      <c r="I45" t="s">
        <v>730</v>
      </c>
      <c r="K45" t="s">
        <v>728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776</v>
      </c>
      <c r="C46">
        <v>44</v>
      </c>
      <c r="D46" t="s">
        <v>728</v>
      </c>
      <c r="E46" t="s">
        <v>728</v>
      </c>
      <c r="F46" t="s">
        <v>729</v>
      </c>
      <c r="G46" t="s">
        <v>728</v>
      </c>
      <c r="H46" t="s">
        <v>728</v>
      </c>
      <c r="I46" t="s">
        <v>728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776</v>
      </c>
      <c r="C47">
        <v>45</v>
      </c>
      <c r="E47" t="s">
        <v>728</v>
      </c>
      <c r="F47" t="s">
        <v>729</v>
      </c>
      <c r="G47" t="s">
        <v>728</v>
      </c>
      <c r="H47" t="s">
        <v>728</v>
      </c>
      <c r="I47" t="s">
        <v>728</v>
      </c>
      <c r="K47" t="s">
        <v>729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776</v>
      </c>
      <c r="C48">
        <v>46</v>
      </c>
      <c r="E48" t="s">
        <v>728</v>
      </c>
      <c r="F48" t="s">
        <v>729</v>
      </c>
      <c r="H48" t="s">
        <v>728</v>
      </c>
      <c r="I48" t="s">
        <v>728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776</v>
      </c>
      <c r="C49">
        <v>47</v>
      </c>
      <c r="E49" t="s">
        <v>728</v>
      </c>
      <c r="F49" t="s">
        <v>728</v>
      </c>
      <c r="H49" t="s">
        <v>728</v>
      </c>
      <c r="I49" t="s">
        <v>728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776</v>
      </c>
      <c r="C50">
        <v>48</v>
      </c>
      <c r="E50" t="s">
        <v>728</v>
      </c>
      <c r="F50" t="s">
        <v>729</v>
      </c>
      <c r="G50" t="s">
        <v>728</v>
      </c>
      <c r="H50" t="s">
        <v>728</v>
      </c>
      <c r="I50" t="s">
        <v>730</v>
      </c>
      <c r="K50" t="s">
        <v>729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776</v>
      </c>
      <c r="C51">
        <v>49</v>
      </c>
      <c r="D51" t="s">
        <v>728</v>
      </c>
      <c r="E51" t="s">
        <v>728</v>
      </c>
      <c r="F51" t="s">
        <v>729</v>
      </c>
      <c r="G51" t="s">
        <v>728</v>
      </c>
      <c r="H51" t="s">
        <v>728</v>
      </c>
      <c r="I51" t="s">
        <v>728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776</v>
      </c>
      <c r="C52">
        <v>50</v>
      </c>
      <c r="E52" t="s">
        <v>728</v>
      </c>
      <c r="F52" t="s">
        <v>728</v>
      </c>
      <c r="G52" t="s">
        <v>730</v>
      </c>
      <c r="H52" t="s">
        <v>728</v>
      </c>
      <c r="I52" t="s">
        <v>728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776</v>
      </c>
      <c r="C53">
        <v>51</v>
      </c>
      <c r="E53" t="s">
        <v>728</v>
      </c>
      <c r="F53" t="s">
        <v>729</v>
      </c>
      <c r="G53" t="s">
        <v>728</v>
      </c>
      <c r="H53" t="s">
        <v>729</v>
      </c>
      <c r="I53" t="s">
        <v>730</v>
      </c>
      <c r="K53" t="s">
        <v>728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776</v>
      </c>
      <c r="C54">
        <v>52</v>
      </c>
      <c r="E54" t="s">
        <v>728</v>
      </c>
      <c r="F54" t="s">
        <v>729</v>
      </c>
      <c r="G54" t="s">
        <v>728</v>
      </c>
      <c r="H54" t="s">
        <v>728</v>
      </c>
      <c r="I54" t="s">
        <v>730</v>
      </c>
      <c r="K54" t="s">
        <v>729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776</v>
      </c>
      <c r="C55">
        <v>53</v>
      </c>
      <c r="E55" t="s">
        <v>728</v>
      </c>
      <c r="F55" t="s">
        <v>729</v>
      </c>
      <c r="G55" t="s">
        <v>728</v>
      </c>
      <c r="H55" t="s">
        <v>728</v>
      </c>
      <c r="I55" t="s">
        <v>729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776</v>
      </c>
      <c r="C56">
        <v>54</v>
      </c>
      <c r="E56" t="s">
        <v>728</v>
      </c>
      <c r="F56" t="s">
        <v>728</v>
      </c>
      <c r="G56" t="s">
        <v>730</v>
      </c>
      <c r="H56" t="s">
        <v>728</v>
      </c>
      <c r="I56" t="s">
        <v>730</v>
      </c>
    </row>
    <row r="57" spans="2:23" x14ac:dyDescent="0.2">
      <c r="B57" t="s">
        <v>776</v>
      </c>
      <c r="C57">
        <v>55</v>
      </c>
      <c r="E57" t="s">
        <v>728</v>
      </c>
      <c r="F57" t="s">
        <v>729</v>
      </c>
      <c r="G57" t="s">
        <v>728</v>
      </c>
      <c r="H57" t="s">
        <v>728</v>
      </c>
      <c r="I57" t="s">
        <v>730</v>
      </c>
      <c r="K57" t="s">
        <v>729</v>
      </c>
    </row>
    <row r="58" spans="2:23" x14ac:dyDescent="0.2">
      <c r="B58" t="s">
        <v>776</v>
      </c>
      <c r="C58">
        <v>56</v>
      </c>
      <c r="E58" t="s">
        <v>728</v>
      </c>
      <c r="F58" t="s">
        <v>729</v>
      </c>
      <c r="G58" t="s">
        <v>728</v>
      </c>
      <c r="H58" t="s">
        <v>728</v>
      </c>
      <c r="I58" t="s">
        <v>730</v>
      </c>
      <c r="K58" t="s">
        <v>729</v>
      </c>
    </row>
    <row r="59" spans="2:23" x14ac:dyDescent="0.2">
      <c r="B59" t="s">
        <v>776</v>
      </c>
      <c r="C59">
        <v>57</v>
      </c>
      <c r="E59" t="s">
        <v>728</v>
      </c>
      <c r="F59" t="s">
        <v>729</v>
      </c>
      <c r="G59" t="s">
        <v>728</v>
      </c>
      <c r="H59" t="s">
        <v>728</v>
      </c>
      <c r="I59" t="s">
        <v>729</v>
      </c>
    </row>
    <row r="60" spans="2:23" x14ac:dyDescent="0.2">
      <c r="B60" t="s">
        <v>776</v>
      </c>
      <c r="C60">
        <v>58</v>
      </c>
      <c r="E60" t="s">
        <v>728</v>
      </c>
      <c r="F60" t="s">
        <v>728</v>
      </c>
      <c r="G60" t="s">
        <v>728</v>
      </c>
      <c r="H60" t="s">
        <v>728</v>
      </c>
      <c r="I60" t="s">
        <v>728</v>
      </c>
    </row>
    <row r="61" spans="2:23" x14ac:dyDescent="0.2">
      <c r="B61" t="s">
        <v>776</v>
      </c>
      <c r="C61">
        <v>59</v>
      </c>
      <c r="E61" t="s">
        <v>728</v>
      </c>
      <c r="F61" t="s">
        <v>729</v>
      </c>
      <c r="G61" t="s">
        <v>728</v>
      </c>
      <c r="H61" t="s">
        <v>729</v>
      </c>
      <c r="I61" t="s">
        <v>730</v>
      </c>
      <c r="K61" t="s">
        <v>728</v>
      </c>
    </row>
    <row r="62" spans="2:23" x14ac:dyDescent="0.2">
      <c r="B62" t="s">
        <v>776</v>
      </c>
      <c r="C62">
        <v>60</v>
      </c>
      <c r="E62" t="s">
        <v>728</v>
      </c>
      <c r="F62" t="s">
        <v>729</v>
      </c>
      <c r="G62" t="s">
        <v>728</v>
      </c>
      <c r="H62" t="s">
        <v>728</v>
      </c>
      <c r="I62" t="s">
        <v>730</v>
      </c>
      <c r="K62" t="s">
        <v>729</v>
      </c>
    </row>
    <row r="63" spans="2:23" x14ac:dyDescent="0.2">
      <c r="B63" t="s">
        <v>776</v>
      </c>
      <c r="C63">
        <v>61</v>
      </c>
      <c r="E63" t="s">
        <v>728</v>
      </c>
      <c r="F63" t="s">
        <v>728</v>
      </c>
      <c r="G63" t="s">
        <v>728</v>
      </c>
      <c r="H63" t="s">
        <v>728</v>
      </c>
      <c r="I63" t="s">
        <v>728</v>
      </c>
    </row>
    <row r="64" spans="2:23" x14ac:dyDescent="0.2">
      <c r="B64" t="s">
        <v>776</v>
      </c>
      <c r="C64">
        <v>62</v>
      </c>
      <c r="E64" t="s">
        <v>728</v>
      </c>
      <c r="F64" t="s">
        <v>729</v>
      </c>
      <c r="G64" t="s">
        <v>728</v>
      </c>
      <c r="H64" t="s">
        <v>729</v>
      </c>
      <c r="I64" t="s">
        <v>730</v>
      </c>
      <c r="K64" t="s">
        <v>728</v>
      </c>
    </row>
    <row r="65" spans="2:11" x14ac:dyDescent="0.2">
      <c r="B65" t="s">
        <v>776</v>
      </c>
      <c r="C65">
        <v>63</v>
      </c>
      <c r="E65" t="s">
        <v>728</v>
      </c>
      <c r="F65" t="s">
        <v>729</v>
      </c>
      <c r="G65" t="s">
        <v>728</v>
      </c>
      <c r="H65" t="s">
        <v>728</v>
      </c>
      <c r="I65" t="s">
        <v>730</v>
      </c>
      <c r="K65" t="s">
        <v>729</v>
      </c>
    </row>
    <row r="66" spans="2:11" x14ac:dyDescent="0.2">
      <c r="B66" t="s">
        <v>776</v>
      </c>
      <c r="C66">
        <v>64</v>
      </c>
      <c r="E66" t="s">
        <v>728</v>
      </c>
      <c r="F66" t="s">
        <v>729</v>
      </c>
      <c r="G66" t="s">
        <v>728</v>
      </c>
      <c r="H66" t="s">
        <v>728</v>
      </c>
      <c r="I66" t="s">
        <v>729</v>
      </c>
    </row>
    <row r="67" spans="2:11" x14ac:dyDescent="0.2">
      <c r="B67" t="s">
        <v>776</v>
      </c>
      <c r="C67">
        <v>65</v>
      </c>
      <c r="E67" t="s">
        <v>728</v>
      </c>
      <c r="F67" t="s">
        <v>729</v>
      </c>
      <c r="G67" t="s">
        <v>728</v>
      </c>
      <c r="I67" t="s">
        <v>729</v>
      </c>
    </row>
    <row r="68" spans="2:11" x14ac:dyDescent="0.2">
      <c r="B68" t="s">
        <v>776</v>
      </c>
      <c r="C68">
        <v>66</v>
      </c>
      <c r="E68" t="s">
        <v>728</v>
      </c>
      <c r="F68" t="s">
        <v>729</v>
      </c>
      <c r="G68" t="s">
        <v>728</v>
      </c>
      <c r="H68" t="s">
        <v>728</v>
      </c>
      <c r="I68" t="s">
        <v>729</v>
      </c>
    </row>
    <row r="69" spans="2:11" x14ac:dyDescent="0.2">
      <c r="B69" t="s">
        <v>776</v>
      </c>
      <c r="C69">
        <v>67</v>
      </c>
      <c r="E69" t="s">
        <v>728</v>
      </c>
      <c r="F69" t="s">
        <v>728</v>
      </c>
      <c r="G69" t="s">
        <v>728</v>
      </c>
      <c r="H69" t="s">
        <v>728</v>
      </c>
      <c r="I69" t="s">
        <v>728</v>
      </c>
    </row>
    <row r="70" spans="2:11" x14ac:dyDescent="0.2">
      <c r="B70" t="s">
        <v>776</v>
      </c>
      <c r="C70">
        <v>68</v>
      </c>
      <c r="E70" t="s">
        <v>728</v>
      </c>
      <c r="F70" t="s">
        <v>729</v>
      </c>
      <c r="G70" t="s">
        <v>728</v>
      </c>
      <c r="H70" t="s">
        <v>729</v>
      </c>
      <c r="I70" t="s">
        <v>730</v>
      </c>
      <c r="K70" t="s">
        <v>728</v>
      </c>
    </row>
    <row r="71" spans="2:11" x14ac:dyDescent="0.2">
      <c r="B71" t="s">
        <v>776</v>
      </c>
      <c r="C71">
        <v>69</v>
      </c>
      <c r="E71" t="s">
        <v>728</v>
      </c>
      <c r="F71" t="s">
        <v>729</v>
      </c>
      <c r="G71" t="s">
        <v>728</v>
      </c>
      <c r="H71" t="s">
        <v>728</v>
      </c>
      <c r="I71" t="s">
        <v>729</v>
      </c>
    </row>
    <row r="72" spans="2:11" x14ac:dyDescent="0.2">
      <c r="B72" t="s">
        <v>776</v>
      </c>
      <c r="C72">
        <v>70</v>
      </c>
      <c r="E72" t="s">
        <v>728</v>
      </c>
      <c r="F72" t="s">
        <v>729</v>
      </c>
      <c r="G72" t="s">
        <v>728</v>
      </c>
      <c r="H72" t="s">
        <v>729</v>
      </c>
      <c r="I72" t="s">
        <v>730</v>
      </c>
      <c r="K72" t="s">
        <v>728</v>
      </c>
    </row>
    <row r="73" spans="2:11" x14ac:dyDescent="0.2">
      <c r="B73" t="s">
        <v>776</v>
      </c>
      <c r="C73">
        <v>71</v>
      </c>
      <c r="E73" t="s">
        <v>728</v>
      </c>
      <c r="F73" t="s">
        <v>729</v>
      </c>
      <c r="G73" t="s">
        <v>728</v>
      </c>
      <c r="H73" t="s">
        <v>729</v>
      </c>
      <c r="I73" t="s">
        <v>730</v>
      </c>
      <c r="K73" t="s">
        <v>728</v>
      </c>
    </row>
    <row r="74" spans="2:11" x14ac:dyDescent="0.2">
      <c r="B74" t="s">
        <v>776</v>
      </c>
      <c r="C74">
        <v>72</v>
      </c>
      <c r="E74" t="s">
        <v>728</v>
      </c>
      <c r="F74" t="s">
        <v>729</v>
      </c>
      <c r="G74" t="s">
        <v>728</v>
      </c>
      <c r="H74" t="s">
        <v>728</v>
      </c>
      <c r="I74" t="s">
        <v>730</v>
      </c>
      <c r="K74" t="s">
        <v>729</v>
      </c>
    </row>
    <row r="75" spans="2:11" x14ac:dyDescent="0.2">
      <c r="B75" t="s">
        <v>776</v>
      </c>
      <c r="C75">
        <v>73</v>
      </c>
      <c r="E75" t="s">
        <v>729</v>
      </c>
      <c r="F75" t="s">
        <v>729</v>
      </c>
      <c r="G75" t="s">
        <v>728</v>
      </c>
      <c r="H75" t="s">
        <v>728</v>
      </c>
      <c r="I75" t="s">
        <v>728</v>
      </c>
    </row>
    <row r="76" spans="2:11" x14ac:dyDescent="0.2">
      <c r="B76" t="s">
        <v>776</v>
      </c>
      <c r="C76">
        <v>74</v>
      </c>
      <c r="E76" t="s">
        <v>728</v>
      </c>
      <c r="F76" t="s">
        <v>729</v>
      </c>
      <c r="G76" t="s">
        <v>728</v>
      </c>
      <c r="H76" t="s">
        <v>729</v>
      </c>
      <c r="I76" t="s">
        <v>730</v>
      </c>
      <c r="K76" t="s">
        <v>728</v>
      </c>
    </row>
    <row r="77" spans="2:11" x14ac:dyDescent="0.2">
      <c r="B77" t="s">
        <v>776</v>
      </c>
      <c r="C77">
        <v>75</v>
      </c>
      <c r="E77" t="s">
        <v>728</v>
      </c>
      <c r="F77" t="s">
        <v>729</v>
      </c>
      <c r="G77" t="s">
        <v>728</v>
      </c>
      <c r="H77" t="s">
        <v>729</v>
      </c>
      <c r="I77" t="s">
        <v>730</v>
      </c>
      <c r="K77" t="s">
        <v>728</v>
      </c>
    </row>
    <row r="78" spans="2:11" x14ac:dyDescent="0.2">
      <c r="B78" t="s">
        <v>776</v>
      </c>
      <c r="C78">
        <v>76</v>
      </c>
      <c r="E78" t="s">
        <v>728</v>
      </c>
      <c r="F78" t="s">
        <v>729</v>
      </c>
      <c r="G78" t="s">
        <v>728</v>
      </c>
      <c r="H78" t="s">
        <v>728</v>
      </c>
      <c r="I78" t="s">
        <v>728</v>
      </c>
      <c r="K78" t="s">
        <v>729</v>
      </c>
    </row>
    <row r="79" spans="2:11" x14ac:dyDescent="0.2">
      <c r="B79" t="s">
        <v>776</v>
      </c>
      <c r="C79">
        <v>77</v>
      </c>
      <c r="E79" t="s">
        <v>728</v>
      </c>
      <c r="F79" t="s">
        <v>729</v>
      </c>
      <c r="H79" t="s">
        <v>728</v>
      </c>
      <c r="I79" t="s">
        <v>728</v>
      </c>
      <c r="J79" t="s">
        <v>728</v>
      </c>
    </row>
    <row r="80" spans="2:11" x14ac:dyDescent="0.2">
      <c r="B80" t="s">
        <v>776</v>
      </c>
      <c r="C80">
        <v>78</v>
      </c>
      <c r="E80" t="s">
        <v>728</v>
      </c>
      <c r="F80" t="s">
        <v>729</v>
      </c>
      <c r="G80" t="s">
        <v>728</v>
      </c>
      <c r="H80" t="s">
        <v>728</v>
      </c>
      <c r="I80" t="s">
        <v>730</v>
      </c>
      <c r="K80" t="s">
        <v>729</v>
      </c>
    </row>
    <row r="81" spans="2:11" x14ac:dyDescent="0.2">
      <c r="B81" t="s">
        <v>776</v>
      </c>
      <c r="C81">
        <v>79</v>
      </c>
      <c r="E81" t="s">
        <v>728</v>
      </c>
      <c r="F81" t="s">
        <v>729</v>
      </c>
      <c r="G81" t="s">
        <v>728</v>
      </c>
      <c r="H81" t="s">
        <v>729</v>
      </c>
      <c r="I81" t="s">
        <v>730</v>
      </c>
      <c r="K81" t="s">
        <v>728</v>
      </c>
    </row>
  </sheetData>
  <conditionalFormatting sqref="P14:W14 P22:W22 P43:W43 P50:W50">
    <cfRule type="cellIs" dxfId="6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W81"/>
  <sheetViews>
    <sheetView topLeftCell="M1" workbookViewId="0">
      <selection activeCell="V25" sqref="V25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x14ac:dyDescent="0.2">
      <c r="B2" t="s">
        <v>776</v>
      </c>
      <c r="C2">
        <v>0</v>
      </c>
      <c r="D2" t="s">
        <v>728</v>
      </c>
      <c r="E2" t="s">
        <v>729</v>
      </c>
      <c r="G2" t="s">
        <v>728</v>
      </c>
      <c r="I2" t="s">
        <v>730</v>
      </c>
      <c r="K2" t="s">
        <v>729</v>
      </c>
      <c r="M2" s="53" t="s">
        <v>771</v>
      </c>
      <c r="N2" s="54">
        <v>4</v>
      </c>
    </row>
    <row r="3" spans="2:23" ht="19" customHeight="1" x14ac:dyDescent="0.25">
      <c r="B3" t="s">
        <v>776</v>
      </c>
      <c r="C3">
        <v>1</v>
      </c>
      <c r="D3" t="s">
        <v>728</v>
      </c>
      <c r="E3" t="s">
        <v>729</v>
      </c>
      <c r="G3" t="s">
        <v>728</v>
      </c>
      <c r="H3" t="s">
        <v>728</v>
      </c>
      <c r="I3" t="s">
        <v>730</v>
      </c>
      <c r="K3" t="s">
        <v>729</v>
      </c>
      <c r="M3" s="55" t="s">
        <v>104</v>
      </c>
      <c r="N3" s="56">
        <v>0.2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thickBot="1" x14ac:dyDescent="0.3">
      <c r="B4" t="s">
        <v>776</v>
      </c>
      <c r="C4">
        <v>2</v>
      </c>
      <c r="D4" t="s">
        <v>728</v>
      </c>
      <c r="E4" t="s">
        <v>729</v>
      </c>
      <c r="G4" t="s">
        <v>728</v>
      </c>
      <c r="H4" t="s">
        <v>728</v>
      </c>
      <c r="I4" t="s">
        <v>730</v>
      </c>
      <c r="K4" t="s">
        <v>729</v>
      </c>
      <c r="M4" s="57" t="s">
        <v>109</v>
      </c>
      <c r="N4" s="58">
        <v>0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x14ac:dyDescent="0.25">
      <c r="B5" t="s">
        <v>776</v>
      </c>
      <c r="C5">
        <v>3</v>
      </c>
      <c r="D5" t="s">
        <v>728</v>
      </c>
      <c r="E5" t="s">
        <v>729</v>
      </c>
      <c r="G5" t="s">
        <v>728</v>
      </c>
      <c r="H5" t="s">
        <v>728</v>
      </c>
      <c r="I5" t="s">
        <v>730</v>
      </c>
      <c r="K5" t="s">
        <v>729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776</v>
      </c>
      <c r="C6">
        <v>4</v>
      </c>
      <c r="D6" t="s">
        <v>728</v>
      </c>
      <c r="E6" t="s">
        <v>729</v>
      </c>
      <c r="G6" t="s">
        <v>728</v>
      </c>
      <c r="H6" t="s">
        <v>728</v>
      </c>
      <c r="I6" t="s">
        <v>730</v>
      </c>
      <c r="K6" t="s">
        <v>729</v>
      </c>
    </row>
    <row r="7" spans="2:23" x14ac:dyDescent="0.2">
      <c r="B7" t="s">
        <v>776</v>
      </c>
      <c r="C7">
        <v>5</v>
      </c>
      <c r="D7" t="s">
        <v>728</v>
      </c>
      <c r="E7" t="s">
        <v>729</v>
      </c>
      <c r="G7" t="s">
        <v>728</v>
      </c>
      <c r="H7" t="s">
        <v>728</v>
      </c>
      <c r="I7" t="s">
        <v>730</v>
      </c>
      <c r="K7" t="s">
        <v>729</v>
      </c>
    </row>
    <row r="8" spans="2:23" ht="20" customHeight="1" thickBot="1" x14ac:dyDescent="0.3">
      <c r="B8" t="s">
        <v>776</v>
      </c>
      <c r="C8">
        <v>6</v>
      </c>
      <c r="D8" t="s">
        <v>728</v>
      </c>
      <c r="E8" t="s">
        <v>729</v>
      </c>
      <c r="G8" t="s">
        <v>728</v>
      </c>
      <c r="H8" t="s">
        <v>728</v>
      </c>
      <c r="I8" t="s">
        <v>730</v>
      </c>
      <c r="K8" t="s">
        <v>729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776</v>
      </c>
      <c r="C9">
        <v>7</v>
      </c>
      <c r="D9" t="s">
        <v>728</v>
      </c>
      <c r="E9" t="s">
        <v>729</v>
      </c>
      <c r="G9" t="s">
        <v>728</v>
      </c>
      <c r="H9" t="s">
        <v>728</v>
      </c>
      <c r="I9" t="s">
        <v>730</v>
      </c>
      <c r="K9" t="s">
        <v>729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776</v>
      </c>
      <c r="C10">
        <v>8</v>
      </c>
      <c r="D10" t="s">
        <v>728</v>
      </c>
      <c r="E10" t="s">
        <v>728</v>
      </c>
      <c r="G10" t="s">
        <v>728</v>
      </c>
      <c r="I10" t="s">
        <v>730</v>
      </c>
      <c r="K10" t="s">
        <v>729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776</v>
      </c>
      <c r="C11">
        <v>9</v>
      </c>
      <c r="D11" t="s">
        <v>728</v>
      </c>
      <c r="E11" t="s">
        <v>730</v>
      </c>
      <c r="G11" t="s">
        <v>728</v>
      </c>
      <c r="H11" t="s">
        <v>728</v>
      </c>
      <c r="I11" t="s">
        <v>729</v>
      </c>
      <c r="K11" t="s">
        <v>729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776</v>
      </c>
      <c r="C12">
        <v>10</v>
      </c>
      <c r="D12" t="s">
        <v>728</v>
      </c>
      <c r="E12" t="s">
        <v>729</v>
      </c>
      <c r="G12" t="s">
        <v>728</v>
      </c>
      <c r="H12" t="s">
        <v>728</v>
      </c>
      <c r="I12" t="s">
        <v>730</v>
      </c>
      <c r="K12" t="s">
        <v>729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776</v>
      </c>
      <c r="C13">
        <v>11</v>
      </c>
      <c r="D13" t="s">
        <v>728</v>
      </c>
      <c r="E13" t="s">
        <v>729</v>
      </c>
      <c r="G13" t="s">
        <v>728</v>
      </c>
      <c r="H13" t="s">
        <v>728</v>
      </c>
      <c r="I13" t="s">
        <v>730</v>
      </c>
      <c r="K13" t="s">
        <v>729</v>
      </c>
      <c r="N13" s="50" t="s">
        <v>773</v>
      </c>
      <c r="O13" s="43" t="s">
        <v>118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0</v>
      </c>
      <c r="S13" s="8">
        <f t="shared" si="0"/>
        <v>80</v>
      </c>
      <c r="T13" s="8">
        <f t="shared" si="0"/>
        <v>57</v>
      </c>
      <c r="U13" s="8">
        <f t="shared" si="0"/>
        <v>80</v>
      </c>
      <c r="V13" s="8">
        <f t="shared" si="0"/>
        <v>1</v>
      </c>
      <c r="W13" s="36">
        <f t="shared" si="0"/>
        <v>80</v>
      </c>
    </row>
    <row r="14" spans="2:23" ht="19" customHeight="1" x14ac:dyDescent="0.25">
      <c r="B14" t="s">
        <v>776</v>
      </c>
      <c r="C14">
        <v>12</v>
      </c>
      <c r="D14" t="s">
        <v>728</v>
      </c>
      <c r="E14" t="s">
        <v>729</v>
      </c>
      <c r="G14" t="s">
        <v>728</v>
      </c>
      <c r="H14" t="s">
        <v>728</v>
      </c>
      <c r="I14" t="s">
        <v>730</v>
      </c>
      <c r="K14" t="s">
        <v>729</v>
      </c>
      <c r="N14" s="51">
        <v>80</v>
      </c>
      <c r="O14" s="40" t="s">
        <v>121</v>
      </c>
      <c r="P14" s="13">
        <f t="shared" ref="P14:W14" si="1">P13/$N$14</f>
        <v>1</v>
      </c>
      <c r="Q14" s="13">
        <f t="shared" si="1"/>
        <v>1</v>
      </c>
      <c r="R14" s="13">
        <f t="shared" si="1"/>
        <v>0</v>
      </c>
      <c r="S14" s="13">
        <f t="shared" si="1"/>
        <v>1</v>
      </c>
      <c r="T14" s="13">
        <f t="shared" si="1"/>
        <v>0.71250000000000002</v>
      </c>
      <c r="U14" s="13">
        <f t="shared" si="1"/>
        <v>1</v>
      </c>
      <c r="V14" s="13">
        <f t="shared" si="1"/>
        <v>1.2500000000000001E-2</v>
      </c>
      <c r="W14" s="34">
        <f t="shared" si="1"/>
        <v>1</v>
      </c>
    </row>
    <row r="15" spans="2:23" ht="20" customHeight="1" thickBot="1" x14ac:dyDescent="0.3">
      <c r="B15" t="s">
        <v>776</v>
      </c>
      <c r="C15">
        <v>13</v>
      </c>
      <c r="D15" t="s">
        <v>728</v>
      </c>
      <c r="E15" t="s">
        <v>729</v>
      </c>
      <c r="G15" t="s">
        <v>728</v>
      </c>
      <c r="I15" t="s">
        <v>730</v>
      </c>
      <c r="J15" t="s">
        <v>728</v>
      </c>
      <c r="K15" t="s">
        <v>729</v>
      </c>
      <c r="N15" s="51"/>
      <c r="O15" s="41" t="s">
        <v>124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left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776</v>
      </c>
      <c r="C16">
        <v>14</v>
      </c>
      <c r="D16" t="s">
        <v>728</v>
      </c>
      <c r="E16" t="s">
        <v>729</v>
      </c>
      <c r="G16" t="s">
        <v>728</v>
      </c>
      <c r="H16" t="s">
        <v>728</v>
      </c>
      <c r="I16" t="s">
        <v>730</v>
      </c>
      <c r="K16" t="s">
        <v>729</v>
      </c>
      <c r="N16" s="51"/>
      <c r="O16" s="42" t="s">
        <v>127</v>
      </c>
      <c r="P16" s="8">
        <f t="shared" ref="P16:W18" si="3">COUNTIF(D$2:D$81, P3)</f>
        <v>79</v>
      </c>
      <c r="Q16" s="8">
        <f t="shared" si="3"/>
        <v>8</v>
      </c>
      <c r="R16" s="8">
        <f t="shared" si="3"/>
        <v>0</v>
      </c>
      <c r="S16" s="8">
        <f t="shared" si="3"/>
        <v>80</v>
      </c>
      <c r="T16" s="8">
        <f t="shared" si="3"/>
        <v>57</v>
      </c>
      <c r="U16" s="8">
        <f t="shared" si="3"/>
        <v>0</v>
      </c>
      <c r="V16" s="8">
        <f t="shared" si="3"/>
        <v>1</v>
      </c>
      <c r="W16" s="36">
        <f t="shared" si="3"/>
        <v>0</v>
      </c>
    </row>
    <row r="17" spans="2:23" ht="19" customHeight="1" x14ac:dyDescent="0.25">
      <c r="B17" t="s">
        <v>776</v>
      </c>
      <c r="C17">
        <v>15</v>
      </c>
      <c r="D17" t="s">
        <v>728</v>
      </c>
      <c r="E17" t="s">
        <v>729</v>
      </c>
      <c r="G17" t="s">
        <v>728</v>
      </c>
      <c r="H17" t="s">
        <v>728</v>
      </c>
      <c r="I17" t="s">
        <v>730</v>
      </c>
      <c r="K17" t="s">
        <v>729</v>
      </c>
      <c r="N17" s="35"/>
      <c r="O17" s="40" t="s">
        <v>130</v>
      </c>
      <c r="P17" s="8">
        <f t="shared" si="3"/>
        <v>1</v>
      </c>
      <c r="Q17" s="8">
        <f t="shared" si="3"/>
        <v>65</v>
      </c>
      <c r="R17" s="8">
        <f t="shared" si="3"/>
        <v>0</v>
      </c>
      <c r="S17" s="8">
        <f t="shared" si="3"/>
        <v>0</v>
      </c>
      <c r="T17" s="8">
        <f t="shared" si="3"/>
        <v>0</v>
      </c>
      <c r="U17" s="8">
        <f t="shared" si="3"/>
        <v>5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776</v>
      </c>
      <c r="C18">
        <v>16</v>
      </c>
      <c r="D18" t="s">
        <v>728</v>
      </c>
      <c r="E18" t="s">
        <v>729</v>
      </c>
      <c r="G18" t="s">
        <v>728</v>
      </c>
      <c r="I18" t="s">
        <v>730</v>
      </c>
      <c r="K18" t="s">
        <v>729</v>
      </c>
      <c r="N18" s="35"/>
      <c r="O18" s="41" t="s">
        <v>133</v>
      </c>
      <c r="P18" s="8">
        <f t="shared" si="3"/>
        <v>0</v>
      </c>
      <c r="Q18" s="8">
        <f t="shared" si="3"/>
        <v>7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776</v>
      </c>
      <c r="C19">
        <v>17</v>
      </c>
      <c r="D19" t="s">
        <v>728</v>
      </c>
      <c r="E19" t="s">
        <v>729</v>
      </c>
      <c r="G19" t="s">
        <v>728</v>
      </c>
      <c r="H19" t="s">
        <v>728</v>
      </c>
      <c r="I19" t="s">
        <v>730</v>
      </c>
      <c r="K19" t="s">
        <v>729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776</v>
      </c>
      <c r="C20">
        <v>18</v>
      </c>
      <c r="D20" t="s">
        <v>728</v>
      </c>
      <c r="E20" t="s">
        <v>730</v>
      </c>
      <c r="G20" t="s">
        <v>728</v>
      </c>
      <c r="I20" t="s">
        <v>729</v>
      </c>
      <c r="K20" t="s">
        <v>729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776</v>
      </c>
      <c r="C21">
        <v>19</v>
      </c>
      <c r="D21" t="s">
        <v>728</v>
      </c>
      <c r="E21" t="s">
        <v>728</v>
      </c>
      <c r="G21" t="s">
        <v>728</v>
      </c>
      <c r="H21" t="s">
        <v>728</v>
      </c>
      <c r="I21" t="s">
        <v>730</v>
      </c>
      <c r="K21" t="s">
        <v>729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776</v>
      </c>
      <c r="C22">
        <v>20</v>
      </c>
      <c r="D22" t="s">
        <v>728</v>
      </c>
      <c r="E22" t="s">
        <v>729</v>
      </c>
      <c r="G22" t="s">
        <v>728</v>
      </c>
      <c r="H22" t="s">
        <v>728</v>
      </c>
      <c r="I22" t="s">
        <v>730</v>
      </c>
      <c r="K22" t="s">
        <v>729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776</v>
      </c>
      <c r="C23">
        <v>21</v>
      </c>
      <c r="D23" t="s">
        <v>728</v>
      </c>
      <c r="E23" t="s">
        <v>729</v>
      </c>
      <c r="G23" t="s">
        <v>728</v>
      </c>
      <c r="H23" t="s">
        <v>728</v>
      </c>
      <c r="I23" t="s">
        <v>730</v>
      </c>
      <c r="K23" t="s">
        <v>729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776</v>
      </c>
      <c r="C24">
        <v>22</v>
      </c>
      <c r="D24" t="s">
        <v>728</v>
      </c>
      <c r="E24" t="s">
        <v>729</v>
      </c>
      <c r="G24" t="s">
        <v>728</v>
      </c>
      <c r="I24" t="s">
        <v>730</v>
      </c>
      <c r="K24" t="s">
        <v>729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776</v>
      </c>
      <c r="C25">
        <v>23</v>
      </c>
      <c r="D25" t="s">
        <v>728</v>
      </c>
      <c r="E25" t="s">
        <v>729</v>
      </c>
      <c r="G25" t="s">
        <v>728</v>
      </c>
      <c r="H25" t="s">
        <v>728</v>
      </c>
      <c r="I25" t="s">
        <v>730</v>
      </c>
      <c r="K25" t="s">
        <v>729</v>
      </c>
    </row>
    <row r="26" spans="2:23" x14ac:dyDescent="0.2">
      <c r="B26" t="s">
        <v>776</v>
      </c>
      <c r="C26">
        <v>24</v>
      </c>
      <c r="D26" t="s">
        <v>728</v>
      </c>
      <c r="E26" t="s">
        <v>729</v>
      </c>
      <c r="G26" t="s">
        <v>728</v>
      </c>
      <c r="I26" t="s">
        <v>730</v>
      </c>
      <c r="K26" t="s">
        <v>729</v>
      </c>
    </row>
    <row r="27" spans="2:23" x14ac:dyDescent="0.2">
      <c r="B27" t="s">
        <v>776</v>
      </c>
      <c r="C27">
        <v>25</v>
      </c>
      <c r="D27" t="s">
        <v>728</v>
      </c>
      <c r="E27" t="s">
        <v>730</v>
      </c>
      <c r="G27" t="s">
        <v>728</v>
      </c>
      <c r="I27" t="s">
        <v>729</v>
      </c>
      <c r="K27" t="s">
        <v>729</v>
      </c>
    </row>
    <row r="28" spans="2:23" x14ac:dyDescent="0.2">
      <c r="B28" t="s">
        <v>776</v>
      </c>
      <c r="C28">
        <v>26</v>
      </c>
      <c r="D28" t="s">
        <v>728</v>
      </c>
      <c r="E28" t="s">
        <v>729</v>
      </c>
      <c r="G28" t="s">
        <v>728</v>
      </c>
      <c r="H28" t="s">
        <v>728</v>
      </c>
      <c r="I28" t="s">
        <v>730</v>
      </c>
      <c r="K28" t="s">
        <v>729</v>
      </c>
    </row>
    <row r="29" spans="2:23" x14ac:dyDescent="0.2">
      <c r="B29" t="s">
        <v>776</v>
      </c>
      <c r="C29">
        <v>27</v>
      </c>
      <c r="D29" t="s">
        <v>728</v>
      </c>
      <c r="E29" t="s">
        <v>729</v>
      </c>
      <c r="G29" t="s">
        <v>728</v>
      </c>
      <c r="I29" t="s">
        <v>730</v>
      </c>
      <c r="K29" t="s">
        <v>729</v>
      </c>
    </row>
    <row r="30" spans="2:23" x14ac:dyDescent="0.2">
      <c r="B30" t="s">
        <v>776</v>
      </c>
      <c r="C30">
        <v>28</v>
      </c>
      <c r="D30" t="s">
        <v>728</v>
      </c>
      <c r="E30" t="s">
        <v>728</v>
      </c>
      <c r="G30" t="s">
        <v>728</v>
      </c>
      <c r="H30" t="s">
        <v>728</v>
      </c>
      <c r="I30" t="s">
        <v>730</v>
      </c>
      <c r="K30" t="s">
        <v>729</v>
      </c>
    </row>
    <row r="31" spans="2:23" x14ac:dyDescent="0.2">
      <c r="B31" t="s">
        <v>776</v>
      </c>
      <c r="C31">
        <v>29</v>
      </c>
      <c r="D31" t="s">
        <v>728</v>
      </c>
      <c r="E31" t="s">
        <v>728</v>
      </c>
      <c r="G31" t="s">
        <v>728</v>
      </c>
      <c r="I31" t="s">
        <v>730</v>
      </c>
      <c r="K31" t="s">
        <v>729</v>
      </c>
    </row>
    <row r="32" spans="2:23" x14ac:dyDescent="0.2">
      <c r="B32" t="s">
        <v>776</v>
      </c>
      <c r="C32">
        <v>30</v>
      </c>
      <c r="D32" t="s">
        <v>728</v>
      </c>
      <c r="E32" t="s">
        <v>728</v>
      </c>
      <c r="G32" t="s">
        <v>728</v>
      </c>
      <c r="H32" t="s">
        <v>728</v>
      </c>
      <c r="I32" t="s">
        <v>730</v>
      </c>
      <c r="K32" t="s">
        <v>729</v>
      </c>
    </row>
    <row r="33" spans="2:23" x14ac:dyDescent="0.2">
      <c r="B33" t="s">
        <v>776</v>
      </c>
      <c r="C33">
        <v>31</v>
      </c>
      <c r="D33" t="s">
        <v>728</v>
      </c>
      <c r="E33" t="s">
        <v>729</v>
      </c>
      <c r="G33" t="s">
        <v>728</v>
      </c>
      <c r="H33" t="s">
        <v>728</v>
      </c>
      <c r="I33" t="s">
        <v>730</v>
      </c>
      <c r="K33" t="s">
        <v>729</v>
      </c>
    </row>
    <row r="34" spans="2:23" x14ac:dyDescent="0.2">
      <c r="B34" t="s">
        <v>776</v>
      </c>
      <c r="C34">
        <v>32</v>
      </c>
      <c r="D34" t="s">
        <v>728</v>
      </c>
      <c r="E34" t="s">
        <v>729</v>
      </c>
      <c r="G34" t="s">
        <v>728</v>
      </c>
      <c r="H34" t="s">
        <v>728</v>
      </c>
      <c r="I34" t="s">
        <v>730</v>
      </c>
      <c r="K34" t="s">
        <v>729</v>
      </c>
    </row>
    <row r="35" spans="2:23" x14ac:dyDescent="0.2">
      <c r="B35" t="s">
        <v>776</v>
      </c>
      <c r="C35">
        <v>33</v>
      </c>
      <c r="D35" t="s">
        <v>728</v>
      </c>
      <c r="E35" t="s">
        <v>729</v>
      </c>
      <c r="G35" t="s">
        <v>728</v>
      </c>
      <c r="H35" t="s">
        <v>728</v>
      </c>
      <c r="I35" t="s">
        <v>730</v>
      </c>
      <c r="K35" t="s">
        <v>729</v>
      </c>
    </row>
    <row r="36" spans="2:23" x14ac:dyDescent="0.2">
      <c r="B36" t="s">
        <v>776</v>
      </c>
      <c r="C36">
        <v>34</v>
      </c>
      <c r="D36" t="s">
        <v>728</v>
      </c>
      <c r="E36" t="s">
        <v>729</v>
      </c>
      <c r="G36" t="s">
        <v>728</v>
      </c>
      <c r="I36" t="s">
        <v>730</v>
      </c>
      <c r="K36" t="s">
        <v>729</v>
      </c>
    </row>
    <row r="37" spans="2:23" x14ac:dyDescent="0.2">
      <c r="B37" t="s">
        <v>776</v>
      </c>
      <c r="C37">
        <v>35</v>
      </c>
      <c r="D37" t="s">
        <v>728</v>
      </c>
      <c r="E37" t="s">
        <v>729</v>
      </c>
      <c r="G37" t="s">
        <v>728</v>
      </c>
      <c r="I37" t="s">
        <v>730</v>
      </c>
      <c r="K37" t="s">
        <v>729</v>
      </c>
    </row>
    <row r="38" spans="2:23" x14ac:dyDescent="0.2">
      <c r="B38" t="s">
        <v>776</v>
      </c>
      <c r="C38">
        <v>36</v>
      </c>
      <c r="D38" t="s">
        <v>728</v>
      </c>
      <c r="E38" t="s">
        <v>729</v>
      </c>
      <c r="G38" t="s">
        <v>728</v>
      </c>
      <c r="I38" t="s">
        <v>730</v>
      </c>
      <c r="K38" t="s">
        <v>729</v>
      </c>
    </row>
    <row r="39" spans="2:23" x14ac:dyDescent="0.2">
      <c r="B39" t="s">
        <v>776</v>
      </c>
      <c r="C39">
        <v>37</v>
      </c>
      <c r="D39" t="s">
        <v>728</v>
      </c>
      <c r="E39" t="s">
        <v>729</v>
      </c>
      <c r="G39" t="s">
        <v>728</v>
      </c>
      <c r="I39" t="s">
        <v>730</v>
      </c>
      <c r="K39" t="s">
        <v>729</v>
      </c>
    </row>
    <row r="40" spans="2:23" x14ac:dyDescent="0.2">
      <c r="B40" t="s">
        <v>776</v>
      </c>
      <c r="C40">
        <v>38</v>
      </c>
      <c r="D40" t="s">
        <v>728</v>
      </c>
      <c r="E40" t="s">
        <v>729</v>
      </c>
      <c r="G40" t="s">
        <v>728</v>
      </c>
      <c r="I40" t="s">
        <v>730</v>
      </c>
      <c r="K40" t="s">
        <v>729</v>
      </c>
    </row>
    <row r="41" spans="2:23" x14ac:dyDescent="0.2">
      <c r="B41" t="s">
        <v>776</v>
      </c>
      <c r="C41">
        <v>39</v>
      </c>
      <c r="D41" t="s">
        <v>728</v>
      </c>
      <c r="E41" t="s">
        <v>729</v>
      </c>
      <c r="G41" t="s">
        <v>728</v>
      </c>
      <c r="H41" t="s">
        <v>728</v>
      </c>
      <c r="I41" t="s">
        <v>730</v>
      </c>
      <c r="K41" t="s">
        <v>729</v>
      </c>
    </row>
    <row r="42" spans="2:23" ht="19" customHeight="1" x14ac:dyDescent="0.25">
      <c r="B42" t="s">
        <v>776</v>
      </c>
      <c r="C42">
        <v>40</v>
      </c>
      <c r="D42" t="s">
        <v>728</v>
      </c>
      <c r="E42" t="s">
        <v>729</v>
      </c>
      <c r="G42" t="s">
        <v>728</v>
      </c>
      <c r="H42" t="s">
        <v>728</v>
      </c>
      <c r="I42" t="s">
        <v>730</v>
      </c>
      <c r="K42" t="s">
        <v>729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776</v>
      </c>
      <c r="C43">
        <v>41</v>
      </c>
      <c r="D43" t="s">
        <v>728</v>
      </c>
      <c r="E43" t="s">
        <v>729</v>
      </c>
      <c r="G43" t="s">
        <v>728</v>
      </c>
      <c r="H43" t="s">
        <v>728</v>
      </c>
      <c r="I43" t="s">
        <v>730</v>
      </c>
      <c r="K43" t="s">
        <v>729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776</v>
      </c>
      <c r="C44">
        <v>42</v>
      </c>
      <c r="D44" t="s">
        <v>728</v>
      </c>
      <c r="E44" t="s">
        <v>729</v>
      </c>
      <c r="G44" t="s">
        <v>728</v>
      </c>
      <c r="H44" t="s">
        <v>728</v>
      </c>
      <c r="I44" t="s">
        <v>730</v>
      </c>
      <c r="K44" t="s">
        <v>729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776</v>
      </c>
      <c r="C45">
        <v>43</v>
      </c>
      <c r="D45" t="s">
        <v>728</v>
      </c>
      <c r="E45" t="s">
        <v>729</v>
      </c>
      <c r="G45" t="s">
        <v>728</v>
      </c>
      <c r="H45" t="s">
        <v>728</v>
      </c>
      <c r="I45" t="s">
        <v>730</v>
      </c>
      <c r="K45" t="s">
        <v>729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776</v>
      </c>
      <c r="C46">
        <v>44</v>
      </c>
      <c r="D46" t="s">
        <v>728</v>
      </c>
      <c r="E46" t="s">
        <v>729</v>
      </c>
      <c r="G46" t="s">
        <v>728</v>
      </c>
      <c r="H46" t="s">
        <v>728</v>
      </c>
      <c r="I46" t="s">
        <v>730</v>
      </c>
      <c r="K46" t="s">
        <v>729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776</v>
      </c>
      <c r="C47">
        <v>45</v>
      </c>
      <c r="D47" t="s">
        <v>728</v>
      </c>
      <c r="E47" t="s">
        <v>730</v>
      </c>
      <c r="G47" t="s">
        <v>728</v>
      </c>
      <c r="H47" t="s">
        <v>728</v>
      </c>
      <c r="I47" t="s">
        <v>730</v>
      </c>
      <c r="K47" t="s">
        <v>729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776</v>
      </c>
      <c r="C48">
        <v>46</v>
      </c>
      <c r="D48" t="s">
        <v>728</v>
      </c>
      <c r="E48" t="s">
        <v>729</v>
      </c>
      <c r="G48" t="s">
        <v>728</v>
      </c>
      <c r="H48" t="s">
        <v>728</v>
      </c>
      <c r="I48" t="s">
        <v>730</v>
      </c>
      <c r="K48" t="s">
        <v>729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776</v>
      </c>
      <c r="C49">
        <v>47</v>
      </c>
      <c r="D49" t="s">
        <v>728</v>
      </c>
      <c r="E49" t="s">
        <v>729</v>
      </c>
      <c r="G49" t="s">
        <v>728</v>
      </c>
      <c r="H49" t="s">
        <v>728</v>
      </c>
      <c r="I49" t="s">
        <v>730</v>
      </c>
      <c r="K49" t="s">
        <v>729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776</v>
      </c>
      <c r="C50">
        <v>48</v>
      </c>
      <c r="D50" t="s">
        <v>728</v>
      </c>
      <c r="E50" t="s">
        <v>729</v>
      </c>
      <c r="G50" t="s">
        <v>728</v>
      </c>
      <c r="I50" t="s">
        <v>730</v>
      </c>
      <c r="K50" t="s">
        <v>729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776</v>
      </c>
      <c r="C51">
        <v>49</v>
      </c>
      <c r="D51" t="s">
        <v>728</v>
      </c>
      <c r="E51" t="s">
        <v>729</v>
      </c>
      <c r="G51" t="s">
        <v>728</v>
      </c>
      <c r="H51" t="s">
        <v>728</v>
      </c>
      <c r="I51" t="s">
        <v>730</v>
      </c>
      <c r="K51" t="s">
        <v>729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776</v>
      </c>
      <c r="C52">
        <v>50</v>
      </c>
      <c r="D52" t="s">
        <v>728</v>
      </c>
      <c r="E52" t="s">
        <v>730</v>
      </c>
      <c r="G52" t="s">
        <v>728</v>
      </c>
      <c r="H52" t="s">
        <v>728</v>
      </c>
      <c r="I52" t="s">
        <v>730</v>
      </c>
      <c r="K52" t="s">
        <v>729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776</v>
      </c>
      <c r="C53">
        <v>51</v>
      </c>
      <c r="D53" t="s">
        <v>728</v>
      </c>
      <c r="E53" t="s">
        <v>729</v>
      </c>
      <c r="G53" t="s">
        <v>728</v>
      </c>
      <c r="H53" t="s">
        <v>728</v>
      </c>
      <c r="I53" t="s">
        <v>730</v>
      </c>
      <c r="K53" t="s">
        <v>729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776</v>
      </c>
      <c r="C54">
        <v>52</v>
      </c>
      <c r="D54" t="s">
        <v>728</v>
      </c>
      <c r="E54" t="s">
        <v>729</v>
      </c>
      <c r="G54" t="s">
        <v>728</v>
      </c>
      <c r="H54" t="s">
        <v>728</v>
      </c>
      <c r="I54" t="s">
        <v>730</v>
      </c>
      <c r="K54" t="s">
        <v>729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776</v>
      </c>
      <c r="C55">
        <v>53</v>
      </c>
      <c r="D55" t="s">
        <v>728</v>
      </c>
      <c r="E55" t="s">
        <v>729</v>
      </c>
      <c r="G55" t="s">
        <v>728</v>
      </c>
      <c r="H55" t="s">
        <v>728</v>
      </c>
      <c r="I55" t="s">
        <v>730</v>
      </c>
      <c r="K55" t="s">
        <v>729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776</v>
      </c>
      <c r="C56">
        <v>54</v>
      </c>
      <c r="D56" t="s">
        <v>728</v>
      </c>
      <c r="E56" t="s">
        <v>729</v>
      </c>
      <c r="G56" t="s">
        <v>728</v>
      </c>
      <c r="H56" t="s">
        <v>728</v>
      </c>
      <c r="I56" t="s">
        <v>730</v>
      </c>
      <c r="K56" t="s">
        <v>729</v>
      </c>
    </row>
    <row r="57" spans="2:23" x14ac:dyDescent="0.2">
      <c r="B57" t="s">
        <v>776</v>
      </c>
      <c r="C57">
        <v>55</v>
      </c>
      <c r="D57" t="s">
        <v>728</v>
      </c>
      <c r="E57" t="s">
        <v>729</v>
      </c>
      <c r="G57" t="s">
        <v>728</v>
      </c>
      <c r="H57" t="s">
        <v>728</v>
      </c>
      <c r="I57" t="s">
        <v>730</v>
      </c>
      <c r="K57" t="s">
        <v>729</v>
      </c>
    </row>
    <row r="58" spans="2:23" x14ac:dyDescent="0.2">
      <c r="B58" t="s">
        <v>776</v>
      </c>
      <c r="C58">
        <v>56</v>
      </c>
      <c r="D58" t="s">
        <v>728</v>
      </c>
      <c r="E58" t="s">
        <v>729</v>
      </c>
      <c r="G58" t="s">
        <v>728</v>
      </c>
      <c r="H58" t="s">
        <v>728</v>
      </c>
      <c r="I58" t="s">
        <v>730</v>
      </c>
      <c r="K58" t="s">
        <v>729</v>
      </c>
    </row>
    <row r="59" spans="2:23" x14ac:dyDescent="0.2">
      <c r="B59" t="s">
        <v>776</v>
      </c>
      <c r="C59">
        <v>57</v>
      </c>
      <c r="D59" t="s">
        <v>728</v>
      </c>
      <c r="E59" t="s">
        <v>729</v>
      </c>
      <c r="G59" t="s">
        <v>728</v>
      </c>
      <c r="I59" t="s">
        <v>730</v>
      </c>
      <c r="K59" t="s">
        <v>729</v>
      </c>
    </row>
    <row r="60" spans="2:23" x14ac:dyDescent="0.2">
      <c r="B60" t="s">
        <v>776</v>
      </c>
      <c r="C60">
        <v>58</v>
      </c>
      <c r="D60" t="s">
        <v>728</v>
      </c>
      <c r="E60" t="s">
        <v>729</v>
      </c>
      <c r="G60" t="s">
        <v>728</v>
      </c>
      <c r="I60" t="s">
        <v>730</v>
      </c>
      <c r="K60" t="s">
        <v>729</v>
      </c>
    </row>
    <row r="61" spans="2:23" x14ac:dyDescent="0.2">
      <c r="B61" t="s">
        <v>776</v>
      </c>
      <c r="C61">
        <v>59</v>
      </c>
      <c r="D61" t="s">
        <v>728</v>
      </c>
      <c r="E61" t="s">
        <v>729</v>
      </c>
      <c r="G61" t="s">
        <v>728</v>
      </c>
      <c r="H61" t="s">
        <v>728</v>
      </c>
      <c r="I61" t="s">
        <v>730</v>
      </c>
      <c r="K61" t="s">
        <v>729</v>
      </c>
    </row>
    <row r="62" spans="2:23" x14ac:dyDescent="0.2">
      <c r="B62" t="s">
        <v>776</v>
      </c>
      <c r="C62">
        <v>60</v>
      </c>
      <c r="D62" t="s">
        <v>728</v>
      </c>
      <c r="E62" t="s">
        <v>730</v>
      </c>
      <c r="G62" t="s">
        <v>728</v>
      </c>
      <c r="I62" t="s">
        <v>729</v>
      </c>
      <c r="K62" t="s">
        <v>729</v>
      </c>
    </row>
    <row r="63" spans="2:23" x14ac:dyDescent="0.2">
      <c r="B63" t="s">
        <v>776</v>
      </c>
      <c r="C63">
        <v>61</v>
      </c>
      <c r="D63" t="s">
        <v>728</v>
      </c>
      <c r="E63" t="s">
        <v>729</v>
      </c>
      <c r="G63" t="s">
        <v>728</v>
      </c>
      <c r="H63" t="s">
        <v>728</v>
      </c>
      <c r="I63" t="s">
        <v>730</v>
      </c>
      <c r="K63" t="s">
        <v>729</v>
      </c>
    </row>
    <row r="64" spans="2:23" x14ac:dyDescent="0.2">
      <c r="B64" t="s">
        <v>776</v>
      </c>
      <c r="C64">
        <v>62</v>
      </c>
      <c r="D64" t="s">
        <v>728</v>
      </c>
      <c r="E64" t="s">
        <v>728</v>
      </c>
      <c r="G64" t="s">
        <v>728</v>
      </c>
      <c r="I64" t="s">
        <v>730</v>
      </c>
      <c r="K64" t="s">
        <v>729</v>
      </c>
    </row>
    <row r="65" spans="2:11" x14ac:dyDescent="0.2">
      <c r="B65" t="s">
        <v>776</v>
      </c>
      <c r="C65">
        <v>63</v>
      </c>
      <c r="D65" t="s">
        <v>728</v>
      </c>
      <c r="E65" t="s">
        <v>729</v>
      </c>
      <c r="G65" t="s">
        <v>728</v>
      </c>
      <c r="I65" t="s">
        <v>730</v>
      </c>
      <c r="K65" t="s">
        <v>729</v>
      </c>
    </row>
    <row r="66" spans="2:11" x14ac:dyDescent="0.2">
      <c r="B66" t="s">
        <v>776</v>
      </c>
      <c r="C66">
        <v>64</v>
      </c>
      <c r="D66" t="s">
        <v>728</v>
      </c>
      <c r="E66" t="s">
        <v>729</v>
      </c>
      <c r="G66" t="s">
        <v>728</v>
      </c>
      <c r="H66" t="s">
        <v>728</v>
      </c>
      <c r="I66" t="s">
        <v>730</v>
      </c>
      <c r="K66" t="s">
        <v>729</v>
      </c>
    </row>
    <row r="67" spans="2:11" x14ac:dyDescent="0.2">
      <c r="B67" t="s">
        <v>776</v>
      </c>
      <c r="C67">
        <v>65</v>
      </c>
      <c r="D67" t="s">
        <v>728</v>
      </c>
      <c r="E67" t="s">
        <v>729</v>
      </c>
      <c r="G67" t="s">
        <v>728</v>
      </c>
      <c r="H67" t="s">
        <v>728</v>
      </c>
      <c r="I67" t="s">
        <v>730</v>
      </c>
      <c r="K67" t="s">
        <v>729</v>
      </c>
    </row>
    <row r="68" spans="2:11" x14ac:dyDescent="0.2">
      <c r="B68" t="s">
        <v>776</v>
      </c>
      <c r="C68">
        <v>66</v>
      </c>
      <c r="D68" t="s">
        <v>728</v>
      </c>
      <c r="E68" t="s">
        <v>729</v>
      </c>
      <c r="G68" t="s">
        <v>728</v>
      </c>
      <c r="H68" t="s">
        <v>728</v>
      </c>
      <c r="I68" t="s">
        <v>730</v>
      </c>
      <c r="K68" t="s">
        <v>729</v>
      </c>
    </row>
    <row r="69" spans="2:11" x14ac:dyDescent="0.2">
      <c r="B69" t="s">
        <v>776</v>
      </c>
      <c r="C69">
        <v>67</v>
      </c>
      <c r="D69" t="s">
        <v>728</v>
      </c>
      <c r="E69" t="s">
        <v>729</v>
      </c>
      <c r="G69" t="s">
        <v>728</v>
      </c>
      <c r="H69" t="s">
        <v>728</v>
      </c>
      <c r="I69" t="s">
        <v>730</v>
      </c>
      <c r="K69" t="s">
        <v>729</v>
      </c>
    </row>
    <row r="70" spans="2:11" x14ac:dyDescent="0.2">
      <c r="B70" t="s">
        <v>776</v>
      </c>
      <c r="C70">
        <v>68</v>
      </c>
      <c r="D70" t="s">
        <v>728</v>
      </c>
      <c r="E70" t="s">
        <v>729</v>
      </c>
      <c r="G70" t="s">
        <v>728</v>
      </c>
      <c r="H70" t="s">
        <v>728</v>
      </c>
      <c r="I70" t="s">
        <v>730</v>
      </c>
      <c r="K70" t="s">
        <v>729</v>
      </c>
    </row>
    <row r="71" spans="2:11" x14ac:dyDescent="0.2">
      <c r="B71" t="s">
        <v>776</v>
      </c>
      <c r="C71">
        <v>69</v>
      </c>
      <c r="D71" t="s">
        <v>728</v>
      </c>
      <c r="E71" t="s">
        <v>730</v>
      </c>
      <c r="G71" t="s">
        <v>728</v>
      </c>
      <c r="I71" t="s">
        <v>729</v>
      </c>
      <c r="K71" t="s">
        <v>729</v>
      </c>
    </row>
    <row r="72" spans="2:11" x14ac:dyDescent="0.2">
      <c r="B72" t="s">
        <v>776</v>
      </c>
      <c r="C72">
        <v>70</v>
      </c>
      <c r="D72" t="s">
        <v>728</v>
      </c>
      <c r="E72" t="s">
        <v>729</v>
      </c>
      <c r="G72" t="s">
        <v>728</v>
      </c>
      <c r="H72" t="s">
        <v>728</v>
      </c>
      <c r="I72" t="s">
        <v>730</v>
      </c>
      <c r="K72" t="s">
        <v>729</v>
      </c>
    </row>
    <row r="73" spans="2:11" x14ac:dyDescent="0.2">
      <c r="B73" t="s">
        <v>776</v>
      </c>
      <c r="C73">
        <v>71</v>
      </c>
      <c r="D73" t="s">
        <v>728</v>
      </c>
      <c r="E73" t="s">
        <v>729</v>
      </c>
      <c r="G73" t="s">
        <v>728</v>
      </c>
      <c r="H73" t="s">
        <v>728</v>
      </c>
      <c r="I73" t="s">
        <v>730</v>
      </c>
      <c r="K73" t="s">
        <v>729</v>
      </c>
    </row>
    <row r="74" spans="2:11" x14ac:dyDescent="0.2">
      <c r="B74" t="s">
        <v>776</v>
      </c>
      <c r="C74">
        <v>72</v>
      </c>
      <c r="D74" t="s">
        <v>728</v>
      </c>
      <c r="E74" t="s">
        <v>729</v>
      </c>
      <c r="G74" t="s">
        <v>728</v>
      </c>
      <c r="H74" t="s">
        <v>728</v>
      </c>
      <c r="I74" t="s">
        <v>730</v>
      </c>
      <c r="K74" t="s">
        <v>729</v>
      </c>
    </row>
    <row r="75" spans="2:11" x14ac:dyDescent="0.2">
      <c r="B75" t="s">
        <v>776</v>
      </c>
      <c r="C75">
        <v>73</v>
      </c>
      <c r="D75" t="s">
        <v>728</v>
      </c>
      <c r="E75" t="s">
        <v>729</v>
      </c>
      <c r="G75" t="s">
        <v>728</v>
      </c>
      <c r="I75" t="s">
        <v>730</v>
      </c>
      <c r="K75" t="s">
        <v>729</v>
      </c>
    </row>
    <row r="76" spans="2:11" x14ac:dyDescent="0.2">
      <c r="B76" t="s">
        <v>776</v>
      </c>
      <c r="C76">
        <v>74</v>
      </c>
      <c r="D76" t="s">
        <v>728</v>
      </c>
      <c r="E76" t="s">
        <v>729</v>
      </c>
      <c r="G76" t="s">
        <v>728</v>
      </c>
      <c r="H76" t="s">
        <v>728</v>
      </c>
      <c r="I76" t="s">
        <v>730</v>
      </c>
      <c r="K76" t="s">
        <v>729</v>
      </c>
    </row>
    <row r="77" spans="2:11" x14ac:dyDescent="0.2">
      <c r="B77" t="s">
        <v>776</v>
      </c>
      <c r="C77">
        <v>75</v>
      </c>
      <c r="D77" t="s">
        <v>728</v>
      </c>
      <c r="E77" t="s">
        <v>728</v>
      </c>
      <c r="G77" t="s">
        <v>728</v>
      </c>
      <c r="H77" t="s">
        <v>728</v>
      </c>
      <c r="I77" t="s">
        <v>730</v>
      </c>
      <c r="K77" t="s">
        <v>729</v>
      </c>
    </row>
    <row r="78" spans="2:11" x14ac:dyDescent="0.2">
      <c r="B78" t="s">
        <v>776</v>
      </c>
      <c r="C78">
        <v>76</v>
      </c>
      <c r="D78" t="s">
        <v>729</v>
      </c>
      <c r="E78" t="s">
        <v>728</v>
      </c>
      <c r="G78" t="s">
        <v>728</v>
      </c>
      <c r="H78" t="s">
        <v>728</v>
      </c>
      <c r="I78" t="s">
        <v>730</v>
      </c>
      <c r="K78" t="s">
        <v>729</v>
      </c>
    </row>
    <row r="79" spans="2:11" x14ac:dyDescent="0.2">
      <c r="B79" t="s">
        <v>776</v>
      </c>
      <c r="C79">
        <v>77</v>
      </c>
      <c r="D79" t="s">
        <v>728</v>
      </c>
      <c r="E79" t="s">
        <v>729</v>
      </c>
      <c r="G79" t="s">
        <v>728</v>
      </c>
      <c r="H79" t="s">
        <v>728</v>
      </c>
      <c r="I79" t="s">
        <v>730</v>
      </c>
      <c r="K79" t="s">
        <v>729</v>
      </c>
    </row>
    <row r="80" spans="2:11" x14ac:dyDescent="0.2">
      <c r="B80" t="s">
        <v>776</v>
      </c>
      <c r="C80">
        <v>78</v>
      </c>
      <c r="D80" t="s">
        <v>728</v>
      </c>
      <c r="E80" t="s">
        <v>729</v>
      </c>
      <c r="G80" t="s">
        <v>728</v>
      </c>
      <c r="H80" t="s">
        <v>728</v>
      </c>
      <c r="I80" t="s">
        <v>730</v>
      </c>
      <c r="K80" t="s">
        <v>729</v>
      </c>
    </row>
    <row r="81" spans="2:11" x14ac:dyDescent="0.2">
      <c r="B81" t="s">
        <v>776</v>
      </c>
      <c r="C81">
        <v>79</v>
      </c>
      <c r="D81" t="s">
        <v>728</v>
      </c>
      <c r="E81" t="s">
        <v>729</v>
      </c>
      <c r="G81" t="s">
        <v>728</v>
      </c>
      <c r="H81" t="s">
        <v>728</v>
      </c>
      <c r="I81" t="s">
        <v>730</v>
      </c>
      <c r="K81" t="s">
        <v>729</v>
      </c>
    </row>
  </sheetData>
  <conditionalFormatting sqref="P14:W14 P22:W22 P43:W43 P50:W50">
    <cfRule type="cellIs" dxfId="5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W81"/>
  <sheetViews>
    <sheetView topLeftCell="O1" workbookViewId="0">
      <selection activeCell="S23" sqref="S23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x14ac:dyDescent="0.2">
      <c r="B2" t="s">
        <v>777</v>
      </c>
      <c r="C2">
        <v>0</v>
      </c>
      <c r="D2" t="s">
        <v>728</v>
      </c>
      <c r="F2" t="s">
        <v>729</v>
      </c>
      <c r="G2" t="s">
        <v>729</v>
      </c>
      <c r="H2" t="s">
        <v>728</v>
      </c>
      <c r="M2" s="53" t="s">
        <v>771</v>
      </c>
      <c r="N2" s="54" t="s">
        <v>772</v>
      </c>
    </row>
    <row r="3" spans="2:23" ht="19" customHeight="1" x14ac:dyDescent="0.25">
      <c r="B3" t="s">
        <v>777</v>
      </c>
      <c r="C3">
        <v>1</v>
      </c>
      <c r="D3" t="s">
        <v>729</v>
      </c>
      <c r="F3" t="s">
        <v>729</v>
      </c>
      <c r="G3" t="s">
        <v>729</v>
      </c>
      <c r="H3" t="s">
        <v>728</v>
      </c>
      <c r="I3" t="s">
        <v>728</v>
      </c>
      <c r="K3" t="s">
        <v>728</v>
      </c>
      <c r="M3" s="55" t="s">
        <v>104</v>
      </c>
      <c r="N3" s="56">
        <v>0.2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thickBot="1" x14ac:dyDescent="0.3">
      <c r="B4" t="s">
        <v>777</v>
      </c>
      <c r="C4">
        <v>2</v>
      </c>
      <c r="D4" t="s">
        <v>729</v>
      </c>
      <c r="F4" t="s">
        <v>729</v>
      </c>
      <c r="G4" t="s">
        <v>729</v>
      </c>
      <c r="H4" t="s">
        <v>728</v>
      </c>
      <c r="I4" t="s">
        <v>728</v>
      </c>
      <c r="M4" s="57" t="s">
        <v>109</v>
      </c>
      <c r="N4" s="58">
        <v>0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x14ac:dyDescent="0.25">
      <c r="B5" t="s">
        <v>777</v>
      </c>
      <c r="C5">
        <v>3</v>
      </c>
      <c r="D5" t="s">
        <v>728</v>
      </c>
      <c r="F5" t="s">
        <v>729</v>
      </c>
      <c r="G5" t="s">
        <v>730</v>
      </c>
      <c r="H5" t="s">
        <v>728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777</v>
      </c>
      <c r="C6">
        <v>4</v>
      </c>
      <c r="D6" t="s">
        <v>728</v>
      </c>
      <c r="F6" t="s">
        <v>729</v>
      </c>
      <c r="G6" t="s">
        <v>730</v>
      </c>
      <c r="I6" t="s">
        <v>729</v>
      </c>
    </row>
    <row r="7" spans="2:23" x14ac:dyDescent="0.2">
      <c r="B7" t="s">
        <v>777</v>
      </c>
      <c r="C7">
        <v>5</v>
      </c>
      <c r="D7" t="s">
        <v>728</v>
      </c>
      <c r="F7" t="s">
        <v>729</v>
      </c>
      <c r="G7" t="s">
        <v>730</v>
      </c>
      <c r="H7" t="s">
        <v>728</v>
      </c>
    </row>
    <row r="8" spans="2:23" ht="20" customHeight="1" thickBot="1" x14ac:dyDescent="0.3">
      <c r="B8" t="s">
        <v>777</v>
      </c>
      <c r="C8">
        <v>6</v>
      </c>
      <c r="D8" t="s">
        <v>729</v>
      </c>
      <c r="F8" t="s">
        <v>729</v>
      </c>
      <c r="G8" t="s">
        <v>729</v>
      </c>
      <c r="H8" t="s">
        <v>728</v>
      </c>
      <c r="I8" t="s">
        <v>728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777</v>
      </c>
      <c r="C9">
        <v>7</v>
      </c>
      <c r="D9" t="s">
        <v>729</v>
      </c>
      <c r="F9" t="s">
        <v>729</v>
      </c>
      <c r="G9" t="s">
        <v>729</v>
      </c>
      <c r="H9" t="s">
        <v>728</v>
      </c>
      <c r="I9" t="s">
        <v>728</v>
      </c>
      <c r="J9" t="s">
        <v>728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777</v>
      </c>
      <c r="C10">
        <v>8</v>
      </c>
      <c r="D10" t="s">
        <v>729</v>
      </c>
      <c r="F10" t="s">
        <v>729</v>
      </c>
      <c r="G10" t="s">
        <v>729</v>
      </c>
      <c r="H10" t="s">
        <v>728</v>
      </c>
      <c r="I10" t="s">
        <v>728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777</v>
      </c>
      <c r="C11">
        <v>9</v>
      </c>
      <c r="D11" t="s">
        <v>728</v>
      </c>
      <c r="F11" t="s">
        <v>729</v>
      </c>
      <c r="G11" t="s">
        <v>730</v>
      </c>
      <c r="H11" t="s">
        <v>728</v>
      </c>
      <c r="I11" t="s">
        <v>728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777</v>
      </c>
      <c r="C12">
        <v>10</v>
      </c>
      <c r="D12" t="s">
        <v>728</v>
      </c>
      <c r="F12" t="s">
        <v>729</v>
      </c>
      <c r="G12" t="s">
        <v>730</v>
      </c>
      <c r="I12" t="s">
        <v>729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777</v>
      </c>
      <c r="C13">
        <v>11</v>
      </c>
      <c r="D13" t="s">
        <v>728</v>
      </c>
      <c r="F13" t="s">
        <v>729</v>
      </c>
      <c r="G13" t="s">
        <v>730</v>
      </c>
      <c r="H13" t="s">
        <v>728</v>
      </c>
      <c r="I13" t="s">
        <v>728</v>
      </c>
      <c r="N13" s="50" t="s">
        <v>773</v>
      </c>
      <c r="O13" s="43" t="s">
        <v>118</v>
      </c>
      <c r="P13" s="8">
        <f t="shared" ref="P13:W13" si="0">COUNTA(D2:D81)</f>
        <v>80</v>
      </c>
      <c r="Q13" s="8">
        <f t="shared" si="0"/>
        <v>7</v>
      </c>
      <c r="R13" s="8">
        <f t="shared" si="0"/>
        <v>80</v>
      </c>
      <c r="S13" s="8">
        <f t="shared" si="0"/>
        <v>80</v>
      </c>
      <c r="T13" s="8">
        <f t="shared" si="0"/>
        <v>63</v>
      </c>
      <c r="U13" s="8">
        <f t="shared" si="0"/>
        <v>57</v>
      </c>
      <c r="V13" s="8">
        <f t="shared" si="0"/>
        <v>12</v>
      </c>
      <c r="W13" s="36">
        <f t="shared" si="0"/>
        <v>9</v>
      </c>
    </row>
    <row r="14" spans="2:23" ht="19" customHeight="1" x14ac:dyDescent="0.25">
      <c r="B14" t="s">
        <v>777</v>
      </c>
      <c r="C14">
        <v>12</v>
      </c>
      <c r="D14" t="s">
        <v>729</v>
      </c>
      <c r="F14" t="s">
        <v>729</v>
      </c>
      <c r="G14" t="s">
        <v>729</v>
      </c>
      <c r="J14" t="s">
        <v>728</v>
      </c>
      <c r="K14" t="s">
        <v>728</v>
      </c>
      <c r="N14" s="51">
        <v>80</v>
      </c>
      <c r="O14" s="40" t="s">
        <v>121</v>
      </c>
      <c r="P14" s="13">
        <f t="shared" ref="P14:W14" si="1">P13/$N$14</f>
        <v>1</v>
      </c>
      <c r="Q14" s="13">
        <f t="shared" si="1"/>
        <v>8.7499999999999994E-2</v>
      </c>
      <c r="R14" s="13">
        <f t="shared" si="1"/>
        <v>1</v>
      </c>
      <c r="S14" s="13">
        <f t="shared" si="1"/>
        <v>1</v>
      </c>
      <c r="T14" s="13">
        <f t="shared" si="1"/>
        <v>0.78749999999999998</v>
      </c>
      <c r="U14" s="13">
        <f t="shared" si="1"/>
        <v>0.71250000000000002</v>
      </c>
      <c r="V14" s="13">
        <f t="shared" si="1"/>
        <v>0.15</v>
      </c>
      <c r="W14" s="34">
        <f t="shared" si="1"/>
        <v>0.1125</v>
      </c>
    </row>
    <row r="15" spans="2:23" ht="20" customHeight="1" thickBot="1" x14ac:dyDescent="0.3">
      <c r="B15" t="s">
        <v>777</v>
      </c>
      <c r="C15">
        <v>13</v>
      </c>
      <c r="D15" t="s">
        <v>728</v>
      </c>
      <c r="F15" t="s">
        <v>729</v>
      </c>
      <c r="G15" t="s">
        <v>730</v>
      </c>
      <c r="I15" t="s">
        <v>728</v>
      </c>
      <c r="N15" s="51"/>
      <c r="O15" s="41" t="s">
        <v>124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777</v>
      </c>
      <c r="C16">
        <v>14</v>
      </c>
      <c r="D16" t="s">
        <v>728</v>
      </c>
      <c r="F16" t="s">
        <v>729</v>
      </c>
      <c r="G16" t="s">
        <v>730</v>
      </c>
      <c r="H16" t="s">
        <v>728</v>
      </c>
      <c r="I16" t="s">
        <v>728</v>
      </c>
      <c r="N16" s="51"/>
      <c r="O16" s="42" t="s">
        <v>127</v>
      </c>
      <c r="P16" s="8">
        <f t="shared" ref="P16:W18" si="3">COUNTIF(D$2:D$81, P3)</f>
        <v>59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63</v>
      </c>
      <c r="U16" s="8">
        <f t="shared" si="3"/>
        <v>51</v>
      </c>
      <c r="V16" s="8">
        <f t="shared" si="3"/>
        <v>12</v>
      </c>
      <c r="W16" s="36">
        <f t="shared" si="3"/>
        <v>9</v>
      </c>
    </row>
    <row r="17" spans="2:23" ht="19" customHeight="1" x14ac:dyDescent="0.25">
      <c r="B17" t="s">
        <v>777</v>
      </c>
      <c r="C17">
        <v>15</v>
      </c>
      <c r="D17" t="s">
        <v>728</v>
      </c>
      <c r="F17" t="s">
        <v>729</v>
      </c>
      <c r="G17" t="s">
        <v>730</v>
      </c>
      <c r="H17" t="s">
        <v>728</v>
      </c>
      <c r="I17" t="s">
        <v>728</v>
      </c>
      <c r="N17" s="35"/>
      <c r="O17" s="40" t="s">
        <v>130</v>
      </c>
      <c r="P17" s="8">
        <f t="shared" si="3"/>
        <v>21</v>
      </c>
      <c r="Q17" s="8">
        <f t="shared" si="3"/>
        <v>7</v>
      </c>
      <c r="R17" s="8">
        <f t="shared" si="3"/>
        <v>80</v>
      </c>
      <c r="S17" s="8">
        <f t="shared" si="3"/>
        <v>41</v>
      </c>
      <c r="T17" s="8">
        <f t="shared" si="3"/>
        <v>0</v>
      </c>
      <c r="U17" s="8">
        <f t="shared" si="3"/>
        <v>6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777</v>
      </c>
      <c r="C18">
        <v>16</v>
      </c>
      <c r="D18" t="s">
        <v>728</v>
      </c>
      <c r="F18" t="s">
        <v>729</v>
      </c>
      <c r="G18" t="s">
        <v>729</v>
      </c>
      <c r="H18" t="s">
        <v>728</v>
      </c>
      <c r="N18" s="35"/>
      <c r="O18" s="41" t="s">
        <v>133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39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777</v>
      </c>
      <c r="C19">
        <v>17</v>
      </c>
      <c r="D19" t="s">
        <v>728</v>
      </c>
      <c r="E19" t="s">
        <v>729</v>
      </c>
      <c r="F19" t="s">
        <v>729</v>
      </c>
      <c r="G19" t="s">
        <v>729</v>
      </c>
      <c r="H19" t="s">
        <v>728</v>
      </c>
      <c r="I19" t="s">
        <v>728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777</v>
      </c>
      <c r="C20">
        <v>18</v>
      </c>
      <c r="D20" t="s">
        <v>728</v>
      </c>
      <c r="E20" t="s">
        <v>729</v>
      </c>
      <c r="F20" t="s">
        <v>729</v>
      </c>
      <c r="G20" t="s">
        <v>729</v>
      </c>
      <c r="H20" t="s">
        <v>728</v>
      </c>
      <c r="I20" t="s">
        <v>728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777</v>
      </c>
      <c r="C21">
        <v>19</v>
      </c>
      <c r="D21" t="s">
        <v>728</v>
      </c>
      <c r="F21" t="s">
        <v>729</v>
      </c>
      <c r="G21" t="s">
        <v>730</v>
      </c>
      <c r="H21" t="s">
        <v>728</v>
      </c>
      <c r="I21" t="s">
        <v>728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777</v>
      </c>
      <c r="C22">
        <v>20</v>
      </c>
      <c r="D22" t="s">
        <v>728</v>
      </c>
      <c r="F22" t="s">
        <v>729</v>
      </c>
      <c r="G22" t="s">
        <v>730</v>
      </c>
      <c r="I22" t="s">
        <v>728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777</v>
      </c>
      <c r="C23">
        <v>21</v>
      </c>
      <c r="D23" t="s">
        <v>728</v>
      </c>
      <c r="E23" t="s">
        <v>729</v>
      </c>
      <c r="F23" t="s">
        <v>729</v>
      </c>
      <c r="G23" t="s">
        <v>729</v>
      </c>
      <c r="H23" t="s">
        <v>728</v>
      </c>
      <c r="I23" t="s">
        <v>728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777</v>
      </c>
      <c r="C24">
        <v>22</v>
      </c>
      <c r="D24" t="s">
        <v>729</v>
      </c>
      <c r="F24" t="s">
        <v>729</v>
      </c>
      <c r="G24" t="s">
        <v>729</v>
      </c>
      <c r="H24" t="s">
        <v>728</v>
      </c>
      <c r="I24" t="s">
        <v>728</v>
      </c>
      <c r="K24" t="s">
        <v>728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777</v>
      </c>
      <c r="C25">
        <v>23</v>
      </c>
      <c r="D25" t="s">
        <v>728</v>
      </c>
      <c r="F25" t="s">
        <v>729</v>
      </c>
      <c r="G25" t="s">
        <v>729</v>
      </c>
      <c r="H25" t="s">
        <v>728</v>
      </c>
    </row>
    <row r="26" spans="2:23" x14ac:dyDescent="0.2">
      <c r="B26" t="s">
        <v>777</v>
      </c>
      <c r="C26">
        <v>24</v>
      </c>
      <c r="D26" t="s">
        <v>728</v>
      </c>
      <c r="F26" t="s">
        <v>729</v>
      </c>
      <c r="G26" t="s">
        <v>730</v>
      </c>
      <c r="H26" t="s">
        <v>728</v>
      </c>
      <c r="I26" t="s">
        <v>728</v>
      </c>
    </row>
    <row r="27" spans="2:23" x14ac:dyDescent="0.2">
      <c r="B27" t="s">
        <v>777</v>
      </c>
      <c r="C27">
        <v>25</v>
      </c>
      <c r="D27" t="s">
        <v>728</v>
      </c>
      <c r="F27" t="s">
        <v>729</v>
      </c>
      <c r="G27" t="s">
        <v>730</v>
      </c>
      <c r="I27" t="s">
        <v>728</v>
      </c>
    </row>
    <row r="28" spans="2:23" x14ac:dyDescent="0.2">
      <c r="B28" t="s">
        <v>777</v>
      </c>
      <c r="C28">
        <v>26</v>
      </c>
      <c r="D28" t="s">
        <v>728</v>
      </c>
      <c r="F28" t="s">
        <v>729</v>
      </c>
      <c r="G28" t="s">
        <v>730</v>
      </c>
      <c r="H28" t="s">
        <v>728</v>
      </c>
      <c r="I28" t="s">
        <v>728</v>
      </c>
    </row>
    <row r="29" spans="2:23" x14ac:dyDescent="0.2">
      <c r="B29" t="s">
        <v>777</v>
      </c>
      <c r="C29">
        <v>27</v>
      </c>
      <c r="D29" t="s">
        <v>728</v>
      </c>
      <c r="F29" t="s">
        <v>729</v>
      </c>
      <c r="G29" t="s">
        <v>729</v>
      </c>
      <c r="H29" t="s">
        <v>728</v>
      </c>
    </row>
    <row r="30" spans="2:23" x14ac:dyDescent="0.2">
      <c r="B30" t="s">
        <v>777</v>
      </c>
      <c r="C30">
        <v>28</v>
      </c>
      <c r="D30" t="s">
        <v>728</v>
      </c>
      <c r="F30" t="s">
        <v>729</v>
      </c>
      <c r="G30" t="s">
        <v>729</v>
      </c>
      <c r="H30" t="s">
        <v>728</v>
      </c>
    </row>
    <row r="31" spans="2:23" x14ac:dyDescent="0.2">
      <c r="B31" t="s">
        <v>777</v>
      </c>
      <c r="C31">
        <v>29</v>
      </c>
      <c r="D31" t="s">
        <v>728</v>
      </c>
      <c r="F31" t="s">
        <v>729</v>
      </c>
      <c r="G31" t="s">
        <v>730</v>
      </c>
      <c r="H31" t="s">
        <v>728</v>
      </c>
      <c r="I31" t="s">
        <v>728</v>
      </c>
    </row>
    <row r="32" spans="2:23" x14ac:dyDescent="0.2">
      <c r="B32" t="s">
        <v>777</v>
      </c>
      <c r="C32">
        <v>30</v>
      </c>
      <c r="D32" t="s">
        <v>728</v>
      </c>
      <c r="F32" t="s">
        <v>729</v>
      </c>
      <c r="G32" t="s">
        <v>729</v>
      </c>
      <c r="H32" t="s">
        <v>728</v>
      </c>
    </row>
    <row r="33" spans="2:23" x14ac:dyDescent="0.2">
      <c r="B33" t="s">
        <v>777</v>
      </c>
      <c r="C33">
        <v>31</v>
      </c>
      <c r="D33" t="s">
        <v>728</v>
      </c>
      <c r="F33" t="s">
        <v>729</v>
      </c>
      <c r="G33" t="s">
        <v>730</v>
      </c>
      <c r="I33" t="s">
        <v>728</v>
      </c>
    </row>
    <row r="34" spans="2:23" x14ac:dyDescent="0.2">
      <c r="B34" t="s">
        <v>777</v>
      </c>
      <c r="C34">
        <v>32</v>
      </c>
      <c r="D34" t="s">
        <v>729</v>
      </c>
      <c r="F34" t="s">
        <v>729</v>
      </c>
      <c r="G34" t="s">
        <v>729</v>
      </c>
      <c r="H34" t="s">
        <v>728</v>
      </c>
      <c r="I34" t="s">
        <v>728</v>
      </c>
      <c r="J34" t="s">
        <v>728</v>
      </c>
    </row>
    <row r="35" spans="2:23" x14ac:dyDescent="0.2">
      <c r="B35" t="s">
        <v>777</v>
      </c>
      <c r="C35">
        <v>33</v>
      </c>
      <c r="D35" t="s">
        <v>728</v>
      </c>
      <c r="F35" t="s">
        <v>729</v>
      </c>
      <c r="G35" t="s">
        <v>730</v>
      </c>
      <c r="H35" t="s">
        <v>728</v>
      </c>
      <c r="I35" t="s">
        <v>728</v>
      </c>
    </row>
    <row r="36" spans="2:23" x14ac:dyDescent="0.2">
      <c r="B36" t="s">
        <v>777</v>
      </c>
      <c r="C36">
        <v>34</v>
      </c>
      <c r="D36" t="s">
        <v>729</v>
      </c>
      <c r="F36" t="s">
        <v>729</v>
      </c>
      <c r="G36" t="s">
        <v>729</v>
      </c>
      <c r="H36" t="s">
        <v>728</v>
      </c>
      <c r="I36" t="s">
        <v>728</v>
      </c>
    </row>
    <row r="37" spans="2:23" x14ac:dyDescent="0.2">
      <c r="B37" t="s">
        <v>777</v>
      </c>
      <c r="C37">
        <v>35</v>
      </c>
      <c r="D37" t="s">
        <v>728</v>
      </c>
      <c r="F37" t="s">
        <v>729</v>
      </c>
      <c r="G37" t="s">
        <v>729</v>
      </c>
      <c r="H37" t="s">
        <v>728</v>
      </c>
    </row>
    <row r="38" spans="2:23" x14ac:dyDescent="0.2">
      <c r="B38" t="s">
        <v>777</v>
      </c>
      <c r="C38">
        <v>36</v>
      </c>
      <c r="D38" t="s">
        <v>728</v>
      </c>
      <c r="E38" t="s">
        <v>729</v>
      </c>
      <c r="F38" t="s">
        <v>729</v>
      </c>
      <c r="G38" t="s">
        <v>729</v>
      </c>
      <c r="H38" t="s">
        <v>728</v>
      </c>
      <c r="I38" t="s">
        <v>728</v>
      </c>
    </row>
    <row r="39" spans="2:23" x14ac:dyDescent="0.2">
      <c r="B39" t="s">
        <v>777</v>
      </c>
      <c r="C39">
        <v>37</v>
      </c>
      <c r="D39" t="s">
        <v>729</v>
      </c>
      <c r="F39" t="s">
        <v>729</v>
      </c>
      <c r="G39" t="s">
        <v>729</v>
      </c>
      <c r="H39" t="s">
        <v>728</v>
      </c>
      <c r="I39" t="s">
        <v>728</v>
      </c>
      <c r="J39" t="s">
        <v>728</v>
      </c>
    </row>
    <row r="40" spans="2:23" x14ac:dyDescent="0.2">
      <c r="B40" t="s">
        <v>777</v>
      </c>
      <c r="C40">
        <v>38</v>
      </c>
      <c r="D40" t="s">
        <v>728</v>
      </c>
      <c r="F40" t="s">
        <v>729</v>
      </c>
      <c r="G40" t="s">
        <v>729</v>
      </c>
      <c r="H40" t="s">
        <v>728</v>
      </c>
    </row>
    <row r="41" spans="2:23" x14ac:dyDescent="0.2">
      <c r="B41" t="s">
        <v>777</v>
      </c>
      <c r="C41">
        <v>39</v>
      </c>
      <c r="D41" t="s">
        <v>728</v>
      </c>
      <c r="F41" t="s">
        <v>729</v>
      </c>
      <c r="G41" t="s">
        <v>729</v>
      </c>
      <c r="H41" t="s">
        <v>728</v>
      </c>
    </row>
    <row r="42" spans="2:23" ht="19" customHeight="1" x14ac:dyDescent="0.25">
      <c r="B42" t="s">
        <v>777</v>
      </c>
      <c r="C42">
        <v>40</v>
      </c>
      <c r="D42" t="s">
        <v>728</v>
      </c>
      <c r="F42" t="s">
        <v>729</v>
      </c>
      <c r="G42" t="s">
        <v>730</v>
      </c>
      <c r="I42" t="s">
        <v>728</v>
      </c>
      <c r="J42" t="s">
        <v>728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777</v>
      </c>
      <c r="C43">
        <v>41</v>
      </c>
      <c r="D43" t="s">
        <v>729</v>
      </c>
      <c r="E43" t="s">
        <v>729</v>
      </c>
      <c r="F43" t="s">
        <v>729</v>
      </c>
      <c r="G43" t="s">
        <v>729</v>
      </c>
      <c r="H43" t="s">
        <v>728</v>
      </c>
      <c r="I43" t="s">
        <v>728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777</v>
      </c>
      <c r="C44">
        <v>42</v>
      </c>
      <c r="D44" t="s">
        <v>728</v>
      </c>
      <c r="F44" t="s">
        <v>729</v>
      </c>
      <c r="G44" t="s">
        <v>730</v>
      </c>
      <c r="H44" t="s">
        <v>728</v>
      </c>
      <c r="I44" t="s">
        <v>728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777</v>
      </c>
      <c r="C45">
        <v>43</v>
      </c>
      <c r="D45" t="s">
        <v>728</v>
      </c>
      <c r="F45" t="s">
        <v>729</v>
      </c>
      <c r="G45" t="s">
        <v>730</v>
      </c>
      <c r="H45" t="s">
        <v>728</v>
      </c>
      <c r="I45" t="s">
        <v>728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777</v>
      </c>
      <c r="C46">
        <v>44</v>
      </c>
      <c r="D46" t="s">
        <v>729</v>
      </c>
      <c r="F46" t="s">
        <v>729</v>
      </c>
      <c r="G46" t="s">
        <v>729</v>
      </c>
      <c r="H46" t="s">
        <v>728</v>
      </c>
      <c r="I46" t="s">
        <v>728</v>
      </c>
      <c r="K46" t="s">
        <v>728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777</v>
      </c>
      <c r="C47">
        <v>45</v>
      </c>
      <c r="D47" t="s">
        <v>728</v>
      </c>
      <c r="F47" t="s">
        <v>729</v>
      </c>
      <c r="G47" t="s">
        <v>730</v>
      </c>
      <c r="H47" t="s">
        <v>728</v>
      </c>
      <c r="I47" t="s">
        <v>728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777</v>
      </c>
      <c r="C48">
        <v>46</v>
      </c>
      <c r="D48" t="s">
        <v>729</v>
      </c>
      <c r="F48" t="s">
        <v>729</v>
      </c>
      <c r="G48" t="s">
        <v>729</v>
      </c>
      <c r="H48" t="s">
        <v>728</v>
      </c>
      <c r="I48" t="s">
        <v>728</v>
      </c>
      <c r="K48" t="s">
        <v>728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777</v>
      </c>
      <c r="C49">
        <v>47</v>
      </c>
      <c r="D49" t="s">
        <v>728</v>
      </c>
      <c r="F49" t="s">
        <v>729</v>
      </c>
      <c r="G49" t="s">
        <v>730</v>
      </c>
      <c r="H49" t="s">
        <v>728</v>
      </c>
      <c r="I49" t="s">
        <v>728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777</v>
      </c>
      <c r="C50">
        <v>48</v>
      </c>
      <c r="D50" t="s">
        <v>728</v>
      </c>
      <c r="F50" t="s">
        <v>729</v>
      </c>
      <c r="G50" t="s">
        <v>730</v>
      </c>
      <c r="I50" t="s">
        <v>728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777</v>
      </c>
      <c r="C51">
        <v>49</v>
      </c>
      <c r="D51" t="s">
        <v>728</v>
      </c>
      <c r="F51" t="s">
        <v>729</v>
      </c>
      <c r="G51" t="s">
        <v>730</v>
      </c>
      <c r="H51" t="s">
        <v>728</v>
      </c>
      <c r="I51" t="s">
        <v>728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777</v>
      </c>
      <c r="C52">
        <v>50</v>
      </c>
      <c r="D52" t="s">
        <v>729</v>
      </c>
      <c r="F52" t="s">
        <v>729</v>
      </c>
      <c r="G52" t="s">
        <v>729</v>
      </c>
      <c r="H52" t="s">
        <v>728</v>
      </c>
      <c r="I52" t="s">
        <v>728</v>
      </c>
      <c r="J52" t="s">
        <v>728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777</v>
      </c>
      <c r="C53">
        <v>51</v>
      </c>
      <c r="D53" t="s">
        <v>728</v>
      </c>
      <c r="F53" t="s">
        <v>729</v>
      </c>
      <c r="G53" t="s">
        <v>730</v>
      </c>
      <c r="I53" t="s">
        <v>729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777</v>
      </c>
      <c r="C54">
        <v>52</v>
      </c>
      <c r="D54" t="s">
        <v>728</v>
      </c>
      <c r="F54" t="s">
        <v>729</v>
      </c>
      <c r="G54" t="s">
        <v>730</v>
      </c>
      <c r="H54" t="s">
        <v>728</v>
      </c>
      <c r="I54" t="s">
        <v>728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777</v>
      </c>
      <c r="C55">
        <v>53</v>
      </c>
      <c r="D55" t="s">
        <v>728</v>
      </c>
      <c r="F55" t="s">
        <v>729</v>
      </c>
      <c r="G55" t="s">
        <v>729</v>
      </c>
      <c r="H55" t="s">
        <v>728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777</v>
      </c>
      <c r="C56">
        <v>54</v>
      </c>
      <c r="D56" t="s">
        <v>728</v>
      </c>
      <c r="F56" t="s">
        <v>729</v>
      </c>
      <c r="G56" t="s">
        <v>730</v>
      </c>
      <c r="H56" t="s">
        <v>728</v>
      </c>
    </row>
    <row r="57" spans="2:23" x14ac:dyDescent="0.2">
      <c r="B57" t="s">
        <v>777</v>
      </c>
      <c r="C57">
        <v>55</v>
      </c>
      <c r="D57" t="s">
        <v>728</v>
      </c>
      <c r="F57" t="s">
        <v>729</v>
      </c>
      <c r="G57" t="s">
        <v>730</v>
      </c>
      <c r="I57" t="s">
        <v>729</v>
      </c>
    </row>
    <row r="58" spans="2:23" x14ac:dyDescent="0.2">
      <c r="B58" t="s">
        <v>777</v>
      </c>
      <c r="C58">
        <v>56</v>
      </c>
      <c r="D58" t="s">
        <v>729</v>
      </c>
      <c r="F58" t="s">
        <v>729</v>
      </c>
      <c r="G58" t="s">
        <v>729</v>
      </c>
      <c r="H58" t="s">
        <v>728</v>
      </c>
      <c r="I58" t="s">
        <v>728</v>
      </c>
      <c r="K58" t="s">
        <v>728</v>
      </c>
    </row>
    <row r="59" spans="2:23" x14ac:dyDescent="0.2">
      <c r="B59" t="s">
        <v>777</v>
      </c>
      <c r="C59">
        <v>57</v>
      </c>
      <c r="D59" t="s">
        <v>728</v>
      </c>
      <c r="F59" t="s">
        <v>729</v>
      </c>
      <c r="G59" t="s">
        <v>730</v>
      </c>
      <c r="J59" t="s">
        <v>728</v>
      </c>
      <c r="K59" t="s">
        <v>728</v>
      </c>
    </row>
    <row r="60" spans="2:23" x14ac:dyDescent="0.2">
      <c r="B60" t="s">
        <v>777</v>
      </c>
      <c r="C60">
        <v>58</v>
      </c>
      <c r="D60" t="s">
        <v>728</v>
      </c>
      <c r="F60" t="s">
        <v>729</v>
      </c>
      <c r="G60" t="s">
        <v>729</v>
      </c>
      <c r="H60" t="s">
        <v>728</v>
      </c>
    </row>
    <row r="61" spans="2:23" x14ac:dyDescent="0.2">
      <c r="B61" t="s">
        <v>777</v>
      </c>
      <c r="C61">
        <v>59</v>
      </c>
      <c r="D61" t="s">
        <v>728</v>
      </c>
      <c r="F61" t="s">
        <v>729</v>
      </c>
      <c r="G61" t="s">
        <v>730</v>
      </c>
      <c r="H61" t="s">
        <v>728</v>
      </c>
      <c r="I61" t="s">
        <v>728</v>
      </c>
    </row>
    <row r="62" spans="2:23" x14ac:dyDescent="0.2">
      <c r="B62" t="s">
        <v>777</v>
      </c>
      <c r="C62">
        <v>60</v>
      </c>
      <c r="D62" t="s">
        <v>728</v>
      </c>
      <c r="F62" t="s">
        <v>729</v>
      </c>
      <c r="G62" t="s">
        <v>730</v>
      </c>
      <c r="H62" t="s">
        <v>728</v>
      </c>
      <c r="I62" t="s">
        <v>728</v>
      </c>
    </row>
    <row r="63" spans="2:23" x14ac:dyDescent="0.2">
      <c r="B63" t="s">
        <v>777</v>
      </c>
      <c r="C63">
        <v>61</v>
      </c>
      <c r="D63" t="s">
        <v>728</v>
      </c>
      <c r="F63" t="s">
        <v>729</v>
      </c>
      <c r="G63" t="s">
        <v>730</v>
      </c>
      <c r="H63" t="s">
        <v>728</v>
      </c>
      <c r="I63" t="s">
        <v>728</v>
      </c>
    </row>
    <row r="64" spans="2:23" x14ac:dyDescent="0.2">
      <c r="B64" t="s">
        <v>777</v>
      </c>
      <c r="C64">
        <v>62</v>
      </c>
      <c r="D64" t="s">
        <v>728</v>
      </c>
      <c r="F64" t="s">
        <v>729</v>
      </c>
      <c r="G64" t="s">
        <v>729</v>
      </c>
      <c r="H64" t="s">
        <v>728</v>
      </c>
    </row>
    <row r="65" spans="2:11" x14ac:dyDescent="0.2">
      <c r="B65" t="s">
        <v>777</v>
      </c>
      <c r="C65">
        <v>63</v>
      </c>
      <c r="D65" t="s">
        <v>728</v>
      </c>
      <c r="F65" t="s">
        <v>729</v>
      </c>
      <c r="G65" t="s">
        <v>730</v>
      </c>
      <c r="H65" t="s">
        <v>728</v>
      </c>
      <c r="I65" t="s">
        <v>728</v>
      </c>
    </row>
    <row r="66" spans="2:11" x14ac:dyDescent="0.2">
      <c r="B66" t="s">
        <v>777</v>
      </c>
      <c r="C66">
        <v>64</v>
      </c>
      <c r="D66" t="s">
        <v>729</v>
      </c>
      <c r="F66" t="s">
        <v>729</v>
      </c>
      <c r="G66" t="s">
        <v>729</v>
      </c>
      <c r="H66" t="s">
        <v>728</v>
      </c>
      <c r="I66" t="s">
        <v>728</v>
      </c>
      <c r="J66" t="s">
        <v>728</v>
      </c>
    </row>
    <row r="67" spans="2:11" x14ac:dyDescent="0.2">
      <c r="B67" t="s">
        <v>777</v>
      </c>
      <c r="C67">
        <v>65</v>
      </c>
      <c r="D67" t="s">
        <v>728</v>
      </c>
      <c r="F67" t="s">
        <v>729</v>
      </c>
      <c r="G67" t="s">
        <v>729</v>
      </c>
      <c r="H67" t="s">
        <v>728</v>
      </c>
    </row>
    <row r="68" spans="2:11" x14ac:dyDescent="0.2">
      <c r="B68" t="s">
        <v>777</v>
      </c>
      <c r="C68">
        <v>66</v>
      </c>
      <c r="D68" t="s">
        <v>728</v>
      </c>
      <c r="F68" t="s">
        <v>729</v>
      </c>
      <c r="G68" t="s">
        <v>730</v>
      </c>
      <c r="J68" t="s">
        <v>728</v>
      </c>
      <c r="K68" t="s">
        <v>728</v>
      </c>
    </row>
    <row r="69" spans="2:11" x14ac:dyDescent="0.2">
      <c r="B69" t="s">
        <v>777</v>
      </c>
      <c r="C69">
        <v>67</v>
      </c>
      <c r="D69" t="s">
        <v>729</v>
      </c>
      <c r="F69" t="s">
        <v>729</v>
      </c>
      <c r="G69" t="s">
        <v>729</v>
      </c>
      <c r="I69" t="s">
        <v>728</v>
      </c>
      <c r="J69" t="s">
        <v>728</v>
      </c>
    </row>
    <row r="70" spans="2:11" x14ac:dyDescent="0.2">
      <c r="B70" t="s">
        <v>777</v>
      </c>
      <c r="C70">
        <v>68</v>
      </c>
      <c r="D70" t="s">
        <v>728</v>
      </c>
      <c r="F70" t="s">
        <v>729</v>
      </c>
      <c r="G70" t="s">
        <v>729</v>
      </c>
      <c r="H70" t="s">
        <v>728</v>
      </c>
    </row>
    <row r="71" spans="2:11" x14ac:dyDescent="0.2">
      <c r="B71" t="s">
        <v>777</v>
      </c>
      <c r="C71">
        <v>69</v>
      </c>
      <c r="D71" t="s">
        <v>728</v>
      </c>
      <c r="F71" t="s">
        <v>729</v>
      </c>
      <c r="G71" t="s">
        <v>730</v>
      </c>
      <c r="H71" t="s">
        <v>728</v>
      </c>
      <c r="I71" t="s">
        <v>729</v>
      </c>
    </row>
    <row r="72" spans="2:11" x14ac:dyDescent="0.2">
      <c r="B72" t="s">
        <v>777</v>
      </c>
      <c r="C72">
        <v>70</v>
      </c>
      <c r="D72" t="s">
        <v>728</v>
      </c>
      <c r="F72" t="s">
        <v>729</v>
      </c>
      <c r="G72" t="s">
        <v>730</v>
      </c>
      <c r="H72" t="s">
        <v>728</v>
      </c>
    </row>
    <row r="73" spans="2:11" x14ac:dyDescent="0.2">
      <c r="B73" t="s">
        <v>777</v>
      </c>
      <c r="C73">
        <v>71</v>
      </c>
      <c r="D73" t="s">
        <v>728</v>
      </c>
      <c r="F73" t="s">
        <v>729</v>
      </c>
      <c r="G73" t="s">
        <v>729</v>
      </c>
      <c r="H73" t="s">
        <v>728</v>
      </c>
    </row>
    <row r="74" spans="2:11" x14ac:dyDescent="0.2">
      <c r="B74" t="s">
        <v>777</v>
      </c>
      <c r="C74">
        <v>72</v>
      </c>
      <c r="D74" t="s">
        <v>729</v>
      </c>
      <c r="E74" t="s">
        <v>729</v>
      </c>
      <c r="F74" t="s">
        <v>729</v>
      </c>
      <c r="G74" t="s">
        <v>729</v>
      </c>
    </row>
    <row r="75" spans="2:11" x14ac:dyDescent="0.2">
      <c r="B75" t="s">
        <v>777</v>
      </c>
      <c r="C75">
        <v>73</v>
      </c>
      <c r="D75" t="s">
        <v>728</v>
      </c>
      <c r="E75" t="s">
        <v>729</v>
      </c>
      <c r="F75" t="s">
        <v>729</v>
      </c>
      <c r="G75" t="s">
        <v>729</v>
      </c>
      <c r="H75" t="s">
        <v>728</v>
      </c>
      <c r="I75" t="s">
        <v>728</v>
      </c>
    </row>
    <row r="76" spans="2:11" x14ac:dyDescent="0.2">
      <c r="B76" t="s">
        <v>777</v>
      </c>
      <c r="C76">
        <v>74</v>
      </c>
      <c r="D76" t="s">
        <v>729</v>
      </c>
      <c r="F76" t="s">
        <v>729</v>
      </c>
      <c r="G76" t="s">
        <v>729</v>
      </c>
      <c r="H76" t="s">
        <v>728</v>
      </c>
      <c r="I76" t="s">
        <v>728</v>
      </c>
      <c r="K76" t="s">
        <v>728</v>
      </c>
    </row>
    <row r="77" spans="2:11" x14ac:dyDescent="0.2">
      <c r="B77" t="s">
        <v>777</v>
      </c>
      <c r="C77">
        <v>75</v>
      </c>
      <c r="D77" t="s">
        <v>729</v>
      </c>
      <c r="F77" t="s">
        <v>729</v>
      </c>
      <c r="G77" t="s">
        <v>729</v>
      </c>
      <c r="H77" t="s">
        <v>728</v>
      </c>
      <c r="I77" t="s">
        <v>728</v>
      </c>
      <c r="J77" t="s">
        <v>728</v>
      </c>
    </row>
    <row r="78" spans="2:11" x14ac:dyDescent="0.2">
      <c r="B78" t="s">
        <v>777</v>
      </c>
      <c r="C78">
        <v>76</v>
      </c>
      <c r="D78" t="s">
        <v>728</v>
      </c>
      <c r="F78" t="s">
        <v>729</v>
      </c>
      <c r="G78" t="s">
        <v>730</v>
      </c>
      <c r="H78" t="s">
        <v>728</v>
      </c>
      <c r="I78" t="s">
        <v>728</v>
      </c>
    </row>
    <row r="79" spans="2:11" x14ac:dyDescent="0.2">
      <c r="B79" t="s">
        <v>777</v>
      </c>
      <c r="C79">
        <v>77</v>
      </c>
      <c r="D79" t="s">
        <v>729</v>
      </c>
      <c r="F79" t="s">
        <v>729</v>
      </c>
      <c r="G79" t="s">
        <v>729</v>
      </c>
      <c r="H79" t="s">
        <v>728</v>
      </c>
      <c r="I79" t="s">
        <v>728</v>
      </c>
      <c r="J79" t="s">
        <v>728</v>
      </c>
    </row>
    <row r="80" spans="2:11" x14ac:dyDescent="0.2">
      <c r="B80" t="s">
        <v>777</v>
      </c>
      <c r="C80">
        <v>78</v>
      </c>
      <c r="D80" t="s">
        <v>728</v>
      </c>
      <c r="F80" t="s">
        <v>729</v>
      </c>
      <c r="G80" t="s">
        <v>730</v>
      </c>
      <c r="I80" t="s">
        <v>729</v>
      </c>
    </row>
    <row r="81" spans="2:9" x14ac:dyDescent="0.2">
      <c r="B81" t="s">
        <v>777</v>
      </c>
      <c r="C81">
        <v>79</v>
      </c>
      <c r="D81" t="s">
        <v>728</v>
      </c>
      <c r="F81" t="s">
        <v>729</v>
      </c>
      <c r="G81" t="s">
        <v>730</v>
      </c>
      <c r="I81" t="s">
        <v>728</v>
      </c>
    </row>
  </sheetData>
  <conditionalFormatting sqref="P14:W14 P22:W22 P43:W43 P50:W50">
    <cfRule type="cellIs" dxfId="4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W81"/>
  <sheetViews>
    <sheetView topLeftCell="C1" workbookViewId="0">
      <selection activeCell="N3" sqref="N3:W1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x14ac:dyDescent="0.2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ht="17" customHeight="1" thickBot="1" x14ac:dyDescent="0.25">
      <c r="B2" t="s">
        <v>777</v>
      </c>
      <c r="C2">
        <v>0</v>
      </c>
      <c r="D2" t="s">
        <v>728</v>
      </c>
      <c r="E2" t="s">
        <v>728</v>
      </c>
      <c r="F2" t="s">
        <v>729</v>
      </c>
      <c r="G2" t="s">
        <v>729</v>
      </c>
      <c r="J2" t="s">
        <v>728</v>
      </c>
      <c r="K2" t="s">
        <v>729</v>
      </c>
    </row>
    <row r="3" spans="2:23" ht="19" customHeight="1" x14ac:dyDescent="0.25">
      <c r="B3" t="s">
        <v>777</v>
      </c>
      <c r="C3">
        <v>1</v>
      </c>
      <c r="D3" t="s">
        <v>728</v>
      </c>
      <c r="F3" t="s">
        <v>729</v>
      </c>
      <c r="G3" t="s">
        <v>729</v>
      </c>
      <c r="H3" t="s">
        <v>728</v>
      </c>
      <c r="J3" t="s">
        <v>728</v>
      </c>
      <c r="K3" t="s">
        <v>729</v>
      </c>
      <c r="N3" s="53" t="s">
        <v>771</v>
      </c>
      <c r="O3" s="54">
        <v>4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x14ac:dyDescent="0.25">
      <c r="B4" t="s">
        <v>777</v>
      </c>
      <c r="C4">
        <v>2</v>
      </c>
      <c r="D4" t="s">
        <v>728</v>
      </c>
      <c r="F4" t="s">
        <v>729</v>
      </c>
      <c r="G4" t="s">
        <v>729</v>
      </c>
      <c r="H4" t="s">
        <v>728</v>
      </c>
      <c r="J4" t="s">
        <v>728</v>
      </c>
      <c r="K4" t="s">
        <v>729</v>
      </c>
      <c r="N4" s="55" t="s">
        <v>104</v>
      </c>
      <c r="O4" s="56">
        <v>0.2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19" customHeight="1" thickBot="1" x14ac:dyDescent="0.3">
      <c r="B5" t="s">
        <v>777</v>
      </c>
      <c r="C5">
        <v>3</v>
      </c>
      <c r="D5" t="s">
        <v>728</v>
      </c>
      <c r="F5" t="s">
        <v>729</v>
      </c>
      <c r="G5" t="s">
        <v>729</v>
      </c>
      <c r="H5" t="s">
        <v>728</v>
      </c>
      <c r="J5" t="s">
        <v>728</v>
      </c>
      <c r="K5" t="s">
        <v>729</v>
      </c>
      <c r="N5" s="57" t="s">
        <v>109</v>
      </c>
      <c r="O5" s="58">
        <v>0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2" t="s">
        <v>731</v>
      </c>
      <c r="W5" s="1"/>
    </row>
    <row r="6" spans="2:23" x14ac:dyDescent="0.2">
      <c r="B6" t="s">
        <v>777</v>
      </c>
      <c r="C6">
        <v>4</v>
      </c>
      <c r="D6" t="s">
        <v>728</v>
      </c>
      <c r="F6" t="s">
        <v>729</v>
      </c>
      <c r="G6" t="s">
        <v>729</v>
      </c>
      <c r="H6" t="s">
        <v>728</v>
      </c>
      <c r="I6" t="s">
        <v>730</v>
      </c>
      <c r="K6" t="s">
        <v>729</v>
      </c>
    </row>
    <row r="7" spans="2:23" x14ac:dyDescent="0.2">
      <c r="B7" t="s">
        <v>777</v>
      </c>
      <c r="C7">
        <v>5</v>
      </c>
      <c r="D7" t="s">
        <v>729</v>
      </c>
      <c r="F7" t="s">
        <v>730</v>
      </c>
      <c r="I7" t="s">
        <v>729</v>
      </c>
      <c r="J7" t="s">
        <v>728</v>
      </c>
      <c r="K7" t="s">
        <v>729</v>
      </c>
    </row>
    <row r="8" spans="2:23" ht="20" customHeight="1" thickBot="1" x14ac:dyDescent="0.3">
      <c r="B8" t="s">
        <v>777</v>
      </c>
      <c r="C8">
        <v>6</v>
      </c>
      <c r="D8" t="s">
        <v>728</v>
      </c>
      <c r="F8" t="s">
        <v>729</v>
      </c>
      <c r="G8" t="s">
        <v>729</v>
      </c>
      <c r="H8" t="s">
        <v>728</v>
      </c>
      <c r="J8" t="s">
        <v>728</v>
      </c>
      <c r="K8" t="s">
        <v>729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777</v>
      </c>
      <c r="C9">
        <v>7</v>
      </c>
      <c r="D9" t="s">
        <v>728</v>
      </c>
      <c r="F9" t="s">
        <v>729</v>
      </c>
      <c r="G9" t="s">
        <v>729</v>
      </c>
      <c r="H9" t="s">
        <v>728</v>
      </c>
      <c r="J9" t="s">
        <v>728</v>
      </c>
      <c r="K9" t="s">
        <v>729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777</v>
      </c>
      <c r="C10">
        <v>8</v>
      </c>
      <c r="D10" t="s">
        <v>728</v>
      </c>
      <c r="E10" t="s">
        <v>729</v>
      </c>
      <c r="F10" t="s">
        <v>730</v>
      </c>
      <c r="J10" t="s">
        <v>728</v>
      </c>
      <c r="K10" t="s">
        <v>729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777</v>
      </c>
      <c r="C11">
        <v>9</v>
      </c>
      <c r="D11" t="s">
        <v>728</v>
      </c>
      <c r="F11" t="s">
        <v>729</v>
      </c>
      <c r="G11" t="s">
        <v>729</v>
      </c>
      <c r="J11" t="s">
        <v>728</v>
      </c>
      <c r="K11" t="s">
        <v>729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777</v>
      </c>
      <c r="C12">
        <v>10</v>
      </c>
      <c r="D12" t="s">
        <v>729</v>
      </c>
      <c r="E12" t="s">
        <v>728</v>
      </c>
      <c r="F12" t="s">
        <v>730</v>
      </c>
      <c r="G12" t="s">
        <v>729</v>
      </c>
      <c r="I12" t="s">
        <v>730</v>
      </c>
      <c r="K12" t="s">
        <v>729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777</v>
      </c>
      <c r="C13">
        <v>11</v>
      </c>
      <c r="D13" t="s">
        <v>728</v>
      </c>
      <c r="F13" t="s">
        <v>730</v>
      </c>
      <c r="G13" t="s">
        <v>729</v>
      </c>
      <c r="I13" t="s">
        <v>729</v>
      </c>
      <c r="J13" t="s">
        <v>728</v>
      </c>
      <c r="K13" t="s">
        <v>729</v>
      </c>
      <c r="N13" s="50" t="s">
        <v>773</v>
      </c>
      <c r="O13" s="43" t="s">
        <v>118</v>
      </c>
      <c r="P13" s="8">
        <f t="shared" ref="P13:W13" si="0">COUNTA(D2:D81)</f>
        <v>80</v>
      </c>
      <c r="Q13" s="8">
        <f t="shared" si="0"/>
        <v>12</v>
      </c>
      <c r="R13" s="8">
        <f t="shared" si="0"/>
        <v>80</v>
      </c>
      <c r="S13" s="8">
        <f t="shared" si="0"/>
        <v>75</v>
      </c>
      <c r="T13" s="8">
        <f t="shared" si="0"/>
        <v>47</v>
      </c>
      <c r="U13" s="8">
        <f t="shared" si="0"/>
        <v>6</v>
      </c>
      <c r="V13" s="8">
        <f t="shared" si="0"/>
        <v>77</v>
      </c>
      <c r="W13" s="36">
        <f t="shared" si="0"/>
        <v>80</v>
      </c>
    </row>
    <row r="14" spans="2:23" ht="19" customHeight="1" x14ac:dyDescent="0.25">
      <c r="B14" t="s">
        <v>777</v>
      </c>
      <c r="C14">
        <v>12</v>
      </c>
      <c r="D14" t="s">
        <v>729</v>
      </c>
      <c r="E14" t="s">
        <v>728</v>
      </c>
      <c r="F14" t="s">
        <v>729</v>
      </c>
      <c r="G14" t="s">
        <v>730</v>
      </c>
      <c r="J14" t="s">
        <v>728</v>
      </c>
      <c r="K14" t="s">
        <v>729</v>
      </c>
      <c r="N14" s="51">
        <v>80</v>
      </c>
      <c r="O14" s="40" t="s">
        <v>121</v>
      </c>
      <c r="P14" s="13">
        <f t="shared" ref="P14:W14" si="1">P13/$N$14</f>
        <v>1</v>
      </c>
      <c r="Q14" s="13">
        <f t="shared" si="1"/>
        <v>0.15</v>
      </c>
      <c r="R14" s="13">
        <f t="shared" si="1"/>
        <v>1</v>
      </c>
      <c r="S14" s="13">
        <f t="shared" si="1"/>
        <v>0.9375</v>
      </c>
      <c r="T14" s="13">
        <f t="shared" si="1"/>
        <v>0.58750000000000002</v>
      </c>
      <c r="U14" s="13">
        <f t="shared" si="1"/>
        <v>7.4999999999999997E-2</v>
      </c>
      <c r="V14" s="13">
        <f t="shared" si="1"/>
        <v>0.96250000000000002</v>
      </c>
      <c r="W14" s="34">
        <f t="shared" si="1"/>
        <v>1</v>
      </c>
    </row>
    <row r="15" spans="2:23" ht="20" customHeight="1" thickBot="1" x14ac:dyDescent="0.3">
      <c r="B15" t="s">
        <v>777</v>
      </c>
      <c r="C15">
        <v>13</v>
      </c>
      <c r="D15" t="s">
        <v>728</v>
      </c>
      <c r="F15" t="s">
        <v>729</v>
      </c>
      <c r="G15" t="s">
        <v>729</v>
      </c>
      <c r="J15" t="s">
        <v>728</v>
      </c>
      <c r="K15" t="s">
        <v>729</v>
      </c>
      <c r="N15" s="51"/>
      <c r="O15" s="41" t="s">
        <v>124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777</v>
      </c>
      <c r="C16">
        <v>14</v>
      </c>
      <c r="D16" t="s">
        <v>728</v>
      </c>
      <c r="F16" t="s">
        <v>729</v>
      </c>
      <c r="G16" t="s">
        <v>729</v>
      </c>
      <c r="H16" t="s">
        <v>728</v>
      </c>
      <c r="J16" t="s">
        <v>728</v>
      </c>
      <c r="K16" t="s">
        <v>729</v>
      </c>
      <c r="N16" s="51"/>
      <c r="O16" s="42" t="s">
        <v>127</v>
      </c>
      <c r="P16" s="8">
        <f t="shared" ref="P16:W18" si="3">COUNTIF(D$2:D$81, P3)</f>
        <v>77</v>
      </c>
      <c r="Q16" s="8">
        <f t="shared" si="3"/>
        <v>5</v>
      </c>
      <c r="R16" s="8">
        <f t="shared" si="3"/>
        <v>1</v>
      </c>
      <c r="S16" s="8">
        <f t="shared" si="3"/>
        <v>1</v>
      </c>
      <c r="T16" s="8">
        <f t="shared" si="3"/>
        <v>47</v>
      </c>
      <c r="U16" s="8">
        <f t="shared" si="3"/>
        <v>0</v>
      </c>
      <c r="V16" s="8">
        <f t="shared" si="3"/>
        <v>77</v>
      </c>
      <c r="W16" s="36">
        <f t="shared" si="3"/>
        <v>0</v>
      </c>
    </row>
    <row r="17" spans="2:23" ht="19" customHeight="1" x14ac:dyDescent="0.25">
      <c r="B17" t="s">
        <v>777</v>
      </c>
      <c r="C17">
        <v>15</v>
      </c>
      <c r="D17" t="s">
        <v>728</v>
      </c>
      <c r="F17" t="s">
        <v>729</v>
      </c>
      <c r="G17" t="s">
        <v>729</v>
      </c>
      <c r="J17" t="s">
        <v>728</v>
      </c>
      <c r="K17" t="s">
        <v>729</v>
      </c>
      <c r="N17" s="35"/>
      <c r="O17" s="40" t="s">
        <v>130</v>
      </c>
      <c r="P17" s="8">
        <f t="shared" si="3"/>
        <v>3</v>
      </c>
      <c r="Q17" s="8">
        <f t="shared" si="3"/>
        <v>7</v>
      </c>
      <c r="R17" s="8">
        <f t="shared" si="3"/>
        <v>69</v>
      </c>
      <c r="S17" s="8">
        <f t="shared" si="3"/>
        <v>73</v>
      </c>
      <c r="T17" s="8">
        <f t="shared" si="3"/>
        <v>0</v>
      </c>
      <c r="U17" s="8">
        <f t="shared" si="3"/>
        <v>3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777</v>
      </c>
      <c r="C18">
        <v>16</v>
      </c>
      <c r="D18" t="s">
        <v>728</v>
      </c>
      <c r="F18" t="s">
        <v>729</v>
      </c>
      <c r="G18" t="s">
        <v>729</v>
      </c>
      <c r="H18" t="s">
        <v>728</v>
      </c>
      <c r="J18" t="s">
        <v>728</v>
      </c>
      <c r="K18" t="s">
        <v>729</v>
      </c>
      <c r="N18" s="35"/>
      <c r="O18" s="41" t="s">
        <v>133</v>
      </c>
      <c r="P18" s="8">
        <f t="shared" si="3"/>
        <v>0</v>
      </c>
      <c r="Q18" s="8">
        <f t="shared" si="3"/>
        <v>0</v>
      </c>
      <c r="R18" s="8">
        <f t="shared" si="3"/>
        <v>10</v>
      </c>
      <c r="S18" s="8">
        <f t="shared" si="3"/>
        <v>1</v>
      </c>
      <c r="T18" s="8">
        <f t="shared" si="3"/>
        <v>0</v>
      </c>
      <c r="U18" s="8">
        <f t="shared" si="3"/>
        <v>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777</v>
      </c>
      <c r="C19">
        <v>17</v>
      </c>
      <c r="D19" t="s">
        <v>728</v>
      </c>
      <c r="F19" t="s">
        <v>729</v>
      </c>
      <c r="G19" t="s">
        <v>729</v>
      </c>
      <c r="H19" t="s">
        <v>728</v>
      </c>
      <c r="J19" t="s">
        <v>728</v>
      </c>
      <c r="K19" t="s">
        <v>729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777</v>
      </c>
      <c r="C20">
        <v>18</v>
      </c>
      <c r="D20" t="s">
        <v>728</v>
      </c>
      <c r="E20" t="s">
        <v>728</v>
      </c>
      <c r="F20" t="s">
        <v>730</v>
      </c>
      <c r="J20" t="s">
        <v>728</v>
      </c>
      <c r="K20" t="s">
        <v>729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777</v>
      </c>
      <c r="C21">
        <v>19</v>
      </c>
      <c r="D21" t="s">
        <v>728</v>
      </c>
      <c r="F21" t="s">
        <v>729</v>
      </c>
      <c r="G21" t="s">
        <v>729</v>
      </c>
      <c r="H21" t="s">
        <v>728</v>
      </c>
      <c r="J21" t="s">
        <v>728</v>
      </c>
      <c r="K21" t="s">
        <v>729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777</v>
      </c>
      <c r="C22">
        <v>20</v>
      </c>
      <c r="D22" t="s">
        <v>728</v>
      </c>
      <c r="E22" t="s">
        <v>729</v>
      </c>
      <c r="F22" t="s">
        <v>730</v>
      </c>
      <c r="J22" t="s">
        <v>728</v>
      </c>
      <c r="K22" t="s">
        <v>729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777</v>
      </c>
      <c r="C23">
        <v>21</v>
      </c>
      <c r="D23" t="s">
        <v>728</v>
      </c>
      <c r="F23" t="s">
        <v>729</v>
      </c>
      <c r="G23" t="s">
        <v>729</v>
      </c>
      <c r="H23" t="s">
        <v>728</v>
      </c>
      <c r="J23" t="s">
        <v>728</v>
      </c>
      <c r="K23" t="s">
        <v>729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777</v>
      </c>
      <c r="C24">
        <v>22</v>
      </c>
      <c r="D24" t="s">
        <v>728</v>
      </c>
      <c r="F24" t="s">
        <v>729</v>
      </c>
      <c r="G24" t="s">
        <v>729</v>
      </c>
      <c r="H24" t="s">
        <v>728</v>
      </c>
      <c r="J24" t="s">
        <v>728</v>
      </c>
      <c r="K24" t="s">
        <v>729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777</v>
      </c>
      <c r="C25">
        <v>23</v>
      </c>
      <c r="D25" t="s">
        <v>728</v>
      </c>
      <c r="F25" t="s">
        <v>729</v>
      </c>
      <c r="G25" t="s">
        <v>729</v>
      </c>
      <c r="H25" t="s">
        <v>728</v>
      </c>
      <c r="J25" t="s">
        <v>728</v>
      </c>
      <c r="K25" t="s">
        <v>729</v>
      </c>
    </row>
    <row r="26" spans="2:23" x14ac:dyDescent="0.2">
      <c r="B26" t="s">
        <v>777</v>
      </c>
      <c r="C26">
        <v>24</v>
      </c>
      <c r="D26" t="s">
        <v>728</v>
      </c>
      <c r="F26" t="s">
        <v>729</v>
      </c>
      <c r="G26" t="s">
        <v>729</v>
      </c>
      <c r="J26" t="s">
        <v>728</v>
      </c>
      <c r="K26" t="s">
        <v>729</v>
      </c>
    </row>
    <row r="27" spans="2:23" x14ac:dyDescent="0.2">
      <c r="B27" t="s">
        <v>777</v>
      </c>
      <c r="C27">
        <v>25</v>
      </c>
      <c r="D27" t="s">
        <v>728</v>
      </c>
      <c r="F27" t="s">
        <v>729</v>
      </c>
      <c r="G27" t="s">
        <v>729</v>
      </c>
      <c r="H27" t="s">
        <v>728</v>
      </c>
      <c r="J27" t="s">
        <v>728</v>
      </c>
      <c r="K27" t="s">
        <v>729</v>
      </c>
    </row>
    <row r="28" spans="2:23" x14ac:dyDescent="0.2">
      <c r="B28" t="s">
        <v>777</v>
      </c>
      <c r="C28">
        <v>26</v>
      </c>
      <c r="D28" t="s">
        <v>728</v>
      </c>
      <c r="F28" t="s">
        <v>729</v>
      </c>
      <c r="G28" t="s">
        <v>728</v>
      </c>
      <c r="H28" t="s">
        <v>728</v>
      </c>
      <c r="J28" t="s">
        <v>728</v>
      </c>
      <c r="K28" t="s">
        <v>729</v>
      </c>
    </row>
    <row r="29" spans="2:23" x14ac:dyDescent="0.2">
      <c r="B29" t="s">
        <v>777</v>
      </c>
      <c r="C29">
        <v>27</v>
      </c>
      <c r="D29" t="s">
        <v>728</v>
      </c>
      <c r="F29" t="s">
        <v>729</v>
      </c>
      <c r="G29" t="s">
        <v>729</v>
      </c>
      <c r="J29" t="s">
        <v>728</v>
      </c>
      <c r="K29" t="s">
        <v>729</v>
      </c>
    </row>
    <row r="30" spans="2:23" x14ac:dyDescent="0.2">
      <c r="B30" t="s">
        <v>777</v>
      </c>
      <c r="C30">
        <v>28</v>
      </c>
      <c r="D30" t="s">
        <v>728</v>
      </c>
      <c r="F30" t="s">
        <v>729</v>
      </c>
      <c r="G30" t="s">
        <v>729</v>
      </c>
      <c r="H30" t="s">
        <v>728</v>
      </c>
      <c r="J30" t="s">
        <v>728</v>
      </c>
      <c r="K30" t="s">
        <v>729</v>
      </c>
    </row>
    <row r="31" spans="2:23" x14ac:dyDescent="0.2">
      <c r="B31" t="s">
        <v>777</v>
      </c>
      <c r="C31">
        <v>29</v>
      </c>
      <c r="D31" t="s">
        <v>728</v>
      </c>
      <c r="F31" t="s">
        <v>729</v>
      </c>
      <c r="G31" t="s">
        <v>729</v>
      </c>
      <c r="H31" t="s">
        <v>728</v>
      </c>
      <c r="J31" t="s">
        <v>728</v>
      </c>
      <c r="K31" t="s">
        <v>729</v>
      </c>
    </row>
    <row r="32" spans="2:23" x14ac:dyDescent="0.2">
      <c r="B32" t="s">
        <v>777</v>
      </c>
      <c r="C32">
        <v>30</v>
      </c>
      <c r="D32" t="s">
        <v>728</v>
      </c>
      <c r="F32" t="s">
        <v>729</v>
      </c>
      <c r="G32" t="s">
        <v>729</v>
      </c>
      <c r="H32" t="s">
        <v>728</v>
      </c>
      <c r="J32" t="s">
        <v>728</v>
      </c>
      <c r="K32" t="s">
        <v>729</v>
      </c>
    </row>
    <row r="33" spans="2:23" x14ac:dyDescent="0.2">
      <c r="B33" t="s">
        <v>777</v>
      </c>
      <c r="C33">
        <v>31</v>
      </c>
      <c r="D33" t="s">
        <v>728</v>
      </c>
      <c r="F33" t="s">
        <v>729</v>
      </c>
      <c r="G33" t="s">
        <v>729</v>
      </c>
      <c r="J33" t="s">
        <v>728</v>
      </c>
      <c r="K33" t="s">
        <v>729</v>
      </c>
    </row>
    <row r="34" spans="2:23" x14ac:dyDescent="0.2">
      <c r="B34" t="s">
        <v>777</v>
      </c>
      <c r="C34">
        <v>32</v>
      </c>
      <c r="D34" t="s">
        <v>728</v>
      </c>
      <c r="F34" t="s">
        <v>729</v>
      </c>
      <c r="G34" t="s">
        <v>729</v>
      </c>
      <c r="J34" t="s">
        <v>728</v>
      </c>
      <c r="K34" t="s">
        <v>729</v>
      </c>
    </row>
    <row r="35" spans="2:23" x14ac:dyDescent="0.2">
      <c r="B35" t="s">
        <v>777</v>
      </c>
      <c r="C35">
        <v>33</v>
      </c>
      <c r="D35" t="s">
        <v>728</v>
      </c>
      <c r="F35" t="s">
        <v>729</v>
      </c>
      <c r="G35" t="s">
        <v>729</v>
      </c>
      <c r="H35" t="s">
        <v>728</v>
      </c>
      <c r="J35" t="s">
        <v>728</v>
      </c>
      <c r="K35" t="s">
        <v>729</v>
      </c>
    </row>
    <row r="36" spans="2:23" x14ac:dyDescent="0.2">
      <c r="B36" t="s">
        <v>777</v>
      </c>
      <c r="C36">
        <v>34</v>
      </c>
      <c r="D36" t="s">
        <v>728</v>
      </c>
      <c r="F36" t="s">
        <v>729</v>
      </c>
      <c r="G36" t="s">
        <v>729</v>
      </c>
      <c r="H36" t="s">
        <v>728</v>
      </c>
      <c r="J36" t="s">
        <v>728</v>
      </c>
      <c r="K36" t="s">
        <v>729</v>
      </c>
    </row>
    <row r="37" spans="2:23" x14ac:dyDescent="0.2">
      <c r="B37" t="s">
        <v>777</v>
      </c>
      <c r="C37">
        <v>35</v>
      </c>
      <c r="D37" t="s">
        <v>728</v>
      </c>
      <c r="F37" t="s">
        <v>729</v>
      </c>
      <c r="G37" t="s">
        <v>729</v>
      </c>
      <c r="H37" t="s">
        <v>728</v>
      </c>
      <c r="J37" t="s">
        <v>728</v>
      </c>
      <c r="K37" t="s">
        <v>729</v>
      </c>
    </row>
    <row r="38" spans="2:23" x14ac:dyDescent="0.2">
      <c r="B38" t="s">
        <v>777</v>
      </c>
      <c r="C38">
        <v>36</v>
      </c>
      <c r="D38" t="s">
        <v>728</v>
      </c>
      <c r="F38" t="s">
        <v>729</v>
      </c>
      <c r="G38" t="s">
        <v>729</v>
      </c>
      <c r="H38" t="s">
        <v>728</v>
      </c>
      <c r="J38" t="s">
        <v>728</v>
      </c>
      <c r="K38" t="s">
        <v>729</v>
      </c>
    </row>
    <row r="39" spans="2:23" x14ac:dyDescent="0.2">
      <c r="B39" t="s">
        <v>777</v>
      </c>
      <c r="C39">
        <v>37</v>
      </c>
      <c r="D39" t="s">
        <v>728</v>
      </c>
      <c r="E39" t="s">
        <v>729</v>
      </c>
      <c r="F39" t="s">
        <v>729</v>
      </c>
      <c r="G39" t="s">
        <v>729</v>
      </c>
      <c r="J39" t="s">
        <v>728</v>
      </c>
      <c r="K39" t="s">
        <v>729</v>
      </c>
    </row>
    <row r="40" spans="2:23" x14ac:dyDescent="0.2">
      <c r="B40" t="s">
        <v>777</v>
      </c>
      <c r="C40">
        <v>38</v>
      </c>
      <c r="D40" t="s">
        <v>728</v>
      </c>
      <c r="F40" t="s">
        <v>729</v>
      </c>
      <c r="G40" t="s">
        <v>729</v>
      </c>
      <c r="J40" t="s">
        <v>728</v>
      </c>
      <c r="K40" t="s">
        <v>729</v>
      </c>
    </row>
    <row r="41" spans="2:23" x14ac:dyDescent="0.2">
      <c r="B41" t="s">
        <v>777</v>
      </c>
      <c r="C41">
        <v>39</v>
      </c>
      <c r="D41" t="s">
        <v>728</v>
      </c>
      <c r="F41" t="s">
        <v>729</v>
      </c>
      <c r="G41" t="s">
        <v>729</v>
      </c>
      <c r="H41" t="s">
        <v>728</v>
      </c>
      <c r="J41" t="s">
        <v>728</v>
      </c>
      <c r="K41" t="s">
        <v>729</v>
      </c>
    </row>
    <row r="42" spans="2:23" ht="19" customHeight="1" x14ac:dyDescent="0.25">
      <c r="B42" t="s">
        <v>777</v>
      </c>
      <c r="C42">
        <v>40</v>
      </c>
      <c r="D42" t="s">
        <v>728</v>
      </c>
      <c r="E42" t="s">
        <v>729</v>
      </c>
      <c r="F42" t="s">
        <v>730</v>
      </c>
      <c r="G42" t="s">
        <v>729</v>
      </c>
      <c r="J42" t="s">
        <v>728</v>
      </c>
      <c r="K42" t="s">
        <v>729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777</v>
      </c>
      <c r="C43">
        <v>41</v>
      </c>
      <c r="D43" t="s">
        <v>728</v>
      </c>
      <c r="F43" t="s">
        <v>729</v>
      </c>
      <c r="G43" t="s">
        <v>729</v>
      </c>
      <c r="H43" t="s">
        <v>728</v>
      </c>
      <c r="J43" t="s">
        <v>728</v>
      </c>
      <c r="K43" t="s">
        <v>729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777</v>
      </c>
      <c r="C44">
        <v>42</v>
      </c>
      <c r="D44" t="s">
        <v>728</v>
      </c>
      <c r="F44" t="s">
        <v>729</v>
      </c>
      <c r="G44" t="s">
        <v>729</v>
      </c>
      <c r="H44" t="s">
        <v>728</v>
      </c>
      <c r="J44" t="s">
        <v>728</v>
      </c>
      <c r="K44" t="s">
        <v>729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777</v>
      </c>
      <c r="C45">
        <v>43</v>
      </c>
      <c r="D45" t="s">
        <v>728</v>
      </c>
      <c r="F45" t="s">
        <v>729</v>
      </c>
      <c r="G45" t="s">
        <v>729</v>
      </c>
      <c r="H45" t="s">
        <v>728</v>
      </c>
      <c r="J45" t="s">
        <v>728</v>
      </c>
      <c r="K45" t="s">
        <v>729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777</v>
      </c>
      <c r="C46">
        <v>44</v>
      </c>
      <c r="D46" t="s">
        <v>728</v>
      </c>
      <c r="F46" t="s">
        <v>729</v>
      </c>
      <c r="G46" t="s">
        <v>729</v>
      </c>
      <c r="H46" t="s">
        <v>728</v>
      </c>
      <c r="J46" t="s">
        <v>728</v>
      </c>
      <c r="K46" t="s">
        <v>729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777</v>
      </c>
      <c r="C47">
        <v>45</v>
      </c>
      <c r="D47" t="s">
        <v>728</v>
      </c>
      <c r="F47" t="s">
        <v>729</v>
      </c>
      <c r="G47" t="s">
        <v>729</v>
      </c>
      <c r="H47" t="s">
        <v>728</v>
      </c>
      <c r="J47" t="s">
        <v>728</v>
      </c>
      <c r="K47" t="s">
        <v>729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777</v>
      </c>
      <c r="C48">
        <v>46</v>
      </c>
      <c r="D48" t="s">
        <v>728</v>
      </c>
      <c r="E48" t="s">
        <v>729</v>
      </c>
      <c r="F48" t="s">
        <v>728</v>
      </c>
      <c r="J48" t="s">
        <v>728</v>
      </c>
      <c r="K48" t="s">
        <v>729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777</v>
      </c>
      <c r="C49">
        <v>47</v>
      </c>
      <c r="D49" t="s">
        <v>728</v>
      </c>
      <c r="F49" t="s">
        <v>729</v>
      </c>
      <c r="G49" t="s">
        <v>729</v>
      </c>
      <c r="I49" t="s">
        <v>730</v>
      </c>
      <c r="J49" t="s">
        <v>728</v>
      </c>
      <c r="K49" t="s">
        <v>729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777</v>
      </c>
      <c r="C50">
        <v>48</v>
      </c>
      <c r="D50" t="s">
        <v>728</v>
      </c>
      <c r="F50" t="s">
        <v>729</v>
      </c>
      <c r="G50" t="s">
        <v>729</v>
      </c>
      <c r="H50" t="s">
        <v>728</v>
      </c>
      <c r="J50" t="s">
        <v>728</v>
      </c>
      <c r="K50" t="s">
        <v>729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777</v>
      </c>
      <c r="C51">
        <v>49</v>
      </c>
      <c r="D51" t="s">
        <v>728</v>
      </c>
      <c r="F51" t="s">
        <v>729</v>
      </c>
      <c r="G51" t="s">
        <v>729</v>
      </c>
      <c r="H51" t="s">
        <v>728</v>
      </c>
      <c r="J51" t="s">
        <v>728</v>
      </c>
      <c r="K51" t="s">
        <v>729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777</v>
      </c>
      <c r="C52">
        <v>50</v>
      </c>
      <c r="D52" t="s">
        <v>728</v>
      </c>
      <c r="F52" t="s">
        <v>729</v>
      </c>
      <c r="G52" t="s">
        <v>729</v>
      </c>
      <c r="J52" t="s">
        <v>728</v>
      </c>
      <c r="K52" t="s">
        <v>729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777</v>
      </c>
      <c r="C53">
        <v>51</v>
      </c>
      <c r="D53" t="s">
        <v>728</v>
      </c>
      <c r="F53" t="s">
        <v>729</v>
      </c>
      <c r="G53" t="s">
        <v>729</v>
      </c>
      <c r="H53" t="s">
        <v>728</v>
      </c>
      <c r="J53" t="s">
        <v>728</v>
      </c>
      <c r="K53" t="s">
        <v>729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777</v>
      </c>
      <c r="C54">
        <v>52</v>
      </c>
      <c r="D54" t="s">
        <v>728</v>
      </c>
      <c r="F54" t="s">
        <v>729</v>
      </c>
      <c r="G54" t="s">
        <v>729</v>
      </c>
      <c r="J54" t="s">
        <v>728</v>
      </c>
      <c r="K54" t="s">
        <v>729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777</v>
      </c>
      <c r="C55">
        <v>53</v>
      </c>
      <c r="D55" t="s">
        <v>728</v>
      </c>
      <c r="F55" t="s">
        <v>729</v>
      </c>
      <c r="G55" t="s">
        <v>729</v>
      </c>
      <c r="H55" t="s">
        <v>728</v>
      </c>
      <c r="J55" t="s">
        <v>728</v>
      </c>
      <c r="K55" t="s">
        <v>729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777</v>
      </c>
      <c r="C56">
        <v>54</v>
      </c>
      <c r="D56" t="s">
        <v>728</v>
      </c>
      <c r="F56" t="s">
        <v>729</v>
      </c>
      <c r="G56" t="s">
        <v>729</v>
      </c>
      <c r="J56" t="s">
        <v>728</v>
      </c>
      <c r="K56" t="s">
        <v>729</v>
      </c>
    </row>
    <row r="57" spans="2:23" x14ac:dyDescent="0.2">
      <c r="B57" t="s">
        <v>777</v>
      </c>
      <c r="C57">
        <v>55</v>
      </c>
      <c r="D57" t="s">
        <v>728</v>
      </c>
      <c r="F57" t="s">
        <v>729</v>
      </c>
      <c r="G57" t="s">
        <v>729</v>
      </c>
      <c r="J57" t="s">
        <v>728</v>
      </c>
      <c r="K57" t="s">
        <v>729</v>
      </c>
    </row>
    <row r="58" spans="2:23" x14ac:dyDescent="0.2">
      <c r="B58" t="s">
        <v>777</v>
      </c>
      <c r="C58">
        <v>56</v>
      </c>
      <c r="D58" t="s">
        <v>728</v>
      </c>
      <c r="F58" t="s">
        <v>729</v>
      </c>
      <c r="G58" t="s">
        <v>729</v>
      </c>
      <c r="H58" t="s">
        <v>728</v>
      </c>
      <c r="J58" t="s">
        <v>728</v>
      </c>
      <c r="K58" t="s">
        <v>729</v>
      </c>
    </row>
    <row r="59" spans="2:23" x14ac:dyDescent="0.2">
      <c r="B59" t="s">
        <v>777</v>
      </c>
      <c r="C59">
        <v>57</v>
      </c>
      <c r="D59" t="s">
        <v>728</v>
      </c>
      <c r="F59" t="s">
        <v>729</v>
      </c>
      <c r="G59" t="s">
        <v>729</v>
      </c>
      <c r="H59" t="s">
        <v>728</v>
      </c>
      <c r="J59" t="s">
        <v>728</v>
      </c>
      <c r="K59" t="s">
        <v>729</v>
      </c>
    </row>
    <row r="60" spans="2:23" x14ac:dyDescent="0.2">
      <c r="B60" t="s">
        <v>777</v>
      </c>
      <c r="C60">
        <v>58</v>
      </c>
      <c r="D60" t="s">
        <v>728</v>
      </c>
      <c r="E60" t="s">
        <v>728</v>
      </c>
      <c r="F60" t="s">
        <v>730</v>
      </c>
      <c r="G60" t="s">
        <v>729</v>
      </c>
      <c r="K60" t="s">
        <v>729</v>
      </c>
    </row>
    <row r="61" spans="2:23" x14ac:dyDescent="0.2">
      <c r="B61" t="s">
        <v>777</v>
      </c>
      <c r="C61">
        <v>59</v>
      </c>
      <c r="D61" t="s">
        <v>728</v>
      </c>
      <c r="F61" t="s">
        <v>729</v>
      </c>
      <c r="G61" t="s">
        <v>729</v>
      </c>
      <c r="J61" t="s">
        <v>728</v>
      </c>
      <c r="K61" t="s">
        <v>729</v>
      </c>
    </row>
    <row r="62" spans="2:23" x14ac:dyDescent="0.2">
      <c r="B62" t="s">
        <v>777</v>
      </c>
      <c r="C62">
        <v>60</v>
      </c>
      <c r="D62" t="s">
        <v>728</v>
      </c>
      <c r="F62" t="s">
        <v>729</v>
      </c>
      <c r="G62" t="s">
        <v>729</v>
      </c>
      <c r="H62" t="s">
        <v>728</v>
      </c>
      <c r="J62" t="s">
        <v>728</v>
      </c>
      <c r="K62" t="s">
        <v>729</v>
      </c>
    </row>
    <row r="63" spans="2:23" x14ac:dyDescent="0.2">
      <c r="B63" t="s">
        <v>777</v>
      </c>
      <c r="C63">
        <v>61</v>
      </c>
      <c r="D63" t="s">
        <v>728</v>
      </c>
      <c r="F63" t="s">
        <v>729</v>
      </c>
      <c r="G63" t="s">
        <v>729</v>
      </c>
      <c r="H63" t="s">
        <v>728</v>
      </c>
      <c r="J63" t="s">
        <v>728</v>
      </c>
      <c r="K63" t="s">
        <v>729</v>
      </c>
    </row>
    <row r="64" spans="2:23" x14ac:dyDescent="0.2">
      <c r="B64" t="s">
        <v>777</v>
      </c>
      <c r="C64">
        <v>62</v>
      </c>
      <c r="D64" t="s">
        <v>728</v>
      </c>
      <c r="F64" t="s">
        <v>729</v>
      </c>
      <c r="G64" t="s">
        <v>729</v>
      </c>
      <c r="H64" t="s">
        <v>728</v>
      </c>
      <c r="J64" t="s">
        <v>728</v>
      </c>
      <c r="K64" t="s">
        <v>729</v>
      </c>
    </row>
    <row r="65" spans="2:11" x14ac:dyDescent="0.2">
      <c r="B65" t="s">
        <v>777</v>
      </c>
      <c r="C65">
        <v>63</v>
      </c>
      <c r="D65" t="s">
        <v>728</v>
      </c>
      <c r="F65" t="s">
        <v>729</v>
      </c>
      <c r="G65" t="s">
        <v>729</v>
      </c>
      <c r="H65" t="s">
        <v>728</v>
      </c>
      <c r="J65" t="s">
        <v>728</v>
      </c>
      <c r="K65" t="s">
        <v>729</v>
      </c>
    </row>
    <row r="66" spans="2:11" x14ac:dyDescent="0.2">
      <c r="B66" t="s">
        <v>777</v>
      </c>
      <c r="C66">
        <v>64</v>
      </c>
      <c r="D66" t="s">
        <v>728</v>
      </c>
      <c r="F66" t="s">
        <v>729</v>
      </c>
      <c r="G66" t="s">
        <v>729</v>
      </c>
      <c r="H66" t="s">
        <v>728</v>
      </c>
      <c r="J66" t="s">
        <v>728</v>
      </c>
      <c r="K66" t="s">
        <v>729</v>
      </c>
    </row>
    <row r="67" spans="2:11" x14ac:dyDescent="0.2">
      <c r="B67" t="s">
        <v>777</v>
      </c>
      <c r="C67">
        <v>65</v>
      </c>
      <c r="D67" t="s">
        <v>728</v>
      </c>
      <c r="F67" t="s">
        <v>729</v>
      </c>
      <c r="G67" t="s">
        <v>729</v>
      </c>
      <c r="J67" t="s">
        <v>728</v>
      </c>
      <c r="K67" t="s">
        <v>729</v>
      </c>
    </row>
    <row r="68" spans="2:11" x14ac:dyDescent="0.2">
      <c r="B68" t="s">
        <v>777</v>
      </c>
      <c r="C68">
        <v>66</v>
      </c>
      <c r="D68" t="s">
        <v>728</v>
      </c>
      <c r="E68" t="s">
        <v>729</v>
      </c>
      <c r="F68" t="s">
        <v>730</v>
      </c>
      <c r="G68" t="s">
        <v>729</v>
      </c>
      <c r="J68" t="s">
        <v>728</v>
      </c>
      <c r="K68" t="s">
        <v>729</v>
      </c>
    </row>
    <row r="69" spans="2:11" x14ac:dyDescent="0.2">
      <c r="B69" t="s">
        <v>777</v>
      </c>
      <c r="C69">
        <v>67</v>
      </c>
      <c r="D69" t="s">
        <v>728</v>
      </c>
      <c r="F69" t="s">
        <v>729</v>
      </c>
      <c r="G69" t="s">
        <v>729</v>
      </c>
      <c r="I69" t="s">
        <v>729</v>
      </c>
      <c r="J69" t="s">
        <v>728</v>
      </c>
      <c r="K69" t="s">
        <v>729</v>
      </c>
    </row>
    <row r="70" spans="2:11" x14ac:dyDescent="0.2">
      <c r="B70" t="s">
        <v>777</v>
      </c>
      <c r="C70">
        <v>68</v>
      </c>
      <c r="D70" t="s">
        <v>728</v>
      </c>
      <c r="F70" t="s">
        <v>729</v>
      </c>
      <c r="G70" t="s">
        <v>729</v>
      </c>
      <c r="J70" t="s">
        <v>728</v>
      </c>
      <c r="K70" t="s">
        <v>729</v>
      </c>
    </row>
    <row r="71" spans="2:11" x14ac:dyDescent="0.2">
      <c r="B71" t="s">
        <v>777</v>
      </c>
      <c r="C71">
        <v>69</v>
      </c>
      <c r="D71" t="s">
        <v>728</v>
      </c>
      <c r="F71" t="s">
        <v>729</v>
      </c>
      <c r="G71" t="s">
        <v>729</v>
      </c>
      <c r="H71" t="s">
        <v>728</v>
      </c>
      <c r="J71" t="s">
        <v>728</v>
      </c>
      <c r="K71" t="s">
        <v>729</v>
      </c>
    </row>
    <row r="72" spans="2:11" x14ac:dyDescent="0.2">
      <c r="B72" t="s">
        <v>777</v>
      </c>
      <c r="C72">
        <v>70</v>
      </c>
      <c r="D72" t="s">
        <v>728</v>
      </c>
      <c r="F72" t="s">
        <v>729</v>
      </c>
      <c r="G72" t="s">
        <v>729</v>
      </c>
      <c r="J72" t="s">
        <v>728</v>
      </c>
      <c r="K72" t="s">
        <v>729</v>
      </c>
    </row>
    <row r="73" spans="2:11" x14ac:dyDescent="0.2">
      <c r="B73" t="s">
        <v>777</v>
      </c>
      <c r="C73">
        <v>71</v>
      </c>
      <c r="D73" t="s">
        <v>728</v>
      </c>
      <c r="F73" t="s">
        <v>729</v>
      </c>
      <c r="G73" t="s">
        <v>729</v>
      </c>
      <c r="H73" t="s">
        <v>728</v>
      </c>
      <c r="J73" t="s">
        <v>728</v>
      </c>
      <c r="K73" t="s">
        <v>729</v>
      </c>
    </row>
    <row r="74" spans="2:11" x14ac:dyDescent="0.2">
      <c r="B74" t="s">
        <v>777</v>
      </c>
      <c r="C74">
        <v>72</v>
      </c>
      <c r="D74" t="s">
        <v>728</v>
      </c>
      <c r="F74" t="s">
        <v>729</v>
      </c>
      <c r="G74" t="s">
        <v>729</v>
      </c>
      <c r="H74" t="s">
        <v>728</v>
      </c>
      <c r="J74" t="s">
        <v>728</v>
      </c>
      <c r="K74" t="s">
        <v>729</v>
      </c>
    </row>
    <row r="75" spans="2:11" x14ac:dyDescent="0.2">
      <c r="B75" t="s">
        <v>777</v>
      </c>
      <c r="C75">
        <v>73</v>
      </c>
      <c r="D75" t="s">
        <v>728</v>
      </c>
      <c r="F75" t="s">
        <v>729</v>
      </c>
      <c r="G75" t="s">
        <v>729</v>
      </c>
      <c r="H75" t="s">
        <v>728</v>
      </c>
      <c r="J75" t="s">
        <v>728</v>
      </c>
      <c r="K75" t="s">
        <v>729</v>
      </c>
    </row>
    <row r="76" spans="2:11" x14ac:dyDescent="0.2">
      <c r="B76" t="s">
        <v>777</v>
      </c>
      <c r="C76">
        <v>74</v>
      </c>
      <c r="D76" t="s">
        <v>728</v>
      </c>
      <c r="F76" t="s">
        <v>729</v>
      </c>
      <c r="G76" t="s">
        <v>729</v>
      </c>
      <c r="H76" t="s">
        <v>728</v>
      </c>
      <c r="J76" t="s">
        <v>728</v>
      </c>
      <c r="K76" t="s">
        <v>729</v>
      </c>
    </row>
    <row r="77" spans="2:11" x14ac:dyDescent="0.2">
      <c r="B77" t="s">
        <v>777</v>
      </c>
      <c r="C77">
        <v>75</v>
      </c>
      <c r="D77" t="s">
        <v>728</v>
      </c>
      <c r="F77" t="s">
        <v>729</v>
      </c>
      <c r="G77" t="s">
        <v>729</v>
      </c>
      <c r="J77" t="s">
        <v>728</v>
      </c>
      <c r="K77" t="s">
        <v>729</v>
      </c>
    </row>
    <row r="78" spans="2:11" x14ac:dyDescent="0.2">
      <c r="B78" t="s">
        <v>777</v>
      </c>
      <c r="C78">
        <v>76</v>
      </c>
      <c r="D78" t="s">
        <v>728</v>
      </c>
      <c r="F78" t="s">
        <v>729</v>
      </c>
      <c r="G78" t="s">
        <v>729</v>
      </c>
      <c r="H78" t="s">
        <v>728</v>
      </c>
      <c r="J78" t="s">
        <v>728</v>
      </c>
      <c r="K78" t="s">
        <v>729</v>
      </c>
    </row>
    <row r="79" spans="2:11" x14ac:dyDescent="0.2">
      <c r="B79" t="s">
        <v>777</v>
      </c>
      <c r="C79">
        <v>77</v>
      </c>
      <c r="D79" t="s">
        <v>728</v>
      </c>
      <c r="F79" t="s">
        <v>729</v>
      </c>
      <c r="G79" t="s">
        <v>729</v>
      </c>
      <c r="H79" t="s">
        <v>728</v>
      </c>
      <c r="J79" t="s">
        <v>728</v>
      </c>
      <c r="K79" t="s">
        <v>729</v>
      </c>
    </row>
    <row r="80" spans="2:11" x14ac:dyDescent="0.2">
      <c r="B80" t="s">
        <v>777</v>
      </c>
      <c r="C80">
        <v>78</v>
      </c>
      <c r="D80" t="s">
        <v>728</v>
      </c>
      <c r="E80" t="s">
        <v>729</v>
      </c>
      <c r="F80" t="s">
        <v>730</v>
      </c>
      <c r="G80" t="s">
        <v>729</v>
      </c>
      <c r="J80" t="s">
        <v>728</v>
      </c>
      <c r="K80" t="s">
        <v>729</v>
      </c>
    </row>
    <row r="81" spans="2:11" x14ac:dyDescent="0.2">
      <c r="B81" t="s">
        <v>777</v>
      </c>
      <c r="C81">
        <v>79</v>
      </c>
      <c r="D81" t="s">
        <v>728</v>
      </c>
      <c r="F81" t="s">
        <v>729</v>
      </c>
      <c r="G81" t="s">
        <v>729</v>
      </c>
      <c r="H81" t="s">
        <v>728</v>
      </c>
      <c r="J81" t="s">
        <v>728</v>
      </c>
      <c r="K81" t="s">
        <v>729</v>
      </c>
    </row>
  </sheetData>
  <conditionalFormatting sqref="P14:W14 P22:W22 P43:W43 P50:W50">
    <cfRule type="cellIs" dxfId="3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W81"/>
  <sheetViews>
    <sheetView workbookViewId="0">
      <selection activeCell="R24" sqref="R24"/>
    </sheetView>
  </sheetViews>
  <sheetFormatPr baseColWidth="10" defaultColWidth="8.83203125" defaultRowHeight="16" x14ac:dyDescent="0.2"/>
  <cols>
    <col min="14" max="14" width="19.1640625" customWidth="1"/>
    <col min="15" max="15" width="13" bestFit="1" customWidth="1"/>
  </cols>
  <sheetData>
    <row r="1" spans="2:23" x14ac:dyDescent="0.2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ht="17" customHeight="1" thickBot="1" x14ac:dyDescent="0.25">
      <c r="B2" t="s">
        <v>778</v>
      </c>
      <c r="C2">
        <v>0</v>
      </c>
      <c r="D2" t="s">
        <v>729</v>
      </c>
      <c r="E2" t="s">
        <v>730</v>
      </c>
      <c r="G2" t="s">
        <v>728</v>
      </c>
      <c r="H2" t="s">
        <v>729</v>
      </c>
      <c r="I2" t="s">
        <v>730</v>
      </c>
      <c r="K2" t="s">
        <v>728</v>
      </c>
    </row>
    <row r="3" spans="2:23" ht="19" customHeight="1" x14ac:dyDescent="0.25">
      <c r="B3" t="s">
        <v>778</v>
      </c>
      <c r="C3">
        <v>1</v>
      </c>
      <c r="D3" t="s">
        <v>729</v>
      </c>
      <c r="G3" t="s">
        <v>728</v>
      </c>
      <c r="H3" t="s">
        <v>729</v>
      </c>
      <c r="I3" t="s">
        <v>730</v>
      </c>
      <c r="J3" t="s">
        <v>728</v>
      </c>
      <c r="K3" t="s">
        <v>728</v>
      </c>
      <c r="N3" s="445" t="s">
        <v>771</v>
      </c>
      <c r="O3" s="446">
        <v>4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customHeight="1" x14ac:dyDescent="0.25">
      <c r="B4" t="s">
        <v>778</v>
      </c>
      <c r="C4">
        <v>2</v>
      </c>
      <c r="D4" t="s">
        <v>729</v>
      </c>
      <c r="F4" t="s">
        <v>729</v>
      </c>
      <c r="G4" t="s">
        <v>728</v>
      </c>
      <c r="H4" t="s">
        <v>729</v>
      </c>
      <c r="I4" t="s">
        <v>730</v>
      </c>
      <c r="K4" t="s">
        <v>728</v>
      </c>
      <c r="N4" s="447" t="s">
        <v>104</v>
      </c>
      <c r="O4" s="443">
        <v>1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20" customHeight="1" thickBot="1" x14ac:dyDescent="0.3">
      <c r="B5" t="s">
        <v>778</v>
      </c>
      <c r="C5">
        <v>3</v>
      </c>
      <c r="D5" t="s">
        <v>729</v>
      </c>
      <c r="G5" t="s">
        <v>728</v>
      </c>
      <c r="H5" t="s">
        <v>729</v>
      </c>
      <c r="I5" t="s">
        <v>730</v>
      </c>
      <c r="K5" t="s">
        <v>728</v>
      </c>
      <c r="N5" s="448" t="s">
        <v>109</v>
      </c>
      <c r="O5" s="444">
        <v>1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6" t="s">
        <v>730</v>
      </c>
      <c r="W5" s="1"/>
    </row>
    <row r="6" spans="2:23" ht="19" customHeight="1" x14ac:dyDescent="0.25">
      <c r="B6" t="s">
        <v>778</v>
      </c>
      <c r="C6">
        <v>4</v>
      </c>
      <c r="D6" t="s">
        <v>729</v>
      </c>
      <c r="F6" t="s">
        <v>728</v>
      </c>
      <c r="G6" t="s">
        <v>728</v>
      </c>
      <c r="H6" t="s">
        <v>729</v>
      </c>
      <c r="I6" t="s">
        <v>730</v>
      </c>
      <c r="K6" t="s">
        <v>728</v>
      </c>
      <c r="N6" s="449"/>
      <c r="O6" s="449"/>
      <c r="P6" s="449"/>
      <c r="Q6" s="449"/>
      <c r="R6" s="449"/>
      <c r="S6" s="449"/>
      <c r="T6" s="449"/>
      <c r="U6" s="449"/>
      <c r="V6" s="449"/>
      <c r="W6" s="449"/>
    </row>
    <row r="7" spans="2:23" ht="19" customHeight="1" x14ac:dyDescent="0.25">
      <c r="B7" t="s">
        <v>778</v>
      </c>
      <c r="C7">
        <v>5</v>
      </c>
      <c r="D7" t="s">
        <v>729</v>
      </c>
      <c r="G7" t="s">
        <v>728</v>
      </c>
      <c r="H7" t="s">
        <v>729</v>
      </c>
      <c r="I7" t="s">
        <v>730</v>
      </c>
      <c r="J7" t="s">
        <v>728</v>
      </c>
      <c r="K7" t="s">
        <v>728</v>
      </c>
      <c r="N7" s="449"/>
      <c r="O7" s="449"/>
      <c r="P7" s="449"/>
      <c r="Q7" s="449"/>
      <c r="R7" s="449"/>
      <c r="S7" s="449"/>
      <c r="T7" s="449"/>
      <c r="U7" s="449"/>
      <c r="V7" s="449"/>
      <c r="W7" s="449"/>
    </row>
    <row r="8" spans="2:23" ht="20" customHeight="1" thickBot="1" x14ac:dyDescent="0.3">
      <c r="B8" t="s">
        <v>778</v>
      </c>
      <c r="C8">
        <v>6</v>
      </c>
      <c r="D8" t="s">
        <v>729</v>
      </c>
      <c r="F8" t="s">
        <v>729</v>
      </c>
      <c r="G8" t="s">
        <v>728</v>
      </c>
      <c r="H8" t="s">
        <v>729</v>
      </c>
      <c r="I8" t="s">
        <v>730</v>
      </c>
      <c r="J8" t="s">
        <v>728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customHeight="1" thickBot="1" x14ac:dyDescent="0.3">
      <c r="B9" t="s">
        <v>778</v>
      </c>
      <c r="C9">
        <v>7</v>
      </c>
      <c r="D9" t="s">
        <v>729</v>
      </c>
      <c r="G9" t="s">
        <v>728</v>
      </c>
      <c r="H9" t="s">
        <v>729</v>
      </c>
      <c r="I9" t="s">
        <v>730</v>
      </c>
      <c r="K9" t="s">
        <v>728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customHeight="1" x14ac:dyDescent="0.25">
      <c r="B10" t="s">
        <v>778</v>
      </c>
      <c r="C10">
        <v>8</v>
      </c>
      <c r="D10" t="s">
        <v>729</v>
      </c>
      <c r="G10" t="s">
        <v>728</v>
      </c>
      <c r="H10" t="s">
        <v>729</v>
      </c>
      <c r="I10" t="s">
        <v>730</v>
      </c>
      <c r="J10" t="s">
        <v>728</v>
      </c>
      <c r="K10" t="s">
        <v>728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customHeight="1" thickBot="1" x14ac:dyDescent="0.3">
      <c r="B11" t="s">
        <v>778</v>
      </c>
      <c r="C11">
        <v>9</v>
      </c>
      <c r="D11" t="s">
        <v>729</v>
      </c>
      <c r="G11" t="s">
        <v>728</v>
      </c>
      <c r="H11" t="s">
        <v>729</v>
      </c>
      <c r="I11" t="s">
        <v>730</v>
      </c>
      <c r="K11" t="s">
        <v>728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778</v>
      </c>
      <c r="C12">
        <v>10</v>
      </c>
      <c r="D12" t="s">
        <v>729</v>
      </c>
      <c r="G12" t="s">
        <v>728</v>
      </c>
      <c r="H12" t="s">
        <v>729</v>
      </c>
      <c r="I12" t="s">
        <v>730</v>
      </c>
      <c r="K12" t="s">
        <v>728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customHeight="1" x14ac:dyDescent="0.25">
      <c r="B13" t="s">
        <v>778</v>
      </c>
      <c r="C13">
        <v>11</v>
      </c>
      <c r="D13" t="s">
        <v>730</v>
      </c>
      <c r="G13" t="s">
        <v>728</v>
      </c>
      <c r="H13" t="s">
        <v>729</v>
      </c>
      <c r="I13" t="s">
        <v>730</v>
      </c>
      <c r="J13" t="s">
        <v>728</v>
      </c>
      <c r="K13" t="s">
        <v>728</v>
      </c>
      <c r="N13" s="50" t="s">
        <v>773</v>
      </c>
      <c r="O13" s="43" t="s">
        <v>118</v>
      </c>
      <c r="P13" s="8">
        <f t="shared" ref="P13:W13" si="0">COUNTA(D2:D81)</f>
        <v>80</v>
      </c>
      <c r="Q13" s="8">
        <f t="shared" si="0"/>
        <v>3</v>
      </c>
      <c r="R13" s="8">
        <f t="shared" si="0"/>
        <v>15</v>
      </c>
      <c r="S13" s="8">
        <f t="shared" si="0"/>
        <v>80</v>
      </c>
      <c r="T13" s="8">
        <f t="shared" si="0"/>
        <v>80</v>
      </c>
      <c r="U13" s="8">
        <f t="shared" si="0"/>
        <v>74</v>
      </c>
      <c r="V13" s="8">
        <f t="shared" si="0"/>
        <v>22</v>
      </c>
      <c r="W13" s="36">
        <f t="shared" si="0"/>
        <v>73</v>
      </c>
    </row>
    <row r="14" spans="2:23" ht="19" customHeight="1" x14ac:dyDescent="0.25">
      <c r="B14" t="s">
        <v>778</v>
      </c>
      <c r="C14">
        <v>12</v>
      </c>
      <c r="D14" t="s">
        <v>728</v>
      </c>
      <c r="G14" t="s">
        <v>728</v>
      </c>
      <c r="H14" t="s">
        <v>729</v>
      </c>
      <c r="I14" t="s">
        <v>729</v>
      </c>
      <c r="K14" t="s">
        <v>728</v>
      </c>
      <c r="N14" s="51">
        <v>80</v>
      </c>
      <c r="O14" s="40" t="s">
        <v>121</v>
      </c>
      <c r="P14" s="13">
        <f t="shared" ref="P14:W14" si="1">P13/$N$14</f>
        <v>1</v>
      </c>
      <c r="Q14" s="13">
        <f t="shared" si="1"/>
        <v>3.7499999999999999E-2</v>
      </c>
      <c r="R14" s="13">
        <f t="shared" si="1"/>
        <v>0.1875</v>
      </c>
      <c r="S14" s="13">
        <f t="shared" si="1"/>
        <v>1</v>
      </c>
      <c r="T14" s="13">
        <f t="shared" si="1"/>
        <v>1</v>
      </c>
      <c r="U14" s="13">
        <f t="shared" si="1"/>
        <v>0.92500000000000004</v>
      </c>
      <c r="V14" s="13">
        <f t="shared" si="1"/>
        <v>0.27500000000000002</v>
      </c>
      <c r="W14" s="34">
        <f t="shared" si="1"/>
        <v>0.91249999999999998</v>
      </c>
    </row>
    <row r="15" spans="2:23" ht="20" customHeight="1" thickBot="1" x14ac:dyDescent="0.3">
      <c r="B15" t="s">
        <v>778</v>
      </c>
      <c r="C15">
        <v>13</v>
      </c>
      <c r="D15" t="s">
        <v>730</v>
      </c>
      <c r="G15" t="s">
        <v>728</v>
      </c>
      <c r="H15" t="s">
        <v>729</v>
      </c>
      <c r="I15" t="s">
        <v>730</v>
      </c>
      <c r="K15" t="s">
        <v>728</v>
      </c>
      <c r="N15" s="51"/>
      <c r="O15" s="41" t="s">
        <v>124</v>
      </c>
      <c r="P15" s="8" t="str">
        <f t="shared" ref="P15:W15" si="2">INDEX(P8:P10, MATCH(MAX(P16:P18), P16:P18, 0))</f>
        <v>neutral</v>
      </c>
      <c r="Q15" s="8" t="str">
        <f t="shared" si="2"/>
        <v>forward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778</v>
      </c>
      <c r="C16">
        <v>14</v>
      </c>
      <c r="D16" t="s">
        <v>729</v>
      </c>
      <c r="G16" t="s">
        <v>728</v>
      </c>
      <c r="H16" t="s">
        <v>729</v>
      </c>
      <c r="I16" t="s">
        <v>730</v>
      </c>
      <c r="J16" t="s">
        <v>728</v>
      </c>
      <c r="N16" s="51"/>
      <c r="O16" s="42" t="s">
        <v>127</v>
      </c>
      <c r="P16" s="8">
        <f t="shared" ref="P16:W18" si="3">COUNTIF(D$2:D$81, P3)</f>
        <v>5</v>
      </c>
      <c r="Q16" s="8">
        <f t="shared" si="3"/>
        <v>0</v>
      </c>
      <c r="R16" s="8">
        <f t="shared" si="3"/>
        <v>2</v>
      </c>
      <c r="S16" s="8">
        <f t="shared" si="3"/>
        <v>79</v>
      </c>
      <c r="T16" s="8">
        <f t="shared" si="3"/>
        <v>0</v>
      </c>
      <c r="U16" s="8">
        <f t="shared" si="3"/>
        <v>0</v>
      </c>
      <c r="V16" s="8">
        <f t="shared" si="3"/>
        <v>20</v>
      </c>
      <c r="W16" s="36">
        <f t="shared" si="3"/>
        <v>71</v>
      </c>
    </row>
    <row r="17" spans="2:23" ht="19" customHeight="1" x14ac:dyDescent="0.25">
      <c r="B17" t="s">
        <v>778</v>
      </c>
      <c r="C17">
        <v>15</v>
      </c>
      <c r="D17" t="s">
        <v>729</v>
      </c>
      <c r="G17" t="s">
        <v>728</v>
      </c>
      <c r="H17" t="s">
        <v>729</v>
      </c>
      <c r="I17" t="s">
        <v>730</v>
      </c>
      <c r="J17" t="s">
        <v>728</v>
      </c>
      <c r="K17" t="s">
        <v>728</v>
      </c>
      <c r="N17" s="35"/>
      <c r="O17" s="40" t="s">
        <v>130</v>
      </c>
      <c r="P17" s="8">
        <f t="shared" si="3"/>
        <v>69</v>
      </c>
      <c r="Q17" s="8">
        <f t="shared" si="3"/>
        <v>0</v>
      </c>
      <c r="R17" s="8">
        <f t="shared" si="3"/>
        <v>13</v>
      </c>
      <c r="S17" s="8">
        <f t="shared" si="3"/>
        <v>0</v>
      </c>
      <c r="T17" s="8">
        <f t="shared" si="3"/>
        <v>80</v>
      </c>
      <c r="U17" s="8">
        <f t="shared" si="3"/>
        <v>7</v>
      </c>
      <c r="V17" s="8">
        <f t="shared" si="3"/>
        <v>1</v>
      </c>
      <c r="W17" s="36">
        <f t="shared" si="3"/>
        <v>0</v>
      </c>
    </row>
    <row r="18" spans="2:23" ht="20" customHeight="1" thickBot="1" x14ac:dyDescent="0.3">
      <c r="B18" t="s">
        <v>778</v>
      </c>
      <c r="C18">
        <v>16</v>
      </c>
      <c r="D18" t="s">
        <v>729</v>
      </c>
      <c r="F18" t="s">
        <v>729</v>
      </c>
      <c r="G18" t="s">
        <v>728</v>
      </c>
      <c r="H18" t="s">
        <v>729</v>
      </c>
      <c r="K18" t="s">
        <v>728</v>
      </c>
      <c r="N18" s="35"/>
      <c r="O18" s="41" t="s">
        <v>133</v>
      </c>
      <c r="P18" s="8">
        <f t="shared" si="3"/>
        <v>6</v>
      </c>
      <c r="Q18" s="8">
        <f t="shared" si="3"/>
        <v>3</v>
      </c>
      <c r="R18" s="8">
        <f t="shared" si="3"/>
        <v>0</v>
      </c>
      <c r="S18" s="8">
        <f t="shared" si="3"/>
        <v>1</v>
      </c>
      <c r="T18" s="8">
        <f t="shared" si="3"/>
        <v>0</v>
      </c>
      <c r="U18" s="8">
        <f t="shared" si="3"/>
        <v>67</v>
      </c>
      <c r="V18" s="8">
        <f t="shared" si="3"/>
        <v>1</v>
      </c>
      <c r="W18" s="36">
        <f t="shared" si="3"/>
        <v>0</v>
      </c>
    </row>
    <row r="19" spans="2:23" ht="20" customHeight="1" thickBot="1" x14ac:dyDescent="0.3">
      <c r="B19" t="s">
        <v>778</v>
      </c>
      <c r="C19">
        <v>17</v>
      </c>
      <c r="D19" t="s">
        <v>729</v>
      </c>
      <c r="E19" t="s">
        <v>730</v>
      </c>
      <c r="G19" t="s">
        <v>728</v>
      </c>
      <c r="H19" t="s">
        <v>729</v>
      </c>
      <c r="K19" t="s">
        <v>728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x14ac:dyDescent="0.2">
      <c r="B20" t="s">
        <v>778</v>
      </c>
      <c r="C20">
        <v>18</v>
      </c>
      <c r="D20" t="s">
        <v>728</v>
      </c>
      <c r="G20" t="s">
        <v>728</v>
      </c>
      <c r="H20" t="s">
        <v>729</v>
      </c>
      <c r="I20" t="s">
        <v>730</v>
      </c>
      <c r="K20" t="s">
        <v>728</v>
      </c>
    </row>
    <row r="21" spans="2:23" x14ac:dyDescent="0.2">
      <c r="B21" t="s">
        <v>778</v>
      </c>
      <c r="C21">
        <v>19</v>
      </c>
      <c r="D21" t="s">
        <v>729</v>
      </c>
      <c r="G21" t="s">
        <v>728</v>
      </c>
      <c r="H21" t="s">
        <v>729</v>
      </c>
      <c r="I21" t="s">
        <v>730</v>
      </c>
      <c r="K21" t="s">
        <v>728</v>
      </c>
    </row>
    <row r="22" spans="2:23" x14ac:dyDescent="0.2">
      <c r="B22" t="s">
        <v>778</v>
      </c>
      <c r="C22">
        <v>20</v>
      </c>
      <c r="D22" t="s">
        <v>729</v>
      </c>
      <c r="G22" t="s">
        <v>728</v>
      </c>
      <c r="H22" t="s">
        <v>729</v>
      </c>
      <c r="I22" t="s">
        <v>730</v>
      </c>
      <c r="K22" t="s">
        <v>728</v>
      </c>
      <c r="N22" s="483" t="s">
        <v>780</v>
      </c>
      <c r="O22" s="483"/>
      <c r="P22" s="483"/>
      <c r="Q22" s="483"/>
      <c r="R22" s="483"/>
      <c r="S22" s="483"/>
      <c r="T22" s="483"/>
      <c r="U22" s="483"/>
    </row>
    <row r="23" spans="2:23" x14ac:dyDescent="0.2">
      <c r="B23" t="s">
        <v>778</v>
      </c>
      <c r="C23">
        <v>21</v>
      </c>
      <c r="D23" t="s">
        <v>729</v>
      </c>
      <c r="F23" t="s">
        <v>729</v>
      </c>
      <c r="G23" t="s">
        <v>728</v>
      </c>
      <c r="H23" t="s">
        <v>729</v>
      </c>
      <c r="J23" t="s">
        <v>728</v>
      </c>
      <c r="K23" t="s">
        <v>728</v>
      </c>
    </row>
    <row r="24" spans="2:23" x14ac:dyDescent="0.2">
      <c r="B24" t="s">
        <v>778</v>
      </c>
      <c r="C24">
        <v>22</v>
      </c>
      <c r="D24" t="s">
        <v>729</v>
      </c>
      <c r="G24" t="s">
        <v>728</v>
      </c>
      <c r="H24" t="s">
        <v>729</v>
      </c>
      <c r="I24" t="s">
        <v>730</v>
      </c>
      <c r="K24" t="s">
        <v>728</v>
      </c>
    </row>
    <row r="25" spans="2:23" x14ac:dyDescent="0.2">
      <c r="B25" t="s">
        <v>778</v>
      </c>
      <c r="C25">
        <v>23</v>
      </c>
      <c r="D25" t="s">
        <v>729</v>
      </c>
      <c r="G25" t="s">
        <v>728</v>
      </c>
      <c r="H25" t="s">
        <v>729</v>
      </c>
      <c r="I25" t="s">
        <v>730</v>
      </c>
    </row>
    <row r="26" spans="2:23" x14ac:dyDescent="0.2">
      <c r="B26" t="s">
        <v>778</v>
      </c>
      <c r="C26">
        <v>24</v>
      </c>
      <c r="D26" t="s">
        <v>729</v>
      </c>
      <c r="G26" t="s">
        <v>728</v>
      </c>
      <c r="H26" t="s">
        <v>729</v>
      </c>
      <c r="I26" t="s">
        <v>730</v>
      </c>
      <c r="J26" t="s">
        <v>728</v>
      </c>
      <c r="K26" t="s">
        <v>728</v>
      </c>
    </row>
    <row r="27" spans="2:23" x14ac:dyDescent="0.2">
      <c r="B27" t="s">
        <v>778</v>
      </c>
      <c r="C27">
        <v>25</v>
      </c>
      <c r="D27" t="s">
        <v>729</v>
      </c>
      <c r="G27" t="s">
        <v>728</v>
      </c>
      <c r="H27" t="s">
        <v>729</v>
      </c>
      <c r="I27" t="s">
        <v>730</v>
      </c>
      <c r="K27" t="s">
        <v>728</v>
      </c>
    </row>
    <row r="28" spans="2:23" x14ac:dyDescent="0.2">
      <c r="B28" t="s">
        <v>778</v>
      </c>
      <c r="C28">
        <v>26</v>
      </c>
      <c r="D28" t="s">
        <v>729</v>
      </c>
      <c r="G28" t="s">
        <v>728</v>
      </c>
      <c r="H28" t="s">
        <v>729</v>
      </c>
      <c r="I28" t="s">
        <v>730</v>
      </c>
      <c r="K28" t="s">
        <v>728</v>
      </c>
    </row>
    <row r="29" spans="2:23" x14ac:dyDescent="0.2">
      <c r="B29" t="s">
        <v>778</v>
      </c>
      <c r="C29">
        <v>27</v>
      </c>
      <c r="D29" t="s">
        <v>729</v>
      </c>
      <c r="G29" t="s">
        <v>728</v>
      </c>
      <c r="H29" t="s">
        <v>729</v>
      </c>
      <c r="I29" t="s">
        <v>730</v>
      </c>
      <c r="K29" t="s">
        <v>728</v>
      </c>
    </row>
    <row r="30" spans="2:23" x14ac:dyDescent="0.2">
      <c r="B30" t="s">
        <v>778</v>
      </c>
      <c r="C30">
        <v>28</v>
      </c>
      <c r="D30" t="s">
        <v>729</v>
      </c>
      <c r="G30" t="s">
        <v>728</v>
      </c>
      <c r="H30" t="s">
        <v>729</v>
      </c>
      <c r="I30" t="s">
        <v>730</v>
      </c>
      <c r="K30" t="s">
        <v>728</v>
      </c>
    </row>
    <row r="31" spans="2:23" x14ac:dyDescent="0.2">
      <c r="B31" t="s">
        <v>778</v>
      </c>
      <c r="C31">
        <v>29</v>
      </c>
      <c r="D31" t="s">
        <v>729</v>
      </c>
      <c r="G31" t="s">
        <v>728</v>
      </c>
      <c r="H31" t="s">
        <v>729</v>
      </c>
      <c r="I31" t="s">
        <v>730</v>
      </c>
      <c r="K31" t="s">
        <v>728</v>
      </c>
    </row>
    <row r="32" spans="2:23" x14ac:dyDescent="0.2">
      <c r="B32" t="s">
        <v>778</v>
      </c>
      <c r="C32">
        <v>30</v>
      </c>
      <c r="D32" t="s">
        <v>729</v>
      </c>
      <c r="G32" t="s">
        <v>728</v>
      </c>
      <c r="H32" t="s">
        <v>729</v>
      </c>
      <c r="I32" t="s">
        <v>730</v>
      </c>
      <c r="J32" t="s">
        <v>728</v>
      </c>
      <c r="K32" t="s">
        <v>728</v>
      </c>
    </row>
    <row r="33" spans="2:11" x14ac:dyDescent="0.2">
      <c r="B33" t="s">
        <v>778</v>
      </c>
      <c r="C33">
        <v>31</v>
      </c>
      <c r="D33" t="s">
        <v>729</v>
      </c>
      <c r="G33" t="s">
        <v>728</v>
      </c>
      <c r="H33" t="s">
        <v>729</v>
      </c>
      <c r="I33" t="s">
        <v>730</v>
      </c>
      <c r="K33" t="s">
        <v>728</v>
      </c>
    </row>
    <row r="34" spans="2:11" x14ac:dyDescent="0.2">
      <c r="B34" t="s">
        <v>778</v>
      </c>
      <c r="C34">
        <v>32</v>
      </c>
      <c r="D34" t="s">
        <v>729</v>
      </c>
      <c r="G34" t="s">
        <v>728</v>
      </c>
      <c r="H34" t="s">
        <v>729</v>
      </c>
      <c r="I34" t="s">
        <v>730</v>
      </c>
      <c r="J34" t="s">
        <v>729</v>
      </c>
      <c r="K34" t="s">
        <v>728</v>
      </c>
    </row>
    <row r="35" spans="2:11" x14ac:dyDescent="0.2">
      <c r="B35" t="s">
        <v>778</v>
      </c>
      <c r="C35">
        <v>33</v>
      </c>
      <c r="D35" t="s">
        <v>729</v>
      </c>
      <c r="F35" t="s">
        <v>729</v>
      </c>
      <c r="G35" t="s">
        <v>728</v>
      </c>
      <c r="H35" t="s">
        <v>729</v>
      </c>
      <c r="I35" t="s">
        <v>730</v>
      </c>
    </row>
    <row r="36" spans="2:11" x14ac:dyDescent="0.2">
      <c r="B36" t="s">
        <v>778</v>
      </c>
      <c r="C36">
        <v>34</v>
      </c>
      <c r="D36" t="s">
        <v>730</v>
      </c>
      <c r="G36" t="s">
        <v>728</v>
      </c>
      <c r="H36" t="s">
        <v>729</v>
      </c>
      <c r="I36" t="s">
        <v>729</v>
      </c>
      <c r="K36" t="s">
        <v>728</v>
      </c>
    </row>
    <row r="37" spans="2:11" x14ac:dyDescent="0.2">
      <c r="B37" t="s">
        <v>778</v>
      </c>
      <c r="C37">
        <v>35</v>
      </c>
      <c r="D37" t="s">
        <v>729</v>
      </c>
      <c r="G37" t="s">
        <v>728</v>
      </c>
      <c r="H37" t="s">
        <v>729</v>
      </c>
      <c r="I37" t="s">
        <v>730</v>
      </c>
      <c r="J37" t="s">
        <v>728</v>
      </c>
      <c r="K37" t="s">
        <v>728</v>
      </c>
    </row>
    <row r="38" spans="2:11" x14ac:dyDescent="0.2">
      <c r="B38" t="s">
        <v>778</v>
      </c>
      <c r="C38">
        <v>36</v>
      </c>
      <c r="D38" t="s">
        <v>729</v>
      </c>
      <c r="G38" t="s">
        <v>728</v>
      </c>
      <c r="H38" t="s">
        <v>729</v>
      </c>
      <c r="I38" t="s">
        <v>730</v>
      </c>
      <c r="K38" t="s">
        <v>728</v>
      </c>
    </row>
    <row r="39" spans="2:11" x14ac:dyDescent="0.2">
      <c r="B39" t="s">
        <v>778</v>
      </c>
      <c r="C39">
        <v>37</v>
      </c>
      <c r="D39" t="s">
        <v>729</v>
      </c>
      <c r="G39" t="s">
        <v>728</v>
      </c>
      <c r="H39" t="s">
        <v>729</v>
      </c>
      <c r="I39" t="s">
        <v>730</v>
      </c>
      <c r="K39" t="s">
        <v>728</v>
      </c>
    </row>
    <row r="40" spans="2:11" x14ac:dyDescent="0.2">
      <c r="B40" t="s">
        <v>778</v>
      </c>
      <c r="C40">
        <v>38</v>
      </c>
      <c r="D40" t="s">
        <v>730</v>
      </c>
      <c r="F40" t="s">
        <v>728</v>
      </c>
      <c r="G40" t="s">
        <v>728</v>
      </c>
      <c r="H40" t="s">
        <v>729</v>
      </c>
      <c r="K40" t="s">
        <v>728</v>
      </c>
    </row>
    <row r="41" spans="2:11" x14ac:dyDescent="0.2">
      <c r="B41" t="s">
        <v>778</v>
      </c>
      <c r="C41">
        <v>39</v>
      </c>
      <c r="D41" t="s">
        <v>729</v>
      </c>
      <c r="G41" t="s">
        <v>728</v>
      </c>
      <c r="H41" t="s">
        <v>729</v>
      </c>
      <c r="I41" t="s">
        <v>730</v>
      </c>
      <c r="K41" t="s">
        <v>728</v>
      </c>
    </row>
    <row r="42" spans="2:11" x14ac:dyDescent="0.2">
      <c r="B42" t="s">
        <v>778</v>
      </c>
      <c r="C42">
        <v>40</v>
      </c>
      <c r="D42" t="s">
        <v>729</v>
      </c>
      <c r="G42" t="s">
        <v>728</v>
      </c>
      <c r="H42" t="s">
        <v>729</v>
      </c>
      <c r="I42" t="s">
        <v>730</v>
      </c>
      <c r="K42" t="s">
        <v>728</v>
      </c>
    </row>
    <row r="43" spans="2:11" x14ac:dyDescent="0.2">
      <c r="B43" t="s">
        <v>778</v>
      </c>
      <c r="C43">
        <v>41</v>
      </c>
      <c r="D43" t="s">
        <v>729</v>
      </c>
      <c r="F43" t="s">
        <v>729</v>
      </c>
      <c r="G43" t="s">
        <v>728</v>
      </c>
      <c r="H43" t="s">
        <v>729</v>
      </c>
      <c r="K43" t="s">
        <v>728</v>
      </c>
    </row>
    <row r="44" spans="2:11" x14ac:dyDescent="0.2">
      <c r="B44" t="s">
        <v>778</v>
      </c>
      <c r="C44">
        <v>42</v>
      </c>
      <c r="D44" t="s">
        <v>729</v>
      </c>
      <c r="G44" t="s">
        <v>728</v>
      </c>
      <c r="H44" t="s">
        <v>729</v>
      </c>
      <c r="I44" t="s">
        <v>730</v>
      </c>
      <c r="J44" t="s">
        <v>728</v>
      </c>
      <c r="K44" t="s">
        <v>728</v>
      </c>
    </row>
    <row r="45" spans="2:11" x14ac:dyDescent="0.2">
      <c r="B45" t="s">
        <v>778</v>
      </c>
      <c r="C45">
        <v>43</v>
      </c>
      <c r="D45" t="s">
        <v>729</v>
      </c>
      <c r="G45" t="s">
        <v>728</v>
      </c>
      <c r="H45" t="s">
        <v>729</v>
      </c>
      <c r="I45" t="s">
        <v>730</v>
      </c>
      <c r="K45" t="s">
        <v>728</v>
      </c>
    </row>
    <row r="46" spans="2:11" x14ac:dyDescent="0.2">
      <c r="B46" t="s">
        <v>778</v>
      </c>
      <c r="C46">
        <v>44</v>
      </c>
      <c r="D46" t="s">
        <v>728</v>
      </c>
      <c r="G46" t="s">
        <v>728</v>
      </c>
      <c r="H46" t="s">
        <v>729</v>
      </c>
      <c r="I46" t="s">
        <v>730</v>
      </c>
      <c r="K46" t="s">
        <v>728</v>
      </c>
    </row>
    <row r="47" spans="2:11" x14ac:dyDescent="0.2">
      <c r="B47" t="s">
        <v>778</v>
      </c>
      <c r="C47">
        <v>45</v>
      </c>
      <c r="D47" t="s">
        <v>729</v>
      </c>
      <c r="G47" t="s">
        <v>728</v>
      </c>
      <c r="H47" t="s">
        <v>729</v>
      </c>
      <c r="I47" t="s">
        <v>730</v>
      </c>
      <c r="K47" t="s">
        <v>728</v>
      </c>
    </row>
    <row r="48" spans="2:11" x14ac:dyDescent="0.2">
      <c r="B48" t="s">
        <v>778</v>
      </c>
      <c r="C48">
        <v>46</v>
      </c>
      <c r="D48" t="s">
        <v>729</v>
      </c>
      <c r="G48" t="s">
        <v>728</v>
      </c>
      <c r="H48" t="s">
        <v>729</v>
      </c>
      <c r="I48" t="s">
        <v>730</v>
      </c>
      <c r="K48" t="s">
        <v>728</v>
      </c>
    </row>
    <row r="49" spans="2:11" x14ac:dyDescent="0.2">
      <c r="B49" t="s">
        <v>778</v>
      </c>
      <c r="C49">
        <v>47</v>
      </c>
      <c r="D49" t="s">
        <v>729</v>
      </c>
      <c r="G49" t="s">
        <v>728</v>
      </c>
      <c r="H49" t="s">
        <v>729</v>
      </c>
      <c r="I49" t="s">
        <v>730</v>
      </c>
      <c r="J49" t="s">
        <v>728</v>
      </c>
      <c r="K49" t="s">
        <v>728</v>
      </c>
    </row>
    <row r="50" spans="2:11" x14ac:dyDescent="0.2">
      <c r="B50" t="s">
        <v>778</v>
      </c>
      <c r="C50">
        <v>48</v>
      </c>
      <c r="D50" t="s">
        <v>729</v>
      </c>
      <c r="F50" t="s">
        <v>729</v>
      </c>
      <c r="G50" t="s">
        <v>728</v>
      </c>
      <c r="H50" t="s">
        <v>729</v>
      </c>
      <c r="I50" t="s">
        <v>730</v>
      </c>
      <c r="K50" t="s">
        <v>728</v>
      </c>
    </row>
    <row r="51" spans="2:11" x14ac:dyDescent="0.2">
      <c r="B51" t="s">
        <v>778</v>
      </c>
      <c r="C51">
        <v>49</v>
      </c>
      <c r="D51" t="s">
        <v>729</v>
      </c>
      <c r="G51" t="s">
        <v>728</v>
      </c>
      <c r="H51" t="s">
        <v>729</v>
      </c>
      <c r="I51" t="s">
        <v>730</v>
      </c>
      <c r="K51" t="s">
        <v>728</v>
      </c>
    </row>
    <row r="52" spans="2:11" x14ac:dyDescent="0.2">
      <c r="B52" t="s">
        <v>778</v>
      </c>
      <c r="C52">
        <v>50</v>
      </c>
      <c r="D52" t="s">
        <v>729</v>
      </c>
      <c r="G52" t="s">
        <v>728</v>
      </c>
      <c r="H52" t="s">
        <v>729</v>
      </c>
      <c r="I52" t="s">
        <v>730</v>
      </c>
      <c r="J52" t="s">
        <v>728</v>
      </c>
      <c r="K52" t="s">
        <v>728</v>
      </c>
    </row>
    <row r="53" spans="2:11" x14ac:dyDescent="0.2">
      <c r="B53" t="s">
        <v>778</v>
      </c>
      <c r="C53">
        <v>51</v>
      </c>
      <c r="D53" t="s">
        <v>729</v>
      </c>
      <c r="F53" t="s">
        <v>729</v>
      </c>
      <c r="G53" t="s">
        <v>728</v>
      </c>
      <c r="H53" t="s">
        <v>729</v>
      </c>
      <c r="I53" t="s">
        <v>730</v>
      </c>
      <c r="K53" t="s">
        <v>728</v>
      </c>
    </row>
    <row r="54" spans="2:11" x14ac:dyDescent="0.2">
      <c r="B54" t="s">
        <v>778</v>
      </c>
      <c r="C54">
        <v>52</v>
      </c>
      <c r="D54" t="s">
        <v>729</v>
      </c>
      <c r="G54" t="s">
        <v>728</v>
      </c>
      <c r="H54" t="s">
        <v>729</v>
      </c>
      <c r="I54" t="s">
        <v>730</v>
      </c>
      <c r="K54" t="s">
        <v>728</v>
      </c>
    </row>
    <row r="55" spans="2:11" x14ac:dyDescent="0.2">
      <c r="B55" t="s">
        <v>778</v>
      </c>
      <c r="C55">
        <v>53</v>
      </c>
      <c r="D55" t="s">
        <v>730</v>
      </c>
      <c r="G55" t="s">
        <v>728</v>
      </c>
      <c r="H55" t="s">
        <v>729</v>
      </c>
      <c r="I55" t="s">
        <v>729</v>
      </c>
      <c r="K55" t="s">
        <v>728</v>
      </c>
    </row>
    <row r="56" spans="2:11" x14ac:dyDescent="0.2">
      <c r="B56" t="s">
        <v>778</v>
      </c>
      <c r="C56">
        <v>54</v>
      </c>
      <c r="D56" t="s">
        <v>729</v>
      </c>
      <c r="G56" t="s">
        <v>728</v>
      </c>
      <c r="H56" t="s">
        <v>729</v>
      </c>
      <c r="I56" t="s">
        <v>730</v>
      </c>
      <c r="K56" t="s">
        <v>728</v>
      </c>
    </row>
    <row r="57" spans="2:11" x14ac:dyDescent="0.2">
      <c r="B57" t="s">
        <v>778</v>
      </c>
      <c r="C57">
        <v>55</v>
      </c>
      <c r="D57" t="s">
        <v>729</v>
      </c>
      <c r="F57" t="s">
        <v>729</v>
      </c>
      <c r="G57" t="s">
        <v>728</v>
      </c>
      <c r="H57" t="s">
        <v>729</v>
      </c>
      <c r="I57" t="s">
        <v>730</v>
      </c>
    </row>
    <row r="58" spans="2:11" x14ac:dyDescent="0.2">
      <c r="B58" t="s">
        <v>778</v>
      </c>
      <c r="C58">
        <v>56</v>
      </c>
      <c r="D58" t="s">
        <v>730</v>
      </c>
      <c r="G58" t="s">
        <v>728</v>
      </c>
      <c r="H58" t="s">
        <v>729</v>
      </c>
      <c r="I58" t="s">
        <v>729</v>
      </c>
      <c r="K58" t="s">
        <v>728</v>
      </c>
    </row>
    <row r="59" spans="2:11" x14ac:dyDescent="0.2">
      <c r="B59" t="s">
        <v>778</v>
      </c>
      <c r="C59">
        <v>57</v>
      </c>
      <c r="D59" t="s">
        <v>729</v>
      </c>
      <c r="G59" t="s">
        <v>728</v>
      </c>
      <c r="H59" t="s">
        <v>729</v>
      </c>
      <c r="I59" t="s">
        <v>730</v>
      </c>
      <c r="J59" t="s">
        <v>728</v>
      </c>
    </row>
    <row r="60" spans="2:11" x14ac:dyDescent="0.2">
      <c r="B60" t="s">
        <v>778</v>
      </c>
      <c r="C60">
        <v>58</v>
      </c>
      <c r="D60" t="s">
        <v>729</v>
      </c>
      <c r="G60" t="s">
        <v>728</v>
      </c>
      <c r="H60" t="s">
        <v>729</v>
      </c>
      <c r="I60" t="s">
        <v>730</v>
      </c>
      <c r="K60" t="s">
        <v>728</v>
      </c>
    </row>
    <row r="61" spans="2:11" x14ac:dyDescent="0.2">
      <c r="B61" t="s">
        <v>778</v>
      </c>
      <c r="C61">
        <v>59</v>
      </c>
      <c r="D61" t="s">
        <v>729</v>
      </c>
      <c r="G61" t="s">
        <v>728</v>
      </c>
      <c r="H61" t="s">
        <v>729</v>
      </c>
      <c r="I61" t="s">
        <v>730</v>
      </c>
      <c r="K61" t="s">
        <v>728</v>
      </c>
    </row>
    <row r="62" spans="2:11" x14ac:dyDescent="0.2">
      <c r="B62" t="s">
        <v>778</v>
      </c>
      <c r="C62">
        <v>60</v>
      </c>
      <c r="D62" t="s">
        <v>729</v>
      </c>
      <c r="G62" t="s">
        <v>728</v>
      </c>
      <c r="H62" t="s">
        <v>729</v>
      </c>
      <c r="I62" t="s">
        <v>730</v>
      </c>
      <c r="J62" t="s">
        <v>728</v>
      </c>
      <c r="K62" t="s">
        <v>728</v>
      </c>
    </row>
    <row r="63" spans="2:11" x14ac:dyDescent="0.2">
      <c r="B63" t="s">
        <v>778</v>
      </c>
      <c r="C63">
        <v>61</v>
      </c>
      <c r="D63" t="s">
        <v>729</v>
      </c>
      <c r="G63" t="s">
        <v>728</v>
      </c>
      <c r="H63" t="s">
        <v>729</v>
      </c>
      <c r="I63" t="s">
        <v>730</v>
      </c>
      <c r="K63" t="s">
        <v>728</v>
      </c>
    </row>
    <row r="64" spans="2:11" x14ac:dyDescent="0.2">
      <c r="B64" t="s">
        <v>778</v>
      </c>
      <c r="C64">
        <v>62</v>
      </c>
      <c r="D64" t="s">
        <v>729</v>
      </c>
      <c r="G64" t="s">
        <v>728</v>
      </c>
      <c r="H64" t="s">
        <v>729</v>
      </c>
      <c r="I64" t="s">
        <v>730</v>
      </c>
      <c r="J64" t="s">
        <v>728</v>
      </c>
      <c r="K64" t="s">
        <v>45</v>
      </c>
    </row>
    <row r="65" spans="2:11" x14ac:dyDescent="0.2">
      <c r="B65" t="s">
        <v>778</v>
      </c>
      <c r="C65">
        <v>63</v>
      </c>
      <c r="D65" t="s">
        <v>729</v>
      </c>
      <c r="G65" t="s">
        <v>728</v>
      </c>
      <c r="H65" t="s">
        <v>729</v>
      </c>
      <c r="I65" t="s">
        <v>730</v>
      </c>
      <c r="J65" t="s">
        <v>728</v>
      </c>
      <c r="K65" t="s">
        <v>728</v>
      </c>
    </row>
    <row r="66" spans="2:11" x14ac:dyDescent="0.2">
      <c r="B66" t="s">
        <v>778</v>
      </c>
      <c r="C66">
        <v>64</v>
      </c>
      <c r="D66" t="s">
        <v>729</v>
      </c>
      <c r="G66" t="s">
        <v>728</v>
      </c>
      <c r="H66" t="s">
        <v>729</v>
      </c>
      <c r="I66" t="s">
        <v>730</v>
      </c>
      <c r="K66" t="s">
        <v>45</v>
      </c>
    </row>
    <row r="67" spans="2:11" x14ac:dyDescent="0.2">
      <c r="B67" t="s">
        <v>778</v>
      </c>
      <c r="C67">
        <v>65</v>
      </c>
      <c r="D67" t="s">
        <v>729</v>
      </c>
      <c r="G67" t="s">
        <v>728</v>
      </c>
      <c r="H67" t="s">
        <v>729</v>
      </c>
      <c r="I67" t="s">
        <v>730</v>
      </c>
      <c r="J67" t="s">
        <v>728</v>
      </c>
      <c r="K67" t="s">
        <v>728</v>
      </c>
    </row>
    <row r="68" spans="2:11" x14ac:dyDescent="0.2">
      <c r="B68" t="s">
        <v>778</v>
      </c>
      <c r="C68">
        <v>66</v>
      </c>
      <c r="D68" t="s">
        <v>729</v>
      </c>
      <c r="G68" t="s">
        <v>728</v>
      </c>
      <c r="H68" t="s">
        <v>729</v>
      </c>
      <c r="I68" t="s">
        <v>730</v>
      </c>
      <c r="K68" t="s">
        <v>728</v>
      </c>
    </row>
    <row r="69" spans="2:11" x14ac:dyDescent="0.2">
      <c r="B69" t="s">
        <v>778</v>
      </c>
      <c r="C69">
        <v>67</v>
      </c>
      <c r="D69" t="s">
        <v>729</v>
      </c>
      <c r="G69" t="s">
        <v>728</v>
      </c>
      <c r="H69" t="s">
        <v>729</v>
      </c>
      <c r="I69" t="s">
        <v>730</v>
      </c>
      <c r="J69" t="s">
        <v>728</v>
      </c>
      <c r="K69" t="s">
        <v>728</v>
      </c>
    </row>
    <row r="70" spans="2:11" x14ac:dyDescent="0.2">
      <c r="B70" t="s">
        <v>778</v>
      </c>
      <c r="C70">
        <v>68</v>
      </c>
      <c r="D70" t="s">
        <v>728</v>
      </c>
      <c r="F70" t="s">
        <v>729</v>
      </c>
      <c r="G70" t="s">
        <v>730</v>
      </c>
      <c r="H70" t="s">
        <v>729</v>
      </c>
      <c r="I70" t="s">
        <v>730</v>
      </c>
    </row>
    <row r="71" spans="2:11" x14ac:dyDescent="0.2">
      <c r="B71" t="s">
        <v>778</v>
      </c>
      <c r="C71">
        <v>69</v>
      </c>
      <c r="D71" t="s">
        <v>729</v>
      </c>
      <c r="F71" t="s">
        <v>729</v>
      </c>
      <c r="G71" t="s">
        <v>728</v>
      </c>
      <c r="H71" t="s">
        <v>729</v>
      </c>
      <c r="K71" t="s">
        <v>728</v>
      </c>
    </row>
    <row r="72" spans="2:11" x14ac:dyDescent="0.2">
      <c r="B72" t="s">
        <v>778</v>
      </c>
      <c r="C72">
        <v>70</v>
      </c>
      <c r="D72" t="s">
        <v>728</v>
      </c>
      <c r="E72" t="s">
        <v>730</v>
      </c>
      <c r="G72" t="s">
        <v>728</v>
      </c>
      <c r="H72" t="s">
        <v>729</v>
      </c>
      <c r="I72" t="s">
        <v>729</v>
      </c>
      <c r="K72" t="s">
        <v>728</v>
      </c>
    </row>
    <row r="73" spans="2:11" x14ac:dyDescent="0.2">
      <c r="B73" t="s">
        <v>778</v>
      </c>
      <c r="C73">
        <v>71</v>
      </c>
      <c r="D73" t="s">
        <v>729</v>
      </c>
      <c r="G73" t="s">
        <v>728</v>
      </c>
      <c r="H73" t="s">
        <v>729</v>
      </c>
      <c r="I73" t="s">
        <v>730</v>
      </c>
      <c r="K73" t="s">
        <v>728</v>
      </c>
    </row>
    <row r="74" spans="2:11" x14ac:dyDescent="0.2">
      <c r="B74" t="s">
        <v>778</v>
      </c>
      <c r="C74">
        <v>72</v>
      </c>
      <c r="D74" t="s">
        <v>729</v>
      </c>
      <c r="G74" t="s">
        <v>728</v>
      </c>
      <c r="H74" t="s">
        <v>729</v>
      </c>
      <c r="I74" t="s">
        <v>730</v>
      </c>
      <c r="K74" t="s">
        <v>728</v>
      </c>
    </row>
    <row r="75" spans="2:11" x14ac:dyDescent="0.2">
      <c r="B75" t="s">
        <v>778</v>
      </c>
      <c r="C75">
        <v>73</v>
      </c>
      <c r="D75" t="s">
        <v>729</v>
      </c>
      <c r="G75" t="s">
        <v>728</v>
      </c>
      <c r="H75" t="s">
        <v>729</v>
      </c>
      <c r="I75" t="s">
        <v>729</v>
      </c>
      <c r="K75" t="s">
        <v>728</v>
      </c>
    </row>
    <row r="76" spans="2:11" x14ac:dyDescent="0.2">
      <c r="B76" t="s">
        <v>778</v>
      </c>
      <c r="C76">
        <v>74</v>
      </c>
      <c r="D76" t="s">
        <v>729</v>
      </c>
      <c r="G76" t="s">
        <v>728</v>
      </c>
      <c r="H76" t="s">
        <v>729</v>
      </c>
      <c r="I76" t="s">
        <v>730</v>
      </c>
      <c r="J76" t="s">
        <v>730</v>
      </c>
      <c r="K76" t="s">
        <v>728</v>
      </c>
    </row>
    <row r="77" spans="2:11" x14ac:dyDescent="0.2">
      <c r="B77" t="s">
        <v>778</v>
      </c>
      <c r="C77">
        <v>75</v>
      </c>
      <c r="D77" t="s">
        <v>729</v>
      </c>
      <c r="G77" t="s">
        <v>728</v>
      </c>
      <c r="H77" t="s">
        <v>729</v>
      </c>
      <c r="I77" t="s">
        <v>729</v>
      </c>
      <c r="K77" t="s">
        <v>728</v>
      </c>
    </row>
    <row r="78" spans="2:11" x14ac:dyDescent="0.2">
      <c r="B78" t="s">
        <v>778</v>
      </c>
      <c r="C78">
        <v>76</v>
      </c>
      <c r="D78" t="s">
        <v>729</v>
      </c>
      <c r="G78" t="s">
        <v>728</v>
      </c>
      <c r="H78" t="s">
        <v>729</v>
      </c>
      <c r="I78" t="s">
        <v>730</v>
      </c>
      <c r="K78" t="s">
        <v>728</v>
      </c>
    </row>
    <row r="79" spans="2:11" x14ac:dyDescent="0.2">
      <c r="B79" t="s">
        <v>778</v>
      </c>
      <c r="C79">
        <v>77</v>
      </c>
      <c r="D79" t="s">
        <v>729</v>
      </c>
      <c r="F79" t="s">
        <v>729</v>
      </c>
      <c r="G79" t="s">
        <v>728</v>
      </c>
      <c r="H79" t="s">
        <v>729</v>
      </c>
      <c r="I79" t="s">
        <v>730</v>
      </c>
      <c r="K79" t="s">
        <v>728</v>
      </c>
    </row>
    <row r="80" spans="2:11" x14ac:dyDescent="0.2">
      <c r="B80" t="s">
        <v>778</v>
      </c>
      <c r="C80">
        <v>78</v>
      </c>
      <c r="D80" t="s">
        <v>729</v>
      </c>
      <c r="F80" t="s">
        <v>729</v>
      </c>
      <c r="G80" t="s">
        <v>728</v>
      </c>
      <c r="H80" t="s">
        <v>729</v>
      </c>
      <c r="I80" t="s">
        <v>730</v>
      </c>
      <c r="K80" t="s">
        <v>728</v>
      </c>
    </row>
    <row r="81" spans="2:11" x14ac:dyDescent="0.2">
      <c r="B81" t="s">
        <v>778</v>
      </c>
      <c r="C81">
        <v>79</v>
      </c>
      <c r="D81" t="s">
        <v>729</v>
      </c>
      <c r="G81" t="s">
        <v>728</v>
      </c>
      <c r="H81" t="s">
        <v>729</v>
      </c>
      <c r="I81" t="s">
        <v>730</v>
      </c>
      <c r="K81" t="s">
        <v>728</v>
      </c>
    </row>
  </sheetData>
  <conditionalFormatting sqref="P14:W14">
    <cfRule type="cellIs" dxfId="2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W81"/>
  <sheetViews>
    <sheetView topLeftCell="A6" workbookViewId="0">
      <selection activeCell="N22" sqref="N22:U22"/>
    </sheetView>
  </sheetViews>
  <sheetFormatPr baseColWidth="10" defaultColWidth="8.83203125" defaultRowHeight="16" x14ac:dyDescent="0.2"/>
  <cols>
    <col min="14" max="14" width="12.5" bestFit="1" customWidth="1"/>
    <col min="15" max="15" width="13" bestFit="1" customWidth="1"/>
    <col min="16" max="16" width="8.33203125" bestFit="1" customWidth="1"/>
    <col min="17" max="17" width="10.83203125" bestFit="1" customWidth="1"/>
    <col min="18" max="18" width="8.6640625" bestFit="1" customWidth="1"/>
    <col min="19" max="19" width="10.5" bestFit="1" customWidth="1"/>
    <col min="20" max="20" width="13" bestFit="1" customWidth="1"/>
    <col min="21" max="21" width="12.83203125" bestFit="1" customWidth="1"/>
    <col min="22" max="22" width="11.83203125" bestFit="1" customWidth="1"/>
    <col min="23" max="23" width="16.5" bestFit="1" customWidth="1"/>
  </cols>
  <sheetData>
    <row r="1" spans="2:23" x14ac:dyDescent="0.2">
      <c r="B1" t="s">
        <v>768</v>
      </c>
      <c r="C1" t="s">
        <v>769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2:23" ht="17" thickBot="1" x14ac:dyDescent="0.25">
      <c r="B2" t="s">
        <v>776</v>
      </c>
      <c r="C2">
        <v>0</v>
      </c>
      <c r="E2" t="s">
        <v>728</v>
      </c>
      <c r="F2" t="s">
        <v>729</v>
      </c>
      <c r="G2" t="s">
        <v>728</v>
      </c>
      <c r="H2" t="s">
        <v>728</v>
      </c>
      <c r="K2" t="s">
        <v>729</v>
      </c>
    </row>
    <row r="3" spans="2:23" ht="19" x14ac:dyDescent="0.25">
      <c r="B3" t="s">
        <v>776</v>
      </c>
      <c r="C3">
        <v>1</v>
      </c>
      <c r="D3" t="s">
        <v>728</v>
      </c>
      <c r="E3" t="s">
        <v>728</v>
      </c>
      <c r="F3" t="s">
        <v>729</v>
      </c>
      <c r="G3" t="s">
        <v>728</v>
      </c>
      <c r="H3" t="s">
        <v>728</v>
      </c>
      <c r="K3" t="s">
        <v>729</v>
      </c>
      <c r="N3" s="445" t="s">
        <v>771</v>
      </c>
      <c r="O3" s="446">
        <v>4</v>
      </c>
      <c r="P3" s="2" t="s">
        <v>728</v>
      </c>
      <c r="Q3" s="2" t="s">
        <v>728</v>
      </c>
      <c r="R3" s="3" t="s">
        <v>728</v>
      </c>
      <c r="S3" s="2" t="s">
        <v>728</v>
      </c>
      <c r="T3" s="2" t="s">
        <v>728</v>
      </c>
      <c r="U3" s="3" t="s">
        <v>728</v>
      </c>
      <c r="V3" s="3" t="s">
        <v>728</v>
      </c>
      <c r="W3" s="3" t="s">
        <v>728</v>
      </c>
    </row>
    <row r="4" spans="2:23" ht="19" x14ac:dyDescent="0.25">
      <c r="B4" t="s">
        <v>776</v>
      </c>
      <c r="C4">
        <v>2</v>
      </c>
      <c r="D4" t="s">
        <v>729</v>
      </c>
      <c r="E4" t="s">
        <v>728</v>
      </c>
      <c r="F4" t="s">
        <v>729</v>
      </c>
      <c r="H4" t="s">
        <v>728</v>
      </c>
      <c r="I4" t="s">
        <v>730</v>
      </c>
      <c r="K4" t="s">
        <v>729</v>
      </c>
      <c r="N4" s="447" t="s">
        <v>104</v>
      </c>
      <c r="O4" s="443">
        <v>1</v>
      </c>
      <c r="P4" s="2" t="s">
        <v>729</v>
      </c>
      <c r="Q4" s="2" t="s">
        <v>729</v>
      </c>
      <c r="R4" s="3" t="s">
        <v>729</v>
      </c>
      <c r="S4" s="2" t="s">
        <v>729</v>
      </c>
      <c r="T4" s="6" t="s">
        <v>729</v>
      </c>
      <c r="U4" s="3" t="s">
        <v>729</v>
      </c>
      <c r="V4" s="3" t="s">
        <v>729</v>
      </c>
      <c r="W4" s="2" t="s">
        <v>729</v>
      </c>
    </row>
    <row r="5" spans="2:23" ht="20" thickBot="1" x14ac:dyDescent="0.3">
      <c r="B5" t="s">
        <v>776</v>
      </c>
      <c r="C5">
        <v>3</v>
      </c>
      <c r="D5" t="s">
        <v>728</v>
      </c>
      <c r="E5" t="s">
        <v>730</v>
      </c>
      <c r="F5" t="s">
        <v>729</v>
      </c>
      <c r="H5" t="s">
        <v>728</v>
      </c>
      <c r="J5" t="s">
        <v>728</v>
      </c>
      <c r="K5" t="s">
        <v>729</v>
      </c>
      <c r="N5" s="448" t="s">
        <v>109</v>
      </c>
      <c r="O5" s="444">
        <v>1</v>
      </c>
      <c r="P5" s="3" t="s">
        <v>730</v>
      </c>
      <c r="Q5" s="2" t="s">
        <v>730</v>
      </c>
      <c r="R5" s="3" t="s">
        <v>730</v>
      </c>
      <c r="S5" s="3" t="s">
        <v>730</v>
      </c>
      <c r="T5" s="1"/>
      <c r="U5" s="6" t="s">
        <v>730</v>
      </c>
      <c r="V5" s="6" t="s">
        <v>730</v>
      </c>
      <c r="W5" s="1"/>
    </row>
    <row r="6" spans="2:23" ht="19" x14ac:dyDescent="0.25">
      <c r="B6" t="s">
        <v>776</v>
      </c>
      <c r="C6">
        <v>4</v>
      </c>
      <c r="D6" t="s">
        <v>728</v>
      </c>
      <c r="E6" t="s">
        <v>730</v>
      </c>
      <c r="F6" t="s">
        <v>729</v>
      </c>
      <c r="H6" t="s">
        <v>728</v>
      </c>
      <c r="J6" t="s">
        <v>728</v>
      </c>
      <c r="N6" s="449"/>
      <c r="O6" s="449"/>
      <c r="P6" s="449"/>
      <c r="Q6" s="449"/>
      <c r="R6" s="449"/>
      <c r="S6" s="449"/>
      <c r="T6" s="449"/>
      <c r="U6" s="449"/>
      <c r="V6" s="449"/>
      <c r="W6" s="449"/>
    </row>
    <row r="7" spans="2:23" ht="19" x14ac:dyDescent="0.25">
      <c r="B7" t="s">
        <v>776</v>
      </c>
      <c r="C7">
        <v>5</v>
      </c>
      <c r="E7" t="s">
        <v>730</v>
      </c>
      <c r="F7" t="s">
        <v>728</v>
      </c>
      <c r="G7" t="s">
        <v>728</v>
      </c>
      <c r="I7" t="s">
        <v>730</v>
      </c>
      <c r="J7" t="s">
        <v>728</v>
      </c>
      <c r="K7" t="s">
        <v>729</v>
      </c>
      <c r="N7" s="449"/>
      <c r="O7" s="449"/>
      <c r="P7" s="449"/>
      <c r="Q7" s="449"/>
      <c r="R7" s="449"/>
      <c r="S7" s="449"/>
      <c r="T7" s="449"/>
      <c r="U7" s="449"/>
      <c r="V7" s="449"/>
      <c r="W7" s="449"/>
    </row>
    <row r="8" spans="2:23" ht="20" thickBot="1" x14ac:dyDescent="0.3">
      <c r="B8" t="s">
        <v>776</v>
      </c>
      <c r="C8">
        <v>6</v>
      </c>
      <c r="D8" t="s">
        <v>728</v>
      </c>
      <c r="E8" t="s">
        <v>730</v>
      </c>
      <c r="F8" t="s">
        <v>729</v>
      </c>
      <c r="G8" t="s">
        <v>728</v>
      </c>
      <c r="H8" t="s">
        <v>728</v>
      </c>
      <c r="K8" t="s">
        <v>729</v>
      </c>
      <c r="N8" s="1"/>
      <c r="O8" s="1"/>
      <c r="P8" s="2" t="s">
        <v>27</v>
      </c>
      <c r="Q8" s="2" t="s">
        <v>28</v>
      </c>
      <c r="R8" s="3" t="s">
        <v>27</v>
      </c>
      <c r="S8" s="2" t="s">
        <v>29</v>
      </c>
      <c r="T8" s="2" t="s">
        <v>34</v>
      </c>
      <c r="U8" s="3" t="s">
        <v>31</v>
      </c>
      <c r="V8" s="3" t="s">
        <v>32</v>
      </c>
      <c r="W8" s="3" t="s">
        <v>36</v>
      </c>
    </row>
    <row r="9" spans="2:23" ht="20" thickBot="1" x14ac:dyDescent="0.3">
      <c r="B9" t="s">
        <v>776</v>
      </c>
      <c r="C9">
        <v>7</v>
      </c>
      <c r="D9" t="s">
        <v>728</v>
      </c>
      <c r="E9" t="s">
        <v>729</v>
      </c>
      <c r="G9" t="s">
        <v>730</v>
      </c>
      <c r="H9" t="s">
        <v>728</v>
      </c>
      <c r="I9" t="s">
        <v>730</v>
      </c>
      <c r="K9" t="s">
        <v>729</v>
      </c>
      <c r="N9" s="4" t="s">
        <v>103</v>
      </c>
      <c r="O9" s="5">
        <f>summary_gpt4!C8</f>
        <v>0.5</v>
      </c>
      <c r="P9" s="2" t="s">
        <v>33</v>
      </c>
      <c r="Q9" s="2" t="s">
        <v>33</v>
      </c>
      <c r="R9" s="3" t="s">
        <v>33</v>
      </c>
      <c r="S9" s="2" t="s">
        <v>33</v>
      </c>
      <c r="T9" s="6" t="s">
        <v>41</v>
      </c>
      <c r="U9" s="3" t="s">
        <v>35</v>
      </c>
      <c r="V9" s="3" t="s">
        <v>35</v>
      </c>
      <c r="W9" s="2" t="s">
        <v>44</v>
      </c>
    </row>
    <row r="10" spans="2:23" ht="19" x14ac:dyDescent="0.25">
      <c r="B10" t="s">
        <v>776</v>
      </c>
      <c r="C10">
        <v>8</v>
      </c>
      <c r="E10" t="s">
        <v>729</v>
      </c>
      <c r="F10" t="s">
        <v>730</v>
      </c>
      <c r="G10" t="s">
        <v>728</v>
      </c>
      <c r="I10" t="s">
        <v>730</v>
      </c>
      <c r="K10" t="s">
        <v>729</v>
      </c>
      <c r="N10" s="7"/>
      <c r="O10" s="7"/>
      <c r="P10" s="3" t="s">
        <v>38</v>
      </c>
      <c r="Q10" s="2" t="s">
        <v>39</v>
      </c>
      <c r="R10" s="3" t="s">
        <v>38</v>
      </c>
      <c r="S10" s="3" t="s">
        <v>40</v>
      </c>
      <c r="T10" s="1"/>
      <c r="U10" s="6" t="s">
        <v>42</v>
      </c>
      <c r="V10" s="2" t="s">
        <v>43</v>
      </c>
      <c r="W10" s="1"/>
    </row>
    <row r="11" spans="2:23" ht="20" thickBot="1" x14ac:dyDescent="0.3">
      <c r="B11" t="s">
        <v>776</v>
      </c>
      <c r="C11">
        <v>9</v>
      </c>
      <c r="D11" t="s">
        <v>729</v>
      </c>
      <c r="E11" t="s">
        <v>728</v>
      </c>
      <c r="G11" t="s">
        <v>728</v>
      </c>
      <c r="I11" t="s">
        <v>730</v>
      </c>
      <c r="J11" t="s">
        <v>728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x14ac:dyDescent="0.25">
      <c r="B12" t="s">
        <v>776</v>
      </c>
      <c r="C12">
        <v>10</v>
      </c>
      <c r="E12" t="s">
        <v>729</v>
      </c>
      <c r="F12" t="s">
        <v>728</v>
      </c>
      <c r="G12" t="s">
        <v>728</v>
      </c>
      <c r="I12" t="s">
        <v>730</v>
      </c>
      <c r="J12" t="s">
        <v>728</v>
      </c>
      <c r="K12" t="s">
        <v>729</v>
      </c>
      <c r="N12" s="45" t="s">
        <v>114</v>
      </c>
      <c r="O12" s="46"/>
      <c r="P12" s="47" t="s">
        <v>82</v>
      </c>
      <c r="Q12" s="48" t="s">
        <v>83</v>
      </c>
      <c r="R12" s="48" t="s">
        <v>84</v>
      </c>
      <c r="S12" s="48" t="s">
        <v>115</v>
      </c>
      <c r="T12" s="48" t="s">
        <v>86</v>
      </c>
      <c r="U12" s="48" t="s">
        <v>87</v>
      </c>
      <c r="V12" s="48" t="s">
        <v>88</v>
      </c>
      <c r="W12" s="49" t="s">
        <v>89</v>
      </c>
    </row>
    <row r="13" spans="2:23" ht="19" x14ac:dyDescent="0.25">
      <c r="B13" t="s">
        <v>776</v>
      </c>
      <c r="C13">
        <v>11</v>
      </c>
      <c r="D13" t="s">
        <v>728</v>
      </c>
      <c r="E13" t="s">
        <v>730</v>
      </c>
      <c r="G13" t="s">
        <v>729</v>
      </c>
      <c r="H13" t="s">
        <v>728</v>
      </c>
      <c r="K13" t="s">
        <v>729</v>
      </c>
      <c r="N13" s="50" t="s">
        <v>773</v>
      </c>
      <c r="O13" s="43" t="s">
        <v>118</v>
      </c>
      <c r="P13" s="8">
        <f t="shared" ref="P13:W13" si="0">COUNTA(D2:D81)</f>
        <v>55</v>
      </c>
      <c r="Q13" s="8">
        <f t="shared" si="0"/>
        <v>79</v>
      </c>
      <c r="R13" s="8">
        <f t="shared" si="0"/>
        <v>59</v>
      </c>
      <c r="S13" s="8">
        <f t="shared" si="0"/>
        <v>62</v>
      </c>
      <c r="T13" s="8">
        <f t="shared" si="0"/>
        <v>54</v>
      </c>
      <c r="U13" s="8">
        <f t="shared" si="0"/>
        <v>33</v>
      </c>
      <c r="V13" s="8">
        <f t="shared" si="0"/>
        <v>20</v>
      </c>
      <c r="W13" s="36">
        <f t="shared" si="0"/>
        <v>76</v>
      </c>
    </row>
    <row r="14" spans="2:23" ht="19" x14ac:dyDescent="0.25">
      <c r="B14" t="s">
        <v>776</v>
      </c>
      <c r="C14">
        <v>12</v>
      </c>
      <c r="D14" t="s">
        <v>729</v>
      </c>
      <c r="E14" t="s">
        <v>728</v>
      </c>
      <c r="G14" t="s">
        <v>730</v>
      </c>
      <c r="I14" t="s">
        <v>730</v>
      </c>
      <c r="K14" t="s">
        <v>729</v>
      </c>
      <c r="N14" s="51">
        <v>80</v>
      </c>
      <c r="O14" s="40" t="s">
        <v>121</v>
      </c>
      <c r="P14" s="13">
        <f t="shared" ref="P14:W14" si="1">P13/$N$14</f>
        <v>0.6875</v>
      </c>
      <c r="Q14" s="13">
        <f t="shared" si="1"/>
        <v>0.98750000000000004</v>
      </c>
      <c r="R14" s="13">
        <f t="shared" si="1"/>
        <v>0.73750000000000004</v>
      </c>
      <c r="S14" s="13">
        <f t="shared" si="1"/>
        <v>0.77500000000000002</v>
      </c>
      <c r="T14" s="13">
        <f t="shared" si="1"/>
        <v>0.67500000000000004</v>
      </c>
      <c r="U14" s="13">
        <f t="shared" si="1"/>
        <v>0.41249999999999998</v>
      </c>
      <c r="V14" s="13">
        <f t="shared" si="1"/>
        <v>0.25</v>
      </c>
      <c r="W14" s="34">
        <f t="shared" si="1"/>
        <v>0.95</v>
      </c>
    </row>
    <row r="15" spans="2:23" ht="20" thickBot="1" x14ac:dyDescent="0.3">
      <c r="B15" t="s">
        <v>776</v>
      </c>
      <c r="C15">
        <v>13</v>
      </c>
      <c r="D15" t="s">
        <v>729</v>
      </c>
      <c r="E15" t="s">
        <v>728</v>
      </c>
      <c r="G15" t="s">
        <v>728</v>
      </c>
      <c r="H15" t="s">
        <v>728</v>
      </c>
      <c r="K15" t="s">
        <v>729</v>
      </c>
      <c r="N15" s="51"/>
      <c r="O15" s="41" t="s">
        <v>124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x14ac:dyDescent="0.25">
      <c r="B16" t="s">
        <v>776</v>
      </c>
      <c r="C16">
        <v>14</v>
      </c>
      <c r="E16" t="s">
        <v>730</v>
      </c>
      <c r="F16" t="s">
        <v>729</v>
      </c>
      <c r="G16" t="s">
        <v>728</v>
      </c>
      <c r="I16" t="s">
        <v>730</v>
      </c>
      <c r="K16" t="s">
        <v>729</v>
      </c>
      <c r="N16" s="51"/>
      <c r="O16" s="42" t="s">
        <v>127</v>
      </c>
      <c r="P16" s="8">
        <f t="shared" ref="P16:W18" si="3">COUNTIF(D$2:D$81, P3)</f>
        <v>28</v>
      </c>
      <c r="Q16" s="8">
        <f t="shared" si="3"/>
        <v>29</v>
      </c>
      <c r="R16" s="8">
        <f t="shared" si="3"/>
        <v>20</v>
      </c>
      <c r="S16" s="8">
        <f t="shared" si="3"/>
        <v>48</v>
      </c>
      <c r="T16" s="8">
        <f t="shared" si="3"/>
        <v>53</v>
      </c>
      <c r="U16" s="8">
        <f t="shared" si="3"/>
        <v>0</v>
      </c>
      <c r="V16" s="8">
        <f t="shared" si="3"/>
        <v>19</v>
      </c>
      <c r="W16" s="36">
        <f t="shared" si="3"/>
        <v>0</v>
      </c>
    </row>
    <row r="17" spans="2:23" ht="19" x14ac:dyDescent="0.25">
      <c r="B17" t="s">
        <v>776</v>
      </c>
      <c r="C17">
        <v>15</v>
      </c>
      <c r="D17" t="s">
        <v>730</v>
      </c>
      <c r="E17" t="s">
        <v>728</v>
      </c>
      <c r="G17" t="s">
        <v>729</v>
      </c>
      <c r="H17" t="s">
        <v>728</v>
      </c>
      <c r="J17" t="s">
        <v>728</v>
      </c>
      <c r="K17" t="s">
        <v>729</v>
      </c>
      <c r="N17" s="35"/>
      <c r="O17" s="40" t="s">
        <v>130</v>
      </c>
      <c r="P17" s="8">
        <f t="shared" si="3"/>
        <v>25</v>
      </c>
      <c r="Q17" s="8">
        <f t="shared" si="3"/>
        <v>27</v>
      </c>
      <c r="R17" s="8">
        <f t="shared" si="3"/>
        <v>35</v>
      </c>
      <c r="S17" s="8">
        <f t="shared" si="3"/>
        <v>4</v>
      </c>
      <c r="T17" s="8">
        <f t="shared" si="3"/>
        <v>1</v>
      </c>
      <c r="U17" s="8">
        <f t="shared" si="3"/>
        <v>2</v>
      </c>
      <c r="V17" s="8">
        <f t="shared" si="3"/>
        <v>0</v>
      </c>
      <c r="W17" s="36">
        <f t="shared" si="3"/>
        <v>71</v>
      </c>
    </row>
    <row r="18" spans="2:23" ht="20" thickBot="1" x14ac:dyDescent="0.3">
      <c r="B18" t="s">
        <v>776</v>
      </c>
      <c r="C18">
        <v>16</v>
      </c>
      <c r="E18" t="s">
        <v>729</v>
      </c>
      <c r="G18" t="s">
        <v>730</v>
      </c>
      <c r="H18" t="s">
        <v>728</v>
      </c>
      <c r="I18" t="s">
        <v>729</v>
      </c>
      <c r="J18" t="s">
        <v>728</v>
      </c>
      <c r="K18" t="s">
        <v>729</v>
      </c>
      <c r="N18" s="35"/>
      <c r="O18" s="41" t="s">
        <v>133</v>
      </c>
      <c r="P18" s="8">
        <f t="shared" si="3"/>
        <v>2</v>
      </c>
      <c r="Q18" s="8">
        <f t="shared" si="3"/>
        <v>23</v>
      </c>
      <c r="R18" s="8">
        <f t="shared" si="3"/>
        <v>4</v>
      </c>
      <c r="S18" s="8">
        <f t="shared" si="3"/>
        <v>10</v>
      </c>
      <c r="T18" s="8">
        <f t="shared" si="3"/>
        <v>0</v>
      </c>
      <c r="U18" s="8">
        <f t="shared" si="3"/>
        <v>31</v>
      </c>
      <c r="V18" s="8">
        <f t="shared" si="3"/>
        <v>1</v>
      </c>
      <c r="W18" s="36">
        <f t="shared" si="3"/>
        <v>0</v>
      </c>
    </row>
    <row r="19" spans="2:23" ht="20" thickBot="1" x14ac:dyDescent="0.3">
      <c r="B19" t="s">
        <v>776</v>
      </c>
      <c r="C19">
        <v>17</v>
      </c>
      <c r="E19" t="s">
        <v>729</v>
      </c>
      <c r="F19" t="s">
        <v>728</v>
      </c>
      <c r="G19" t="s">
        <v>730</v>
      </c>
      <c r="H19" t="s">
        <v>728</v>
      </c>
      <c r="I19" t="s">
        <v>730</v>
      </c>
      <c r="K19" t="s">
        <v>729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x14ac:dyDescent="0.2">
      <c r="B20" t="s">
        <v>776</v>
      </c>
      <c r="C20">
        <v>18</v>
      </c>
      <c r="E20" t="s">
        <v>729</v>
      </c>
      <c r="F20" t="s">
        <v>729</v>
      </c>
      <c r="G20" t="s">
        <v>728</v>
      </c>
      <c r="H20" t="s">
        <v>728</v>
      </c>
      <c r="I20" t="s">
        <v>730</v>
      </c>
      <c r="K20" t="s">
        <v>729</v>
      </c>
    </row>
    <row r="21" spans="2:23" x14ac:dyDescent="0.2">
      <c r="B21" t="s">
        <v>776</v>
      </c>
      <c r="C21">
        <v>19</v>
      </c>
      <c r="D21" t="s">
        <v>728</v>
      </c>
      <c r="E21" t="s">
        <v>729</v>
      </c>
      <c r="H21" t="s">
        <v>728</v>
      </c>
      <c r="J21" t="s">
        <v>728</v>
      </c>
      <c r="K21" t="s">
        <v>729</v>
      </c>
    </row>
    <row r="22" spans="2:23" x14ac:dyDescent="0.2">
      <c r="B22" t="s">
        <v>776</v>
      </c>
      <c r="C22">
        <v>20</v>
      </c>
      <c r="D22" t="s">
        <v>729</v>
      </c>
      <c r="E22" t="s">
        <v>728</v>
      </c>
      <c r="G22" t="s">
        <v>728</v>
      </c>
      <c r="H22" t="s">
        <v>728</v>
      </c>
      <c r="K22" t="s">
        <v>729</v>
      </c>
      <c r="N22" s="483" t="s">
        <v>780</v>
      </c>
      <c r="O22" s="483"/>
      <c r="P22" s="483"/>
      <c r="Q22" s="483"/>
      <c r="R22" s="483"/>
      <c r="S22" s="483"/>
      <c r="T22" s="483"/>
      <c r="U22" s="483"/>
    </row>
    <row r="23" spans="2:23" x14ac:dyDescent="0.2">
      <c r="B23" t="s">
        <v>776</v>
      </c>
      <c r="C23">
        <v>21</v>
      </c>
      <c r="E23" t="s">
        <v>729</v>
      </c>
      <c r="F23" t="s">
        <v>728</v>
      </c>
      <c r="G23" t="s">
        <v>728</v>
      </c>
      <c r="I23" t="s">
        <v>730</v>
      </c>
      <c r="K23" t="s">
        <v>729</v>
      </c>
    </row>
    <row r="24" spans="2:23" x14ac:dyDescent="0.2">
      <c r="B24" t="s">
        <v>776</v>
      </c>
      <c r="C24">
        <v>22</v>
      </c>
      <c r="D24" t="s">
        <v>728</v>
      </c>
      <c r="E24" t="s">
        <v>729</v>
      </c>
      <c r="G24" t="s">
        <v>728</v>
      </c>
      <c r="H24" t="s">
        <v>728</v>
      </c>
      <c r="J24" t="s">
        <v>728</v>
      </c>
    </row>
    <row r="25" spans="2:23" x14ac:dyDescent="0.2">
      <c r="B25" t="s">
        <v>776</v>
      </c>
      <c r="C25">
        <v>23</v>
      </c>
      <c r="E25" t="s">
        <v>729</v>
      </c>
      <c r="F25" t="s">
        <v>729</v>
      </c>
      <c r="G25" t="s">
        <v>730</v>
      </c>
      <c r="H25" t="s">
        <v>728</v>
      </c>
      <c r="I25" t="s">
        <v>730</v>
      </c>
      <c r="K25" t="s">
        <v>729</v>
      </c>
    </row>
    <row r="26" spans="2:23" x14ac:dyDescent="0.2">
      <c r="B26" t="s">
        <v>776</v>
      </c>
      <c r="C26">
        <v>24</v>
      </c>
      <c r="E26" t="s">
        <v>729</v>
      </c>
      <c r="F26" t="s">
        <v>728</v>
      </c>
      <c r="G26" t="s">
        <v>728</v>
      </c>
      <c r="H26" t="s">
        <v>728</v>
      </c>
      <c r="K26" t="s">
        <v>729</v>
      </c>
    </row>
    <row r="27" spans="2:23" x14ac:dyDescent="0.2">
      <c r="B27" t="s">
        <v>776</v>
      </c>
      <c r="C27">
        <v>25</v>
      </c>
      <c r="E27" t="s">
        <v>729</v>
      </c>
      <c r="F27" t="s">
        <v>728</v>
      </c>
      <c r="G27" t="s">
        <v>728</v>
      </c>
      <c r="H27" t="s">
        <v>728</v>
      </c>
      <c r="K27" t="s">
        <v>729</v>
      </c>
    </row>
    <row r="28" spans="2:23" x14ac:dyDescent="0.2">
      <c r="B28" t="s">
        <v>776</v>
      </c>
      <c r="C28">
        <v>26</v>
      </c>
      <c r="D28" t="s">
        <v>728</v>
      </c>
      <c r="E28" t="s">
        <v>728</v>
      </c>
      <c r="F28" t="s">
        <v>729</v>
      </c>
      <c r="G28" t="s">
        <v>728</v>
      </c>
      <c r="K28" t="s">
        <v>729</v>
      </c>
    </row>
    <row r="29" spans="2:23" x14ac:dyDescent="0.2">
      <c r="B29" t="s">
        <v>776</v>
      </c>
      <c r="C29">
        <v>27</v>
      </c>
      <c r="D29" t="s">
        <v>729</v>
      </c>
      <c r="E29" t="s">
        <v>728</v>
      </c>
      <c r="F29" t="s">
        <v>729</v>
      </c>
      <c r="G29" t="s">
        <v>728</v>
      </c>
      <c r="K29" t="s">
        <v>729</v>
      </c>
    </row>
    <row r="30" spans="2:23" x14ac:dyDescent="0.2">
      <c r="B30" t="s">
        <v>776</v>
      </c>
      <c r="C30">
        <v>28</v>
      </c>
      <c r="D30" t="s">
        <v>729</v>
      </c>
      <c r="E30" t="s">
        <v>730</v>
      </c>
      <c r="F30" t="s">
        <v>729</v>
      </c>
      <c r="G30" t="s">
        <v>728</v>
      </c>
      <c r="I30" t="s">
        <v>730</v>
      </c>
      <c r="K30" t="s">
        <v>729</v>
      </c>
    </row>
    <row r="31" spans="2:23" x14ac:dyDescent="0.2">
      <c r="B31" t="s">
        <v>776</v>
      </c>
      <c r="C31">
        <v>29</v>
      </c>
      <c r="D31" t="s">
        <v>729</v>
      </c>
      <c r="E31" t="s">
        <v>728</v>
      </c>
      <c r="F31" t="s">
        <v>729</v>
      </c>
      <c r="H31" t="s">
        <v>728</v>
      </c>
      <c r="K31" t="s">
        <v>729</v>
      </c>
    </row>
    <row r="32" spans="2:23" x14ac:dyDescent="0.2">
      <c r="B32" t="s">
        <v>776</v>
      </c>
      <c r="C32">
        <v>30</v>
      </c>
      <c r="D32" t="s">
        <v>728</v>
      </c>
      <c r="E32" t="s">
        <v>730</v>
      </c>
      <c r="F32" t="s">
        <v>729</v>
      </c>
      <c r="H32" t="s">
        <v>728</v>
      </c>
      <c r="K32" t="s">
        <v>729</v>
      </c>
    </row>
    <row r="33" spans="2:11" x14ac:dyDescent="0.2">
      <c r="B33" t="s">
        <v>776</v>
      </c>
      <c r="C33">
        <v>31</v>
      </c>
      <c r="E33" t="s">
        <v>729</v>
      </c>
      <c r="F33" t="s">
        <v>729</v>
      </c>
      <c r="H33" t="s">
        <v>728</v>
      </c>
      <c r="I33" t="s">
        <v>730</v>
      </c>
      <c r="K33" t="s">
        <v>729</v>
      </c>
    </row>
    <row r="34" spans="2:11" x14ac:dyDescent="0.2">
      <c r="B34" t="s">
        <v>776</v>
      </c>
      <c r="C34">
        <v>32</v>
      </c>
      <c r="D34" t="s">
        <v>729</v>
      </c>
      <c r="E34" t="s">
        <v>728</v>
      </c>
      <c r="F34" t="s">
        <v>729</v>
      </c>
      <c r="G34" t="s">
        <v>730</v>
      </c>
      <c r="K34" t="s">
        <v>729</v>
      </c>
    </row>
    <row r="35" spans="2:11" x14ac:dyDescent="0.2">
      <c r="B35" t="s">
        <v>776</v>
      </c>
      <c r="C35">
        <v>33</v>
      </c>
      <c r="D35" t="s">
        <v>728</v>
      </c>
      <c r="E35" t="s">
        <v>729</v>
      </c>
      <c r="F35" t="s">
        <v>728</v>
      </c>
      <c r="G35" t="s">
        <v>728</v>
      </c>
      <c r="I35" t="s">
        <v>730</v>
      </c>
      <c r="K35" t="s">
        <v>779</v>
      </c>
    </row>
    <row r="36" spans="2:11" x14ac:dyDescent="0.2">
      <c r="B36" t="s">
        <v>776</v>
      </c>
      <c r="C36">
        <v>34</v>
      </c>
      <c r="D36" t="s">
        <v>728</v>
      </c>
      <c r="E36" t="s">
        <v>730</v>
      </c>
      <c r="F36" t="s">
        <v>728</v>
      </c>
      <c r="G36" t="s">
        <v>729</v>
      </c>
      <c r="H36" t="s">
        <v>728</v>
      </c>
      <c r="K36" t="s">
        <v>729</v>
      </c>
    </row>
    <row r="37" spans="2:11" x14ac:dyDescent="0.2">
      <c r="B37" t="s">
        <v>776</v>
      </c>
      <c r="C37">
        <v>35</v>
      </c>
      <c r="D37" t="s">
        <v>729</v>
      </c>
      <c r="E37" t="s">
        <v>728</v>
      </c>
      <c r="F37" t="s">
        <v>729</v>
      </c>
      <c r="G37" t="s">
        <v>728</v>
      </c>
      <c r="K37" t="s">
        <v>729</v>
      </c>
    </row>
    <row r="38" spans="2:11" x14ac:dyDescent="0.2">
      <c r="B38" t="s">
        <v>776</v>
      </c>
      <c r="C38">
        <v>36</v>
      </c>
      <c r="E38" t="s">
        <v>730</v>
      </c>
      <c r="F38" t="s">
        <v>728</v>
      </c>
      <c r="H38" t="s">
        <v>728</v>
      </c>
      <c r="J38" t="s">
        <v>728</v>
      </c>
      <c r="K38" t="s">
        <v>729</v>
      </c>
    </row>
    <row r="39" spans="2:11" x14ac:dyDescent="0.2">
      <c r="B39" t="s">
        <v>776</v>
      </c>
      <c r="C39">
        <v>37</v>
      </c>
      <c r="D39" t="s">
        <v>729</v>
      </c>
      <c r="E39" t="s">
        <v>728</v>
      </c>
      <c r="F39" t="s">
        <v>729</v>
      </c>
      <c r="G39" t="s">
        <v>728</v>
      </c>
      <c r="H39" t="s">
        <v>728</v>
      </c>
      <c r="K39" t="s">
        <v>729</v>
      </c>
    </row>
    <row r="40" spans="2:11" x14ac:dyDescent="0.2">
      <c r="B40" t="s">
        <v>776</v>
      </c>
      <c r="C40">
        <v>38</v>
      </c>
      <c r="D40" t="s">
        <v>728</v>
      </c>
      <c r="E40" t="s">
        <v>730</v>
      </c>
      <c r="G40" t="s">
        <v>728</v>
      </c>
      <c r="H40" t="s">
        <v>728</v>
      </c>
      <c r="K40" t="s">
        <v>729</v>
      </c>
    </row>
    <row r="41" spans="2:11" x14ac:dyDescent="0.2">
      <c r="B41" t="s">
        <v>776</v>
      </c>
      <c r="C41">
        <v>39</v>
      </c>
      <c r="D41" t="s">
        <v>729</v>
      </c>
      <c r="E41" t="s">
        <v>730</v>
      </c>
      <c r="F41" t="s">
        <v>728</v>
      </c>
      <c r="H41" t="s">
        <v>728</v>
      </c>
      <c r="J41" t="s">
        <v>728</v>
      </c>
      <c r="K41" t="s">
        <v>779</v>
      </c>
    </row>
    <row r="42" spans="2:11" x14ac:dyDescent="0.2">
      <c r="B42" t="s">
        <v>776</v>
      </c>
      <c r="C42">
        <v>40</v>
      </c>
      <c r="E42" t="s">
        <v>729</v>
      </c>
      <c r="F42" t="s">
        <v>728</v>
      </c>
      <c r="G42" t="s">
        <v>728</v>
      </c>
      <c r="H42" t="s">
        <v>728</v>
      </c>
      <c r="K42" t="s">
        <v>729</v>
      </c>
    </row>
    <row r="43" spans="2:11" x14ac:dyDescent="0.2">
      <c r="B43" t="s">
        <v>776</v>
      </c>
      <c r="C43">
        <v>41</v>
      </c>
      <c r="D43" t="s">
        <v>728</v>
      </c>
      <c r="E43" t="s">
        <v>729</v>
      </c>
      <c r="F43" t="s">
        <v>728</v>
      </c>
      <c r="H43" t="s">
        <v>728</v>
      </c>
      <c r="J43" t="s">
        <v>730</v>
      </c>
      <c r="K43" t="s">
        <v>45</v>
      </c>
    </row>
    <row r="44" spans="2:11" x14ac:dyDescent="0.2">
      <c r="B44" t="s">
        <v>776</v>
      </c>
      <c r="C44">
        <v>42</v>
      </c>
      <c r="D44" t="s">
        <v>729</v>
      </c>
      <c r="E44" t="s">
        <v>730</v>
      </c>
      <c r="G44" t="s">
        <v>728</v>
      </c>
      <c r="J44" t="s">
        <v>728</v>
      </c>
      <c r="K44" t="s">
        <v>729</v>
      </c>
    </row>
    <row r="45" spans="2:11" x14ac:dyDescent="0.2">
      <c r="B45" t="s">
        <v>776</v>
      </c>
      <c r="C45">
        <v>43</v>
      </c>
      <c r="D45" t="s">
        <v>728</v>
      </c>
      <c r="E45" t="s">
        <v>728</v>
      </c>
      <c r="F45" t="s">
        <v>729</v>
      </c>
      <c r="H45" t="s">
        <v>728</v>
      </c>
      <c r="K45" t="s">
        <v>729</v>
      </c>
    </row>
    <row r="46" spans="2:11" x14ac:dyDescent="0.2">
      <c r="B46" t="s">
        <v>776</v>
      </c>
      <c r="C46">
        <v>44</v>
      </c>
      <c r="D46" t="s">
        <v>728</v>
      </c>
      <c r="E46" t="s">
        <v>730</v>
      </c>
      <c r="G46" t="s">
        <v>728</v>
      </c>
      <c r="I46" t="s">
        <v>730</v>
      </c>
      <c r="K46" t="s">
        <v>729</v>
      </c>
    </row>
    <row r="47" spans="2:11" x14ac:dyDescent="0.2">
      <c r="B47" t="s">
        <v>776</v>
      </c>
      <c r="C47">
        <v>45</v>
      </c>
      <c r="D47" t="s">
        <v>729</v>
      </c>
      <c r="E47" t="s">
        <v>728</v>
      </c>
      <c r="F47" t="s">
        <v>729</v>
      </c>
      <c r="H47" t="s">
        <v>728</v>
      </c>
      <c r="I47" t="s">
        <v>730</v>
      </c>
      <c r="K47" t="s">
        <v>729</v>
      </c>
    </row>
    <row r="48" spans="2:11" x14ac:dyDescent="0.2">
      <c r="B48" t="s">
        <v>776</v>
      </c>
      <c r="C48">
        <v>46</v>
      </c>
      <c r="D48" t="s">
        <v>729</v>
      </c>
      <c r="E48" t="s">
        <v>728</v>
      </c>
      <c r="F48" t="s">
        <v>729</v>
      </c>
      <c r="H48" t="s">
        <v>728</v>
      </c>
      <c r="J48" t="s">
        <v>728</v>
      </c>
      <c r="K48" t="s">
        <v>729</v>
      </c>
    </row>
    <row r="49" spans="2:11" x14ac:dyDescent="0.2">
      <c r="B49" t="s">
        <v>776</v>
      </c>
      <c r="C49">
        <v>47</v>
      </c>
      <c r="E49" t="s">
        <v>730</v>
      </c>
      <c r="F49" t="s">
        <v>729</v>
      </c>
      <c r="G49" t="s">
        <v>728</v>
      </c>
      <c r="H49" t="s">
        <v>728</v>
      </c>
      <c r="J49" t="s">
        <v>728</v>
      </c>
      <c r="K49" t="s">
        <v>729</v>
      </c>
    </row>
    <row r="50" spans="2:11" x14ac:dyDescent="0.2">
      <c r="B50" t="s">
        <v>776</v>
      </c>
      <c r="C50">
        <v>48</v>
      </c>
      <c r="E50" t="s">
        <v>729</v>
      </c>
      <c r="F50" t="s">
        <v>728</v>
      </c>
      <c r="G50" t="s">
        <v>728</v>
      </c>
      <c r="H50" t="s">
        <v>728</v>
      </c>
      <c r="K50" t="s">
        <v>729</v>
      </c>
    </row>
    <row r="51" spans="2:11" x14ac:dyDescent="0.2">
      <c r="B51" t="s">
        <v>776</v>
      </c>
      <c r="C51">
        <v>49</v>
      </c>
      <c r="E51" t="s">
        <v>729</v>
      </c>
      <c r="F51" t="s">
        <v>729</v>
      </c>
      <c r="G51" t="s">
        <v>728</v>
      </c>
      <c r="H51" t="s">
        <v>728</v>
      </c>
      <c r="J51" t="s">
        <v>728</v>
      </c>
      <c r="K51" t="s">
        <v>729</v>
      </c>
    </row>
    <row r="52" spans="2:11" x14ac:dyDescent="0.2">
      <c r="B52" t="s">
        <v>776</v>
      </c>
      <c r="C52">
        <v>50</v>
      </c>
      <c r="D52" t="s">
        <v>729</v>
      </c>
      <c r="E52" t="s">
        <v>728</v>
      </c>
      <c r="F52" t="s">
        <v>729</v>
      </c>
      <c r="H52" t="s">
        <v>728</v>
      </c>
      <c r="I52" t="s">
        <v>730</v>
      </c>
      <c r="K52" t="s">
        <v>729</v>
      </c>
    </row>
    <row r="53" spans="2:11" x14ac:dyDescent="0.2">
      <c r="B53" t="s">
        <v>776</v>
      </c>
      <c r="C53">
        <v>51</v>
      </c>
      <c r="E53" t="s">
        <v>729</v>
      </c>
      <c r="G53" t="s">
        <v>728</v>
      </c>
      <c r="H53" t="s">
        <v>728</v>
      </c>
      <c r="I53" t="s">
        <v>730</v>
      </c>
      <c r="K53" t="s">
        <v>729</v>
      </c>
    </row>
    <row r="54" spans="2:11" x14ac:dyDescent="0.2">
      <c r="B54" t="s">
        <v>776</v>
      </c>
      <c r="C54">
        <v>52</v>
      </c>
      <c r="D54" t="s">
        <v>729</v>
      </c>
      <c r="E54" t="s">
        <v>728</v>
      </c>
      <c r="F54" t="s">
        <v>730</v>
      </c>
      <c r="G54" t="s">
        <v>728</v>
      </c>
      <c r="H54" t="s">
        <v>728</v>
      </c>
      <c r="K54" t="s">
        <v>729</v>
      </c>
    </row>
    <row r="55" spans="2:11" x14ac:dyDescent="0.2">
      <c r="B55" t="s">
        <v>776</v>
      </c>
      <c r="C55">
        <v>53</v>
      </c>
      <c r="D55" t="s">
        <v>728</v>
      </c>
      <c r="E55" t="s">
        <v>730</v>
      </c>
      <c r="G55" t="s">
        <v>728</v>
      </c>
      <c r="H55" t="s">
        <v>728</v>
      </c>
      <c r="I55" t="s">
        <v>730</v>
      </c>
      <c r="K55" t="s">
        <v>729</v>
      </c>
    </row>
    <row r="56" spans="2:11" x14ac:dyDescent="0.2">
      <c r="B56" t="s">
        <v>776</v>
      </c>
      <c r="C56">
        <v>54</v>
      </c>
      <c r="D56" t="s">
        <v>728</v>
      </c>
      <c r="E56" t="s">
        <v>730</v>
      </c>
      <c r="G56" t="s">
        <v>728</v>
      </c>
      <c r="H56" t="s">
        <v>728</v>
      </c>
      <c r="K56" t="s">
        <v>729</v>
      </c>
    </row>
    <row r="57" spans="2:11" x14ac:dyDescent="0.2">
      <c r="B57" t="s">
        <v>776</v>
      </c>
      <c r="C57">
        <v>55</v>
      </c>
      <c r="D57" t="s">
        <v>729</v>
      </c>
      <c r="E57" t="s">
        <v>728</v>
      </c>
      <c r="F57" t="s">
        <v>729</v>
      </c>
      <c r="G57" t="s">
        <v>728</v>
      </c>
      <c r="I57" t="s">
        <v>730</v>
      </c>
      <c r="K57" t="s">
        <v>729</v>
      </c>
    </row>
    <row r="58" spans="2:11" x14ac:dyDescent="0.2">
      <c r="B58" t="s">
        <v>776</v>
      </c>
      <c r="C58">
        <v>56</v>
      </c>
      <c r="D58" t="s">
        <v>728</v>
      </c>
      <c r="E58" t="s">
        <v>730</v>
      </c>
      <c r="F58" t="s">
        <v>729</v>
      </c>
      <c r="I58" t="s">
        <v>730</v>
      </c>
      <c r="K58" t="s">
        <v>729</v>
      </c>
    </row>
    <row r="59" spans="2:11" x14ac:dyDescent="0.2">
      <c r="B59" t="s">
        <v>776</v>
      </c>
      <c r="C59">
        <v>57</v>
      </c>
      <c r="D59" t="s">
        <v>728</v>
      </c>
      <c r="E59" t="s">
        <v>729</v>
      </c>
      <c r="F59" t="s">
        <v>728</v>
      </c>
      <c r="G59" t="s">
        <v>728</v>
      </c>
      <c r="H59" t="s">
        <v>728</v>
      </c>
      <c r="K59" t="s">
        <v>729</v>
      </c>
    </row>
    <row r="60" spans="2:11" x14ac:dyDescent="0.2">
      <c r="B60" t="s">
        <v>776</v>
      </c>
      <c r="C60">
        <v>58</v>
      </c>
      <c r="D60" t="s">
        <v>729</v>
      </c>
      <c r="E60" t="s">
        <v>728</v>
      </c>
      <c r="F60" t="s">
        <v>729</v>
      </c>
      <c r="G60" t="s">
        <v>730</v>
      </c>
      <c r="J60" t="s">
        <v>728</v>
      </c>
      <c r="K60" t="s">
        <v>729</v>
      </c>
    </row>
    <row r="61" spans="2:11" x14ac:dyDescent="0.2">
      <c r="B61" t="s">
        <v>776</v>
      </c>
      <c r="C61">
        <v>59</v>
      </c>
      <c r="D61" t="s">
        <v>729</v>
      </c>
      <c r="E61" t="s">
        <v>728</v>
      </c>
      <c r="F61" t="s">
        <v>729</v>
      </c>
      <c r="G61" t="s">
        <v>728</v>
      </c>
      <c r="K61" t="s">
        <v>729</v>
      </c>
    </row>
    <row r="62" spans="2:11" x14ac:dyDescent="0.2">
      <c r="B62" t="s">
        <v>776</v>
      </c>
      <c r="C62">
        <v>60</v>
      </c>
      <c r="D62" t="s">
        <v>728</v>
      </c>
      <c r="E62" t="s">
        <v>730</v>
      </c>
      <c r="F62" t="s">
        <v>729</v>
      </c>
      <c r="G62" t="s">
        <v>728</v>
      </c>
      <c r="I62" t="s">
        <v>730</v>
      </c>
    </row>
    <row r="63" spans="2:11" x14ac:dyDescent="0.2">
      <c r="B63" t="s">
        <v>776</v>
      </c>
      <c r="C63">
        <v>61</v>
      </c>
      <c r="D63" t="s">
        <v>728</v>
      </c>
      <c r="E63" t="s">
        <v>728</v>
      </c>
      <c r="F63" t="s">
        <v>729</v>
      </c>
      <c r="H63" t="s">
        <v>728</v>
      </c>
      <c r="I63" t="s">
        <v>730</v>
      </c>
      <c r="K63" t="s">
        <v>729</v>
      </c>
    </row>
    <row r="64" spans="2:11" x14ac:dyDescent="0.2">
      <c r="B64" t="s">
        <v>776</v>
      </c>
      <c r="C64">
        <v>62</v>
      </c>
      <c r="E64" t="s">
        <v>730</v>
      </c>
      <c r="F64" t="s">
        <v>728</v>
      </c>
      <c r="G64" t="s">
        <v>728</v>
      </c>
      <c r="I64" t="s">
        <v>730</v>
      </c>
      <c r="J64" t="s">
        <v>728</v>
      </c>
      <c r="K64" t="s">
        <v>729</v>
      </c>
    </row>
    <row r="65" spans="2:11" x14ac:dyDescent="0.2">
      <c r="B65" t="s">
        <v>776</v>
      </c>
      <c r="C65">
        <v>63</v>
      </c>
      <c r="E65" t="s">
        <v>729</v>
      </c>
      <c r="F65" t="s">
        <v>730</v>
      </c>
      <c r="G65" t="s">
        <v>728</v>
      </c>
      <c r="H65" t="s">
        <v>728</v>
      </c>
      <c r="K65" t="s">
        <v>729</v>
      </c>
    </row>
    <row r="66" spans="2:11" x14ac:dyDescent="0.2">
      <c r="B66" t="s">
        <v>776</v>
      </c>
      <c r="C66">
        <v>64</v>
      </c>
      <c r="D66" t="s">
        <v>729</v>
      </c>
      <c r="E66" t="s">
        <v>728</v>
      </c>
      <c r="F66" t="s">
        <v>729</v>
      </c>
      <c r="G66" t="s">
        <v>728</v>
      </c>
      <c r="H66" t="s">
        <v>728</v>
      </c>
      <c r="K66" t="s">
        <v>729</v>
      </c>
    </row>
    <row r="67" spans="2:11" x14ac:dyDescent="0.2">
      <c r="B67" t="s">
        <v>776</v>
      </c>
      <c r="C67">
        <v>65</v>
      </c>
      <c r="D67" t="s">
        <v>728</v>
      </c>
      <c r="E67" t="s">
        <v>729</v>
      </c>
      <c r="F67" t="s">
        <v>730</v>
      </c>
      <c r="H67" t="s">
        <v>728</v>
      </c>
      <c r="I67" t="s">
        <v>729</v>
      </c>
      <c r="K67" t="s">
        <v>45</v>
      </c>
    </row>
    <row r="68" spans="2:11" x14ac:dyDescent="0.2">
      <c r="B68" t="s">
        <v>776</v>
      </c>
      <c r="C68">
        <v>66</v>
      </c>
      <c r="E68" t="s">
        <v>728</v>
      </c>
      <c r="F68" t="s">
        <v>728</v>
      </c>
      <c r="G68" t="s">
        <v>728</v>
      </c>
      <c r="I68" t="s">
        <v>730</v>
      </c>
      <c r="K68" t="s">
        <v>729</v>
      </c>
    </row>
    <row r="69" spans="2:11" x14ac:dyDescent="0.2">
      <c r="B69" t="s">
        <v>776</v>
      </c>
      <c r="C69">
        <v>67</v>
      </c>
      <c r="D69" t="s">
        <v>729</v>
      </c>
      <c r="E69" t="s">
        <v>728</v>
      </c>
      <c r="G69" t="s">
        <v>730</v>
      </c>
      <c r="H69" t="s">
        <v>729</v>
      </c>
      <c r="K69" t="s">
        <v>729</v>
      </c>
    </row>
    <row r="70" spans="2:11" x14ac:dyDescent="0.2">
      <c r="B70" t="s">
        <v>776</v>
      </c>
      <c r="C70">
        <v>68</v>
      </c>
      <c r="D70" t="s">
        <v>728</v>
      </c>
      <c r="E70" t="s">
        <v>730</v>
      </c>
      <c r="F70" t="s">
        <v>729</v>
      </c>
      <c r="H70" t="s">
        <v>728</v>
      </c>
      <c r="I70" t="s">
        <v>730</v>
      </c>
      <c r="K70" t="s">
        <v>729</v>
      </c>
    </row>
    <row r="71" spans="2:11" x14ac:dyDescent="0.2">
      <c r="B71" t="s">
        <v>776</v>
      </c>
      <c r="C71">
        <v>69</v>
      </c>
      <c r="D71" t="s">
        <v>728</v>
      </c>
      <c r="E71" t="s">
        <v>729</v>
      </c>
      <c r="F71" t="s">
        <v>728</v>
      </c>
      <c r="G71" t="s">
        <v>728</v>
      </c>
      <c r="H71" t="s">
        <v>728</v>
      </c>
      <c r="K71" t="s">
        <v>729</v>
      </c>
    </row>
    <row r="72" spans="2:11" x14ac:dyDescent="0.2">
      <c r="B72" t="s">
        <v>776</v>
      </c>
      <c r="C72">
        <v>70</v>
      </c>
      <c r="E72" t="s">
        <v>730</v>
      </c>
      <c r="F72" t="s">
        <v>729</v>
      </c>
      <c r="G72" t="s">
        <v>728</v>
      </c>
      <c r="H72" t="s">
        <v>728</v>
      </c>
      <c r="I72" t="s">
        <v>730</v>
      </c>
      <c r="K72" t="s">
        <v>729</v>
      </c>
    </row>
    <row r="73" spans="2:11" x14ac:dyDescent="0.2">
      <c r="B73" t="s">
        <v>776</v>
      </c>
      <c r="C73">
        <v>71</v>
      </c>
      <c r="D73" t="s">
        <v>730</v>
      </c>
      <c r="E73" t="s">
        <v>729</v>
      </c>
      <c r="G73" t="s">
        <v>728</v>
      </c>
      <c r="H73" t="s">
        <v>728</v>
      </c>
      <c r="K73" t="s">
        <v>729</v>
      </c>
    </row>
    <row r="74" spans="2:11" x14ac:dyDescent="0.2">
      <c r="B74" t="s">
        <v>776</v>
      </c>
      <c r="C74">
        <v>72</v>
      </c>
      <c r="D74" t="s">
        <v>729</v>
      </c>
      <c r="E74" t="s">
        <v>728</v>
      </c>
      <c r="G74" t="s">
        <v>730</v>
      </c>
      <c r="H74" t="s">
        <v>728</v>
      </c>
      <c r="I74" t="s">
        <v>730</v>
      </c>
      <c r="K74" t="s">
        <v>45</v>
      </c>
    </row>
    <row r="75" spans="2:11" x14ac:dyDescent="0.2">
      <c r="B75" t="s">
        <v>776</v>
      </c>
      <c r="C75">
        <v>73</v>
      </c>
      <c r="E75" t="s">
        <v>729</v>
      </c>
      <c r="F75" t="s">
        <v>728</v>
      </c>
      <c r="G75" t="s">
        <v>728</v>
      </c>
      <c r="H75" t="s">
        <v>728</v>
      </c>
      <c r="K75" t="s">
        <v>729</v>
      </c>
    </row>
    <row r="76" spans="2:11" x14ac:dyDescent="0.2">
      <c r="B76" t="s">
        <v>776</v>
      </c>
      <c r="C76">
        <v>74</v>
      </c>
      <c r="D76" t="s">
        <v>729</v>
      </c>
      <c r="E76" t="s">
        <v>728</v>
      </c>
      <c r="F76" t="s">
        <v>729</v>
      </c>
      <c r="G76" t="s">
        <v>730</v>
      </c>
      <c r="J76" t="s">
        <v>728</v>
      </c>
      <c r="K76" t="s">
        <v>729</v>
      </c>
    </row>
    <row r="77" spans="2:11" x14ac:dyDescent="0.2">
      <c r="B77" t="s">
        <v>776</v>
      </c>
      <c r="C77">
        <v>75</v>
      </c>
      <c r="D77" t="s">
        <v>728</v>
      </c>
      <c r="E77" t="s">
        <v>729</v>
      </c>
      <c r="F77" t="s">
        <v>728</v>
      </c>
      <c r="G77" t="s">
        <v>728</v>
      </c>
      <c r="K77" t="s">
        <v>729</v>
      </c>
    </row>
    <row r="78" spans="2:11" x14ac:dyDescent="0.2">
      <c r="B78" t="s">
        <v>776</v>
      </c>
      <c r="C78">
        <v>76</v>
      </c>
      <c r="D78" t="s">
        <v>728</v>
      </c>
      <c r="E78" t="s">
        <v>730</v>
      </c>
      <c r="G78" t="s">
        <v>728</v>
      </c>
      <c r="I78" t="s">
        <v>730</v>
      </c>
      <c r="K78" t="s">
        <v>729</v>
      </c>
    </row>
    <row r="79" spans="2:11" x14ac:dyDescent="0.2">
      <c r="B79" t="s">
        <v>776</v>
      </c>
      <c r="C79">
        <v>77</v>
      </c>
      <c r="D79" t="s">
        <v>728</v>
      </c>
      <c r="F79" t="s">
        <v>729</v>
      </c>
      <c r="G79" t="s">
        <v>728</v>
      </c>
      <c r="J79" t="s">
        <v>728</v>
      </c>
      <c r="K79" t="s">
        <v>729</v>
      </c>
    </row>
    <row r="80" spans="2:11" x14ac:dyDescent="0.2">
      <c r="B80" t="s">
        <v>776</v>
      </c>
      <c r="C80">
        <v>78</v>
      </c>
      <c r="D80" t="s">
        <v>729</v>
      </c>
      <c r="E80" t="s">
        <v>728</v>
      </c>
      <c r="G80" t="s">
        <v>729</v>
      </c>
      <c r="H80" t="s">
        <v>728</v>
      </c>
      <c r="I80" t="s">
        <v>730</v>
      </c>
      <c r="K80" t="s">
        <v>729</v>
      </c>
    </row>
    <row r="81" spans="2:11" x14ac:dyDescent="0.2">
      <c r="B81" t="s">
        <v>776</v>
      </c>
      <c r="C81">
        <v>79</v>
      </c>
      <c r="E81" t="s">
        <v>729</v>
      </c>
      <c r="F81" t="s">
        <v>728</v>
      </c>
      <c r="G81" t="s">
        <v>728</v>
      </c>
      <c r="H81" t="s">
        <v>728</v>
      </c>
      <c r="K81" t="s">
        <v>729</v>
      </c>
    </row>
  </sheetData>
  <conditionalFormatting sqref="P14:W14">
    <cfRule type="cellIs" dxfId="0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distance_regr_delta_acc</vt:lpstr>
      <vt:lpstr>distance_regr_omitsame</vt:lpstr>
      <vt:lpstr>distance_regr</vt:lpstr>
      <vt:lpstr>distance_metrics</vt:lpstr>
      <vt:lpstr>calcs_param_only</vt:lpstr>
      <vt:lpstr>final_summary</vt:lpstr>
      <vt:lpstr>summary_human</vt:lpstr>
      <vt:lpstr>summary_gpt4</vt:lpstr>
      <vt:lpstr>waiting for input GPT3.5</vt:lpstr>
      <vt:lpstr>waiting for input GPT4</vt:lpstr>
      <vt:lpstr>analyzing object GPT3.5</vt:lpstr>
      <vt:lpstr>analyzing object GPT4</vt:lpstr>
      <vt:lpstr>found object GPT3.5</vt:lpstr>
      <vt:lpstr>found object GPT4</vt:lpstr>
      <vt:lpstr>needs help GPT3.5</vt:lpstr>
      <vt:lpstr>needs help GPT4</vt:lpstr>
      <vt:lpstr>confused GPT3.5</vt:lpstr>
      <vt:lpstr>confused GPT4</vt:lpstr>
      <vt:lpstr>ananlyzing object (testcase)</vt:lpstr>
      <vt:lpstr>needs help (testcase)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2024-02-14T06:12:02Z</dcterms:created>
  <dcterms:modified xsi:type="dcterms:W3CDTF">2024-10-26T22:39:29Z</dcterms:modified>
</cp:coreProperties>
</file>