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0ADF3FE0-D5A9-F145-8DF3-DD67099393FA}" xr6:coauthVersionLast="47" xr6:coauthVersionMax="47" xr10:uidLastSave="{00000000-0000-0000-0000-000000000000}"/>
  <bookViews>
    <workbookView xWindow="35900" yWindow="-640" windowWidth="38400" windowHeight="21100" tabRatio="500" xr2:uid="{00000000-000D-0000-FFFF-FFFF00000000}"/>
  </bookViews>
  <sheets>
    <sheet name="extra_box_plots" sheetId="40" r:id="rId1"/>
    <sheet name="Average Iterations" sheetId="35" r:id="rId2"/>
    <sheet name="Average Iterations Simple" sheetId="38" r:id="rId3"/>
    <sheet name="user_list" sheetId="1" r:id="rId4"/>
    <sheet name="delta_user_correct" sheetId="36" r:id="rId5"/>
    <sheet name="delta_user_confidence" sheetId="37" r:id="rId6"/>
    <sheet name="results" sheetId="29" r:id="rId7"/>
    <sheet name="results no ref" sheetId="31" r:id="rId8"/>
    <sheet name="user_00" sheetId="2" r:id="rId9"/>
    <sheet name="user_01" sheetId="3" r:id="rId10"/>
    <sheet name="user_02" sheetId="4" r:id="rId11"/>
    <sheet name="user_03" sheetId="5" r:id="rId12"/>
    <sheet name="user_04" sheetId="6" r:id="rId13"/>
    <sheet name="user_05" sheetId="7" r:id="rId14"/>
    <sheet name="user_06" sheetId="8" r:id="rId15"/>
    <sheet name="user_07" sheetId="9" r:id="rId16"/>
    <sheet name="user_08" sheetId="10" r:id="rId17"/>
    <sheet name="user_09" sheetId="11" r:id="rId18"/>
    <sheet name="user_10" sheetId="12" r:id="rId19"/>
    <sheet name="user_11" sheetId="13" r:id="rId20"/>
    <sheet name="user_12" sheetId="14" r:id="rId21"/>
    <sheet name="user_13" sheetId="15" r:id="rId22"/>
    <sheet name="user_14" sheetId="16" r:id="rId23"/>
    <sheet name="user_15" sheetId="17" r:id="rId24"/>
    <sheet name="user_16" sheetId="18" r:id="rId25"/>
    <sheet name="user_17" sheetId="19" r:id="rId26"/>
    <sheet name="user_18" sheetId="20" r:id="rId27"/>
    <sheet name="user_19" sheetId="21" r:id="rId28"/>
    <sheet name="user_20" sheetId="22" r:id="rId29"/>
    <sheet name="user_21" sheetId="23" r:id="rId30"/>
    <sheet name="user_22" sheetId="24" r:id="rId31"/>
    <sheet name="user_23" sheetId="25" r:id="rId32"/>
    <sheet name="user_24" sheetId="26" r:id="rId33"/>
    <sheet name="user_25" sheetId="27" r:id="rId34"/>
    <sheet name="user_26" sheetId="28" r:id="rId35"/>
  </sheets>
  <definedNames>
    <definedName name="_xlchart.v1.0" hidden="1">'results no ref'!$Q$37:$Q$108</definedName>
    <definedName name="_xlchart.v1.1" hidden="1">'results no ref'!$R$37:$R$108</definedName>
    <definedName name="_xlchart.v1.10" hidden="1">'results no ref'!$C$38:$C$133</definedName>
    <definedName name="_xlchart.v1.11" hidden="1">'results no ref'!$D$38:$D$133</definedName>
    <definedName name="_xlchart.v1.12" hidden="1">'results no ref'!$I$38:$I$85</definedName>
    <definedName name="_xlchart.v1.13" hidden="1">'results no ref'!$J$38:$J$85</definedName>
    <definedName name="_xlchart.v1.2" hidden="1">'results no ref'!$Q$37:$Q$108</definedName>
    <definedName name="_xlchart.v1.3" hidden="1">'results no ref'!$R$37:$R$108</definedName>
    <definedName name="_xlchart.v1.4" hidden="1">'results no ref'!$I$38:$I$85</definedName>
    <definedName name="_xlchart.v1.5" hidden="1">'results no ref'!$J$38:$J$85</definedName>
    <definedName name="_xlchart.v1.6" hidden="1">'results no ref'!$I$38:$I$85</definedName>
    <definedName name="_xlchart.v1.7" hidden="1">'results no ref'!$J$38:$J$85</definedName>
    <definedName name="_xlchart.v1.8" hidden="1">'results no ref'!$AN$40:$AN$183</definedName>
    <definedName name="_xlchart.v1.9" hidden="1">'results no ref'!$AO$40:$AO$183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Y15" i="31" l="1"/>
  <c r="AO31" i="31"/>
  <c r="AO30" i="31"/>
  <c r="AL31" i="31"/>
  <c r="AL30" i="31"/>
  <c r="AI31" i="31"/>
  <c r="AI30" i="31"/>
  <c r="AF31" i="31"/>
  <c r="AF30" i="31"/>
  <c r="AC31" i="31"/>
  <c r="AC30" i="31"/>
  <c r="Z31" i="31"/>
  <c r="Z30" i="31"/>
  <c r="Z29" i="31"/>
  <c r="W31" i="31"/>
  <c r="W30" i="31"/>
  <c r="T31" i="31"/>
  <c r="T30" i="31"/>
  <c r="Q31" i="31"/>
  <c r="Q30" i="31"/>
  <c r="N31" i="31"/>
  <c r="N30" i="31"/>
  <c r="N29" i="31"/>
  <c r="K31" i="31"/>
  <c r="K30" i="31"/>
  <c r="H31" i="31"/>
  <c r="H30" i="31"/>
  <c r="E31" i="31"/>
  <c r="D31" i="31"/>
  <c r="E30" i="31"/>
  <c r="D30" i="31"/>
  <c r="E28" i="31"/>
  <c r="E29" i="31"/>
  <c r="Q29" i="31"/>
  <c r="G28" i="31"/>
  <c r="S28" i="31"/>
  <c r="T29" i="31"/>
  <c r="D29" i="31"/>
  <c r="D28" i="31"/>
  <c r="AT4" i="31"/>
  <c r="AT5" i="31"/>
  <c r="AT6" i="31"/>
  <c r="AT7" i="31"/>
  <c r="AT8" i="31"/>
  <c r="AT9" i="31"/>
  <c r="AT10" i="31"/>
  <c r="AT11" i="31"/>
  <c r="AT12" i="31"/>
  <c r="AT13" i="31"/>
  <c r="AT14" i="31"/>
  <c r="AT15" i="31"/>
  <c r="AT16" i="31"/>
  <c r="AT17" i="31"/>
  <c r="AT18" i="31"/>
  <c r="AT19" i="31"/>
  <c r="AT20" i="31"/>
  <c r="AT21" i="31"/>
  <c r="AT22" i="31"/>
  <c r="AT23" i="31"/>
  <c r="AT24" i="31"/>
  <c r="AT25" i="31"/>
  <c r="AT26" i="31"/>
  <c r="AT3" i="31"/>
  <c r="AS4" i="31"/>
  <c r="AS5" i="31"/>
  <c r="AS6" i="31"/>
  <c r="AS7" i="31"/>
  <c r="AS8" i="31"/>
  <c r="AS9" i="31"/>
  <c r="AS10" i="31"/>
  <c r="AU10" i="31" s="1"/>
  <c r="AS11" i="31"/>
  <c r="AU11" i="31" s="1"/>
  <c r="AS12" i="31"/>
  <c r="AS13" i="31"/>
  <c r="AU13" i="31" s="1"/>
  <c r="AS14" i="31"/>
  <c r="AU14" i="31" s="1"/>
  <c r="AS15" i="31"/>
  <c r="AS16" i="31"/>
  <c r="AS17" i="31"/>
  <c r="AU17" i="31" s="1"/>
  <c r="AS18" i="31"/>
  <c r="AU18" i="31" s="1"/>
  <c r="AS19" i="31"/>
  <c r="AS20" i="31"/>
  <c r="AS21" i="31"/>
  <c r="AS22" i="31"/>
  <c r="AS23" i="31"/>
  <c r="AS24" i="31"/>
  <c r="AS25" i="31"/>
  <c r="AS26" i="31"/>
  <c r="AU26" i="31" s="1"/>
  <c r="AS3" i="31"/>
  <c r="AU3" i="31" s="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R10" i="31" s="1"/>
  <c r="AP11" i="31"/>
  <c r="AR11" i="31" s="1"/>
  <c r="AP12" i="31"/>
  <c r="AP13" i="31"/>
  <c r="AR13" i="31" s="1"/>
  <c r="AP14" i="31"/>
  <c r="AR14" i="31" s="1"/>
  <c r="AP15" i="31"/>
  <c r="AP16" i="31"/>
  <c r="AP17" i="31"/>
  <c r="AR17" i="31" s="1"/>
  <c r="AP18" i="31"/>
  <c r="AP19" i="31"/>
  <c r="AP20" i="31"/>
  <c r="AP21" i="31"/>
  <c r="AP22" i="31"/>
  <c r="AP23" i="31"/>
  <c r="AP24" i="31"/>
  <c r="AP25" i="31"/>
  <c r="AP26" i="31"/>
  <c r="AR26" i="31" s="1"/>
  <c r="AP3" i="31"/>
  <c r="AR3" i="31" s="1"/>
  <c r="BB4" i="31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20" i="31"/>
  <c r="BB21" i="31"/>
  <c r="BB22" i="31"/>
  <c r="BB23" i="31"/>
  <c r="BB24" i="31"/>
  <c r="BB25" i="31"/>
  <c r="BB26" i="31"/>
  <c r="BA4" i="31"/>
  <c r="BA5" i="31"/>
  <c r="BA6" i="31"/>
  <c r="BA7" i="31"/>
  <c r="BA8" i="31"/>
  <c r="BA9" i="31"/>
  <c r="BA10" i="31"/>
  <c r="BA11" i="31"/>
  <c r="BA12" i="31"/>
  <c r="BA13" i="31"/>
  <c r="BA14" i="31"/>
  <c r="BA15" i="31"/>
  <c r="BA16" i="31"/>
  <c r="BA17" i="31"/>
  <c r="BA18" i="31"/>
  <c r="BA19" i="31"/>
  <c r="BA20" i="31"/>
  <c r="BA21" i="31"/>
  <c r="BA22" i="31"/>
  <c r="BA23" i="31"/>
  <c r="BA24" i="31"/>
  <c r="BA25" i="31"/>
  <c r="BA26" i="31"/>
  <c r="BB3" i="31"/>
  <c r="BA3" i="31"/>
  <c r="AZ4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3" i="31"/>
  <c r="AY4" i="31"/>
  <c r="AY5" i="31"/>
  <c r="AY6" i="31"/>
  <c r="AY7" i="31"/>
  <c r="AY8" i="31"/>
  <c r="AY9" i="31"/>
  <c r="AY10" i="31"/>
  <c r="AY11" i="31"/>
  <c r="AY12" i="31"/>
  <c r="AY13" i="31"/>
  <c r="AY14" i="31"/>
  <c r="AY16" i="31"/>
  <c r="AY17" i="31"/>
  <c r="AY18" i="31"/>
  <c r="AY19" i="31"/>
  <c r="AY20" i="31"/>
  <c r="AY21" i="31"/>
  <c r="AY22" i="31"/>
  <c r="AY23" i="31"/>
  <c r="AY24" i="31"/>
  <c r="AY25" i="31"/>
  <c r="AY26" i="31"/>
  <c r="AY3" i="31"/>
  <c r="AN28" i="31"/>
  <c r="AK28" i="31"/>
  <c r="AH28" i="31"/>
  <c r="AE28" i="31"/>
  <c r="AB28" i="31"/>
  <c r="Y28" i="31"/>
  <c r="V28" i="31"/>
  <c r="P28" i="31"/>
  <c r="M28" i="31"/>
  <c r="J28" i="31"/>
  <c r="AO29" i="31"/>
  <c r="AL29" i="31"/>
  <c r="AI29" i="31"/>
  <c r="AF29" i="31"/>
  <c r="AC29" i="31"/>
  <c r="W29" i="31"/>
  <c r="K29" i="31"/>
  <c r="H29" i="3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AU19" i="31" l="1"/>
  <c r="AR12" i="31"/>
  <c r="AU12" i="31"/>
  <c r="AR25" i="31"/>
  <c r="AR9" i="31"/>
  <c r="AU25" i="31"/>
  <c r="AU9" i="31"/>
  <c r="AR24" i="31"/>
  <c r="AR8" i="31"/>
  <c r="AU24" i="31"/>
  <c r="AU8" i="31"/>
  <c r="AR23" i="31"/>
  <c r="AR7" i="31"/>
  <c r="AU23" i="31"/>
  <c r="AU7" i="31"/>
  <c r="AR22" i="31"/>
  <c r="AR6" i="31"/>
  <c r="AU22" i="31"/>
  <c r="AU6" i="31"/>
  <c r="AR21" i="31"/>
  <c r="AR5" i="31"/>
  <c r="AU21" i="31"/>
  <c r="AU5" i="31"/>
  <c r="AR20" i="31"/>
  <c r="AR4" i="31"/>
  <c r="AU20" i="31"/>
  <c r="AU4" i="31"/>
  <c r="AR19" i="31"/>
  <c r="AR18" i="31"/>
  <c r="AR16" i="31"/>
  <c r="AU16" i="31"/>
  <c r="AR15" i="31"/>
  <c r="AU15" i="31"/>
  <c r="AY29" i="31"/>
  <c r="AZ31" i="31"/>
  <c r="BB30" i="31"/>
  <c r="AZ30" i="31"/>
  <c r="AY30" i="31"/>
  <c r="BB31" i="31"/>
  <c r="BD30" i="31"/>
  <c r="BA30" i="31"/>
  <c r="BA31" i="31"/>
  <c r="BD31" i="31"/>
  <c r="BC30" i="31"/>
  <c r="BE30" i="31" s="1"/>
  <c r="AY31" i="31"/>
  <c r="BC31" i="31" s="1"/>
  <c r="AW13" i="31"/>
  <c r="AW14" i="31"/>
  <c r="AP29" i="31"/>
  <c r="AV25" i="31"/>
  <c r="AV9" i="31"/>
  <c r="AW17" i="31"/>
  <c r="AV8" i="31"/>
  <c r="AW16" i="31"/>
  <c r="AV23" i="31"/>
  <c r="AV7" i="31"/>
  <c r="AW15" i="31"/>
  <c r="AV21" i="31"/>
  <c r="AX21" i="31" s="1"/>
  <c r="AV5" i="31"/>
  <c r="AX5" i="31" s="1"/>
  <c r="AV20" i="31"/>
  <c r="AX20" i="31" s="1"/>
  <c r="AV4" i="31"/>
  <c r="AX4" i="31" s="1"/>
  <c r="AW12" i="31"/>
  <c r="AQ28" i="31"/>
  <c r="AV19" i="31"/>
  <c r="AX19" i="31" s="1"/>
  <c r="AW3" i="31"/>
  <c r="AW11" i="31"/>
  <c r="AV18" i="31"/>
  <c r="AW26" i="31"/>
  <c r="AW10" i="31"/>
  <c r="AV17" i="31"/>
  <c r="AX17" i="31" s="1"/>
  <c r="AW25" i="31"/>
  <c r="AW9" i="31"/>
  <c r="AV16" i="31"/>
  <c r="AX16" i="31" s="1"/>
  <c r="AW24" i="31"/>
  <c r="AW8" i="31"/>
  <c r="AV15" i="31"/>
  <c r="AX15" i="31" s="1"/>
  <c r="AW23" i="31"/>
  <c r="AW7" i="31"/>
  <c r="AV14" i="31"/>
  <c r="AW22" i="31"/>
  <c r="AW6" i="31"/>
  <c r="AV24" i="31"/>
  <c r="AV13" i="31"/>
  <c r="AW21" i="31"/>
  <c r="AW5" i="31"/>
  <c r="AV22" i="31"/>
  <c r="AV12" i="31"/>
  <c r="AW20" i="31"/>
  <c r="AW4" i="31"/>
  <c r="AT29" i="31"/>
  <c r="AS28" i="31"/>
  <c r="AV11" i="31"/>
  <c r="AW19" i="31"/>
  <c r="AS29" i="31"/>
  <c r="AV6" i="31"/>
  <c r="AV26" i="31"/>
  <c r="AX26" i="31" s="1"/>
  <c r="AV10" i="31"/>
  <c r="AW18" i="31"/>
  <c r="AQ29" i="31"/>
  <c r="AP28" i="31"/>
  <c r="AV3" i="31"/>
  <c r="BC25" i="31"/>
  <c r="BF25" i="31" s="1"/>
  <c r="AT28" i="31"/>
  <c r="BB29" i="31"/>
  <c r="BD17" i="31"/>
  <c r="BG17" i="31" s="1"/>
  <c r="BC23" i="31"/>
  <c r="BF23" i="31" s="1"/>
  <c r="BD14" i="31"/>
  <c r="BG14" i="31" s="1"/>
  <c r="BC18" i="31"/>
  <c r="AZ29" i="31"/>
  <c r="BC24" i="31"/>
  <c r="BC8" i="31"/>
  <c r="BC9" i="31"/>
  <c r="BF9" i="31" s="1"/>
  <c r="BD25" i="31"/>
  <c r="BG25" i="31" s="1"/>
  <c r="BD9" i="31"/>
  <c r="BG9" i="31" s="1"/>
  <c r="BD16" i="31"/>
  <c r="BG16" i="31" s="1"/>
  <c r="BC7" i="31"/>
  <c r="BF7" i="31" s="1"/>
  <c r="BD15" i="31"/>
  <c r="BG15" i="31" s="1"/>
  <c r="BC17" i="31"/>
  <c r="BF17" i="31" s="1"/>
  <c r="BD24" i="31"/>
  <c r="BG24" i="31" s="1"/>
  <c r="BD8" i="31"/>
  <c r="BG8" i="31" s="1"/>
  <c r="BC16" i="31"/>
  <c r="BF16" i="31" s="1"/>
  <c r="BD23" i="31"/>
  <c r="BG23" i="31" s="1"/>
  <c r="BD7" i="31"/>
  <c r="BG7" i="31" s="1"/>
  <c r="BC15" i="31"/>
  <c r="BD22" i="31"/>
  <c r="BG22" i="31" s="1"/>
  <c r="BD6" i="31"/>
  <c r="BG6" i="31" s="1"/>
  <c r="BC14" i="31"/>
  <c r="BD21" i="31"/>
  <c r="BG21" i="31" s="1"/>
  <c r="BD5" i="31"/>
  <c r="BG5" i="31" s="1"/>
  <c r="BC13" i="31"/>
  <c r="BD20" i="31"/>
  <c r="BG20" i="31" s="1"/>
  <c r="BD4" i="31"/>
  <c r="BG4" i="31" s="1"/>
  <c r="BC3" i="31"/>
  <c r="BF3" i="31" s="1"/>
  <c r="BC12" i="31"/>
  <c r="BF12" i="31" s="1"/>
  <c r="BD19" i="31"/>
  <c r="BG19" i="31" s="1"/>
  <c r="BC11" i="31"/>
  <c r="BD18" i="31"/>
  <c r="BG18" i="31" s="1"/>
  <c r="BC26" i="31"/>
  <c r="BC10" i="31"/>
  <c r="BA29" i="31"/>
  <c r="BC22" i="31"/>
  <c r="BC6" i="31"/>
  <c r="BF6" i="31" s="1"/>
  <c r="BD13" i="31"/>
  <c r="BG13" i="31" s="1"/>
  <c r="BC21" i="31"/>
  <c r="BC5" i="31"/>
  <c r="BF5" i="31" s="1"/>
  <c r="BD12" i="31"/>
  <c r="BG12" i="31" s="1"/>
  <c r="BD3" i="31"/>
  <c r="BC20" i="31"/>
  <c r="BF20" i="31" s="1"/>
  <c r="BC4" i="31"/>
  <c r="BD11" i="31"/>
  <c r="BG11" i="31" s="1"/>
  <c r="BC19" i="31"/>
  <c r="BD26" i="31"/>
  <c r="BG26" i="31" s="1"/>
  <c r="BD10" i="31"/>
  <c r="BG10" i="31" s="1"/>
  <c r="BE31" i="31" l="1"/>
  <c r="AX24" i="31"/>
  <c r="AX25" i="31"/>
  <c r="AX10" i="31"/>
  <c r="BE8" i="31"/>
  <c r="BH8" i="31" s="1"/>
  <c r="BF8" i="31"/>
  <c r="BE24" i="31"/>
  <c r="BH24" i="31" s="1"/>
  <c r="BF24" i="31"/>
  <c r="BE21" i="31"/>
  <c r="BH21" i="31" s="1"/>
  <c r="BF21" i="31"/>
  <c r="AW27" i="31"/>
  <c r="AX6" i="31"/>
  <c r="BE13" i="31"/>
  <c r="BH13" i="31" s="1"/>
  <c r="BF13" i="31"/>
  <c r="BE22" i="31"/>
  <c r="BH22" i="31" s="1"/>
  <c r="BF22" i="31"/>
  <c r="BE26" i="31"/>
  <c r="BH26" i="31" s="1"/>
  <c r="BF26" i="31"/>
  <c r="AX12" i="31"/>
  <c r="BE14" i="31"/>
  <c r="BH14" i="31" s="1"/>
  <c r="BF14" i="31"/>
  <c r="BE18" i="31"/>
  <c r="BH18" i="31" s="1"/>
  <c r="BF18" i="31"/>
  <c r="AX7" i="31"/>
  <c r="BE19" i="31"/>
  <c r="BH19" i="31" s="1"/>
  <c r="BF19" i="31"/>
  <c r="AX23" i="31"/>
  <c r="BE4" i="31"/>
  <c r="BH4" i="31" s="1"/>
  <c r="BF4" i="31"/>
  <c r="AX14" i="31"/>
  <c r="AX11" i="31"/>
  <c r="BE10" i="31"/>
  <c r="BH10" i="31" s="1"/>
  <c r="BF10" i="31"/>
  <c r="BE11" i="31"/>
  <c r="BH11" i="31" s="1"/>
  <c r="BF11" i="31"/>
  <c r="AX22" i="31"/>
  <c r="AX3" i="31"/>
  <c r="AV27" i="31"/>
  <c r="AX8" i="31"/>
  <c r="BG3" i="31"/>
  <c r="BD27" i="31"/>
  <c r="BG27" i="31" s="1"/>
  <c r="AX13" i="31"/>
  <c r="AX18" i="31"/>
  <c r="AX9" i="31"/>
  <c r="BE15" i="31"/>
  <c r="BH15" i="31" s="1"/>
  <c r="BC27" i="31"/>
  <c r="BF15" i="31"/>
  <c r="BE5" i="31"/>
  <c r="BH5" i="31" s="1"/>
  <c r="BE23" i="31"/>
  <c r="BH23" i="31" s="1"/>
  <c r="BE9" i="31"/>
  <c r="BH9" i="31" s="1"/>
  <c r="BE6" i="31"/>
  <c r="BH6" i="31" s="1"/>
  <c r="BE12" i="31"/>
  <c r="BH12" i="31" s="1"/>
  <c r="BE25" i="31"/>
  <c r="BH25" i="31" s="1"/>
  <c r="BE3" i="31"/>
  <c r="BH3" i="31" s="1"/>
  <c r="BE16" i="31"/>
  <c r="BH16" i="31" s="1"/>
  <c r="BE17" i="31"/>
  <c r="BH17" i="31" s="1"/>
  <c r="BE20" i="31"/>
  <c r="BH20" i="31" s="1"/>
  <c r="BE7" i="31"/>
  <c r="BH7" i="31" s="1"/>
  <c r="AV30" i="31"/>
  <c r="AW30" i="31"/>
  <c r="AV31" i="31"/>
  <c r="AW31" i="31"/>
  <c r="AW28" i="31"/>
  <c r="AV29" i="31"/>
  <c r="BD29" i="31"/>
  <c r="AV28" i="31"/>
  <c r="AW29" i="31"/>
  <c r="BC29" i="31"/>
  <c r="BE29" i="31" l="1"/>
  <c r="AX27" i="31"/>
  <c r="BF27" i="31"/>
  <c r="BE27" i="31"/>
  <c r="BH27" i="31" s="1"/>
  <c r="AX29" i="31"/>
  <c r="AX31" i="31"/>
  <c r="AX30" i="31"/>
  <c r="AX28" i="31"/>
</calcChain>
</file>

<file path=xl/sharedStrings.xml><?xml version="1.0" encoding="utf-8"?>
<sst xmlns="http://schemas.openxmlformats.org/spreadsheetml/2006/main" count="868" uniqueCount="131">
  <si>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</si>
  <si>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</si>
  <si>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</si>
  <si>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</si>
  <si>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</si>
  <si>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</si>
  <si>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</si>
  <si>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</si>
  <si>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</si>
  <si>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</si>
  <si>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</si>
  <si>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</si>
  <si>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</si>
  <si>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</si>
  <si>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</si>
  <si>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</si>
  <si>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</si>
  <si>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</si>
  <si>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</si>
  <si>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</si>
  <si>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</si>
  <si>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</si>
  <si>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</si>
  <si>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</si>
  <si>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</si>
  <si>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</si>
  <si>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</si>
  <si>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</si>
  <si>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</si>
  <si>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</si>
  <si>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</si>
  <si>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</si>
  <si>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</si>
  <si>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</si>
  <si>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</si>
  <si>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</si>
  <si>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</si>
  <si>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</si>
  <si>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</si>
  <si>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</si>
  <si>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</si>
  <si>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</si>
  <si>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</si>
  <si>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</si>
  <si>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</si>
  <si>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</si>
  <si>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</si>
  <si>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</si>
  <si>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</si>
  <si>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</si>
  <si>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</si>
  <si>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</si>
  <si>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</si>
  <si>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</si>
  <si>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</si>
  <si>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</si>
  <si>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</si>
  <si>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</si>
  <si>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</si>
  <si>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</si>
  <si>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</si>
  <si>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</si>
  <si>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</si>
  <si>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</si>
  <si>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</si>
  <si>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</si>
  <si>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</si>
  <si>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</si>
  <si>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</si>
  <si>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</si>
  <si>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</si>
  <si>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</si>
  <si>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</si>
  <si>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</si>
  <si>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</si>
  <si>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</si>
  <si>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</si>
  <si>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</si>
  <si>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</si>
  <si>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</si>
  <si>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</si>
  <si>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</si>
  <si>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</si>
  <si>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</si>
  <si>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</si>
  <si>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</si>
  <si>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</si>
  <si>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</si>
  <si>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</si>
  <si>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</si>
  <si>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</si>
  <si>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</si>
  <si>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</si>
  <si>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</si>
  <si>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</si>
  <si>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</si>
  <si>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</si>
  <si>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</si>
  <si>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</si>
  <si>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</si>
  <si>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</si>
  <si>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</si>
  <si>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</si>
  <si>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</si>
  <si>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</si>
  <si>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</si>
  <si>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</si>
  <si>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</si>
  <si>
    <t>Detla User Correct</t>
  </si>
  <si>
    <t>Delta Ave confid</t>
  </si>
  <si>
    <t>Ave Cond A</t>
  </si>
  <si>
    <t xml:space="preserve">Ave Cond B </t>
  </si>
  <si>
    <t>Ave All</t>
  </si>
  <si>
    <t>Sect2X 
Combined</t>
  </si>
  <si>
    <t>Sect2X 
CondA</t>
  </si>
  <si>
    <t>Sect2X 
CondB</t>
  </si>
  <si>
    <t>Sect2O 
Combined</t>
  </si>
  <si>
    <t>Sect2O 
CondA</t>
  </si>
  <si>
    <t>Sect2O 
CondB</t>
  </si>
  <si>
    <t>AVE</t>
  </si>
  <si>
    <t>Sect 2X (No Init)</t>
  </si>
  <si>
    <t>Sect 20 (Pilot Init)</t>
  </si>
  <si>
    <t>Average</t>
  </si>
  <si>
    <t>Jackal (1A/3A)</t>
  </si>
  <si>
    <t>Spot (1B/3B)</t>
  </si>
  <si>
    <t>Jackal (1A)
Before</t>
  </si>
  <si>
    <t>Spot (1B)
Before</t>
  </si>
  <si>
    <t>Ave (1A/1B) 
Before</t>
  </si>
  <si>
    <t>Jackal (3A)
After</t>
  </si>
  <si>
    <t>Spot (3B)
After</t>
  </si>
  <si>
    <t>Ave (3A/3B) 
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</si>
</sst>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000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  <xf numFmtId="0" fontId="1" fillId="16" borderId="4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1" fillId="15" borderId="0" xfId="1" applyNumberFormat="1" applyFont="1" applyFill="1" applyAlignment="1">
      <alignment horizontal="center" vertical="center"/>
    </xf>
    <xf numFmtId="0" fontId="6" fillId="20" borderId="0" xfId="2" applyAlignment="1">
      <alignment horizontal="center" vertical="center"/>
    </xf>
    <xf numFmtId="0" fontId="7" fillId="21" borderId="0" xfId="3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20" borderId="0" xfId="2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11AFF"/>
      <color rgb="FFFDFF84"/>
      <color rgb="FFE2A2FF"/>
      <color rgb="FFDAA40E"/>
      <color rgb="FF6BE2C8"/>
      <color rgb="FFC4B100"/>
      <color rgb="FF00C7E3"/>
      <color rgb="FF98A1FF"/>
      <color rgb="FF98C3FF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</a:t>
            </a:r>
            <a:r>
              <a:rPr lang="en-US" sz="2400" baseline="0"/>
              <a:t> in Co</a:t>
            </a:r>
            <a:r>
              <a:rPr lang="en-US" sz="2400"/>
              <a:t>rrect</a:t>
            </a:r>
            <a:r>
              <a:rPr lang="en-US" sz="2400" baseline="0"/>
              <a:t> States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Jackal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ref'!$AV$3:$AV$27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 formatCode="0.0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A-1D4B-9541-91AA9072ECC7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ref'!$AW$3:$AW$27</c:f>
              <c:numCache>
                <c:formatCode>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-2</c:v>
                </c:pt>
                <c:pt idx="23">
                  <c:v>0</c:v>
                </c:pt>
                <c:pt idx="24" formatCode="0.00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A-1D4B-9541-91AA9072ECC7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ref'!$AX$3:$AX$27</c:f>
              <c:numCache>
                <c:formatCode>0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-1</c:v>
                </c:pt>
                <c:pt idx="23">
                  <c:v>0.5</c:v>
                </c:pt>
                <c:pt idx="24" formatCode="0.0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A-1D4B-9541-91AA9072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Correctly Identified States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 in User Confidence</a:t>
            </a:r>
            <a:r>
              <a:rPr lang="en-US" sz="2400" baseline="0"/>
              <a:t>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Jacak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ref'!$BF$3:$BF$27</c:f>
              <c:numCache>
                <c:formatCode>0.00%</c:formatCode>
                <c:ptCount val="25"/>
                <c:pt idx="0">
                  <c:v>0.23333333333333331</c:v>
                </c:pt>
                <c:pt idx="1">
                  <c:v>0.33333333333333331</c:v>
                </c:pt>
                <c:pt idx="2">
                  <c:v>0.23333333333333334</c:v>
                </c:pt>
                <c:pt idx="3">
                  <c:v>0.1666666666666666</c:v>
                </c:pt>
                <c:pt idx="4">
                  <c:v>0.33333333333333331</c:v>
                </c:pt>
                <c:pt idx="5">
                  <c:v>0.1999999999999999</c:v>
                </c:pt>
                <c:pt idx="6">
                  <c:v>0.1</c:v>
                </c:pt>
                <c:pt idx="7">
                  <c:v>0.26666666666666666</c:v>
                </c:pt>
                <c:pt idx="8">
                  <c:v>0.20000000000000009</c:v>
                </c:pt>
                <c:pt idx="9">
                  <c:v>0.3000000000000001</c:v>
                </c:pt>
                <c:pt idx="10">
                  <c:v>0.3666666666666667</c:v>
                </c:pt>
                <c:pt idx="11">
                  <c:v>0.33333333333333331</c:v>
                </c:pt>
                <c:pt idx="12">
                  <c:v>0.26666666666666672</c:v>
                </c:pt>
                <c:pt idx="13">
                  <c:v>0.55000000000000004</c:v>
                </c:pt>
                <c:pt idx="14">
                  <c:v>0.46666666666666662</c:v>
                </c:pt>
                <c:pt idx="15">
                  <c:v>3.3333333333333347E-2</c:v>
                </c:pt>
                <c:pt idx="16">
                  <c:v>0.23333333333333331</c:v>
                </c:pt>
                <c:pt idx="17">
                  <c:v>0.2</c:v>
                </c:pt>
                <c:pt idx="18">
                  <c:v>0.40000000000000008</c:v>
                </c:pt>
                <c:pt idx="19">
                  <c:v>0.16666666666666669</c:v>
                </c:pt>
                <c:pt idx="20">
                  <c:v>6.666666666666661E-2</c:v>
                </c:pt>
                <c:pt idx="21">
                  <c:v>0.3666666666666667</c:v>
                </c:pt>
                <c:pt idx="22">
                  <c:v>0.23333333333333331</c:v>
                </c:pt>
                <c:pt idx="23">
                  <c:v>0.29999999999999993</c:v>
                </c:pt>
                <c:pt idx="24">
                  <c:v>0.26458333333333334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F-6B4D-802D-C2639335276B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ref'!$BG$3:$BG$27</c:f>
              <c:numCache>
                <c:formatCode>0.00%</c:formatCode>
                <c:ptCount val="25"/>
                <c:pt idx="0">
                  <c:v>0.1999999999999999</c:v>
                </c:pt>
                <c:pt idx="1">
                  <c:v>0.20000000000000009</c:v>
                </c:pt>
                <c:pt idx="2">
                  <c:v>0.1333333333333333</c:v>
                </c:pt>
                <c:pt idx="3">
                  <c:v>0.43333333333333329</c:v>
                </c:pt>
                <c:pt idx="4">
                  <c:v>6.6666666666666791E-2</c:v>
                </c:pt>
                <c:pt idx="5">
                  <c:v>0.20000000000000009</c:v>
                </c:pt>
                <c:pt idx="6">
                  <c:v>0.1</c:v>
                </c:pt>
                <c:pt idx="7">
                  <c:v>-0.1333333333333333</c:v>
                </c:pt>
                <c:pt idx="8">
                  <c:v>0.13333333333333339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0.13333333333333339</c:v>
                </c:pt>
                <c:pt idx="12">
                  <c:v>6.666666666666661E-2</c:v>
                </c:pt>
                <c:pt idx="13">
                  <c:v>6.6666666666666693E-2</c:v>
                </c:pt>
                <c:pt idx="14">
                  <c:v>0.3000000000000001</c:v>
                </c:pt>
                <c:pt idx="15">
                  <c:v>0</c:v>
                </c:pt>
                <c:pt idx="16">
                  <c:v>0.23333333333333339</c:v>
                </c:pt>
                <c:pt idx="17">
                  <c:v>6.666666666666661E-2</c:v>
                </c:pt>
                <c:pt idx="18">
                  <c:v>0.1</c:v>
                </c:pt>
                <c:pt idx="19">
                  <c:v>0.1</c:v>
                </c:pt>
                <c:pt idx="20">
                  <c:v>-0.1</c:v>
                </c:pt>
                <c:pt idx="21">
                  <c:v>0.2</c:v>
                </c:pt>
                <c:pt idx="22">
                  <c:v>-0.19999999999999996</c:v>
                </c:pt>
                <c:pt idx="23">
                  <c:v>6.666666666666661E-2</c:v>
                </c:pt>
                <c:pt idx="24">
                  <c:v>0.12499999999999997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F-6B4D-802D-C2639335276B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ref'!$BH$3:$BH$27</c:f>
              <c:numCache>
                <c:formatCode>0.00%</c:formatCode>
                <c:ptCount val="25"/>
                <c:pt idx="0">
                  <c:v>0.21666666666666662</c:v>
                </c:pt>
                <c:pt idx="1">
                  <c:v>0.26666666666666672</c:v>
                </c:pt>
                <c:pt idx="2">
                  <c:v>0.18333333333333332</c:v>
                </c:pt>
                <c:pt idx="3">
                  <c:v>0.29999999999999993</c:v>
                </c:pt>
                <c:pt idx="4">
                  <c:v>0.20000000000000004</c:v>
                </c:pt>
                <c:pt idx="5">
                  <c:v>0.2</c:v>
                </c:pt>
                <c:pt idx="6">
                  <c:v>0.1</c:v>
                </c:pt>
                <c:pt idx="7">
                  <c:v>6.666666666666668E-2</c:v>
                </c:pt>
                <c:pt idx="8">
                  <c:v>0.16666666666666674</c:v>
                </c:pt>
                <c:pt idx="9">
                  <c:v>0.30000000000000004</c:v>
                </c:pt>
                <c:pt idx="10">
                  <c:v>0.35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0.30833333333333335</c:v>
                </c:pt>
                <c:pt idx="14">
                  <c:v>0.38333333333333336</c:v>
                </c:pt>
                <c:pt idx="15">
                  <c:v>1.6666666666666673E-2</c:v>
                </c:pt>
                <c:pt idx="16">
                  <c:v>0.23333333333333334</c:v>
                </c:pt>
                <c:pt idx="17">
                  <c:v>0.1333333333333333</c:v>
                </c:pt>
                <c:pt idx="18">
                  <c:v>0.25000000000000006</c:v>
                </c:pt>
                <c:pt idx="19">
                  <c:v>0.13333333333333336</c:v>
                </c:pt>
                <c:pt idx="20">
                  <c:v>-1.6666666666666698E-2</c:v>
                </c:pt>
                <c:pt idx="21">
                  <c:v>0.28333333333333333</c:v>
                </c:pt>
                <c:pt idx="22">
                  <c:v>1.6666666666666673E-2</c:v>
                </c:pt>
                <c:pt idx="23">
                  <c:v>0.18333333333333326</c:v>
                </c:pt>
                <c:pt idx="24">
                  <c:v>0.19479166666666664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F-6B4D-802D-C2639335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0.60000000000000009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User Confidence (%)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Average Iterations for</a:t>
            </a:r>
          </a:p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 Algorithm to Converge</a:t>
            </a:r>
          </a:p>
        </cx:rich>
      </cx:tx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2300" b="0" i="0" u="none" strike="noStrike" baseline="0">
                    <a:solidFill>
                      <a:schemeClr val="tx1"/>
                    </a:solidFill>
                    <a:latin typeface="+mn-lt"/>
                  </a:rPr>
                  <a:t>Number of Iterations</a:t>
                </a:r>
              </a:p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endParaRPr lang="en-US" sz="1000" b="0" i="0" u="none" strike="noStrike" baseline="0">
                  <a:solidFill>
                    <a:schemeClr val="tx1"/>
                  </a:solidFill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  Delta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States Section 1 to Section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59E77C95-CC12-BF4B-BFD3-F8FABC1099EE}">
          <cx:spPr>
            <a:solidFill>
              <a:srgbClr val="C11AFF"/>
            </a:solidFill>
            <a:ln w="3175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r>
                  <a:rPr lang="en-CA" sz="2300" b="1" i="0" baseline="0">
                    <a:solidFill>
                      <a:schemeClr val="tx1"/>
                    </a:solidFill>
                    <a:effectLst/>
                    <a:latin typeface="+mn-lt"/>
                  </a:rPr>
                  <a:t>∆</a:t>
                </a:r>
                <a:r>
                  <a:rPr lang="en-CA" sz="23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  Correctly Identified States</a:t>
                </a:r>
              </a:p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endParaRPr lang="en-CA" sz="1000">
                  <a:solidFill>
                    <a:schemeClr val="tx1"/>
                  </a:solidFill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   Number of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 States in Section 1 and Section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9AB52B0A-F845-B24E-9759-49B29D73D397}">
          <cx:spPr>
            <a:solidFill>
              <a:srgbClr val="FFC000"/>
            </a:solidFill>
            <a:ln w="31750">
              <a:solidFill>
                <a:schemeClr val="tx1"/>
              </a:solidFill>
            </a:ln>
          </cx:spPr>
          <cx:dataId val="0"/>
          <cx:layoutPr>
            <cx:visibility meanLine="0" non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/>
                </a:pPr>
                <a:r>
                  <a:rPr lang="en-CA" sz="21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Total Correctly Identified States</a:t>
                </a:r>
              </a:p>
              <a:p>
                <a:pPr lvl="1" rtl="0">
                  <a:defRPr sz="2400"/>
                </a:pPr>
                <a:endParaRPr lang="en-CA" sz="1000"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A13BA932-01CC-D445-A297-06C6E7B7BDBD}">
          <cx:spPr>
            <a:solidFill>
              <a:srgbClr val="00B050">
                <a:alpha val="85321"/>
              </a:srgbClr>
            </a:solidFill>
            <a:ln w="25400" cap="rnd">
              <a:solidFill>
                <a:schemeClr val="tx1"/>
              </a:solidFill>
              <a:bevel/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CC346-9133-AE4A-AC60-C6A401C2F67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709A1-F884-AD42-AF7A-DC99FC76498A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20DC5-A0A0-3D46-89C4-37F7EEDF5A53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59580-E685-EF4C-AE1A-B115399B13CE}">
  <sheetPr/>
  <sheetViews>
    <sheetView zoomScale="14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176695</xdr:colOff>
      <xdr:row>49</xdr:row>
      <xdr:rowOff>53009</xdr:rowOff>
    </xdr:from>
    <xdr:to>
      <xdr:col>20</xdr:col>
      <xdr:colOff>693530</xdr:colOff>
      <xdr:row>78</xdr:row>
      <xdr:rowOff>94974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E6653-7D65-C9DE-FE50-3CA3C5134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3695" y="9387509"/>
              <a:ext cx="5469835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385121</xdr:colOff>
      <xdr:row>49</xdr:row>
      <xdr:rowOff>35377</xdr:rowOff>
    </xdr:from>
    <xdr:to>
      <xdr:col>13</xdr:col>
      <xdr:colOff>530895</xdr:colOff>
      <xdr:row>78</xdr:row>
      <xdr:rowOff>77342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A9761-769A-1E26-3F06-875838BF4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8121" y="9369877"/>
              <a:ext cx="5924274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408609</xdr:colOff>
      <xdr:row>19</xdr:row>
      <xdr:rowOff>99392</xdr:rowOff>
    </xdr:from>
    <xdr:to>
      <xdr:col>20</xdr:col>
      <xdr:colOff>700157</xdr:colOff>
      <xdr:row>48</xdr:row>
      <xdr:rowOff>141357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AD2E2D-C40E-644E-9A21-F1EDA7805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1609" y="3718892"/>
              <a:ext cx="11848548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19D4C-A3F2-B880-B579-61EEADF81D5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2042A5-8F89-942A-D3C7-226B16D6F58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302E92-381E-99DB-96A3-CB9E868BCFF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156988A-37A0-259F-9CAD-9A3977829C7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4A73-4072-A3C3-2696-F280F8C7F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347C-EEF0-A15E-F545-A326AA5EF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AC2-F3FD-CC43-AE33-71A4AAE7341C}">
  <dimension ref="A1"/>
  <sheetViews>
    <sheetView tabSelected="1" topLeftCell="D35" zoomScale="115" zoomScaleNormal="115" workbookViewId="0">
      <selection activeCell="W53" sqref="W5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H204"/>
  <sheetViews>
    <sheetView zoomScale="83" zoomScaleNormal="83" workbookViewId="0">
      <pane xSplit="3" ySplit="2" topLeftCell="AI158" activePane="bottomRight" state="frozen"/>
      <selection pane="topRight" activeCell="D1" sqref="D1"/>
      <selection pane="bottomLeft" activeCell="A3" sqref="A3"/>
      <selection pane="bottomRight" activeCell="AN160" sqref="AN160:AN183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7" width="12.83203125" style="13" customWidth="1"/>
    <col min="58" max="16384" width="10.83203125" style="13"/>
  </cols>
  <sheetData>
    <row r="1" spans="1:60" s="17" customFormat="1" ht="31" customHeight="1" thickBot="1" x14ac:dyDescent="0.25">
      <c r="A1" s="133" t="s">
        <v>77</v>
      </c>
      <c r="B1" s="134"/>
      <c r="C1" s="134"/>
      <c r="D1" s="135" t="s">
        <v>106</v>
      </c>
      <c r="E1" s="136"/>
      <c r="F1" s="137" t="s">
        <v>81</v>
      </c>
      <c r="G1" s="138"/>
      <c r="H1" s="138"/>
      <c r="I1" s="138"/>
      <c r="J1" s="138"/>
      <c r="K1" s="138"/>
      <c r="L1" s="138"/>
      <c r="M1" s="138"/>
      <c r="N1" s="139"/>
      <c r="O1" s="140" t="s">
        <v>88</v>
      </c>
      <c r="P1" s="141"/>
      <c r="Q1" s="141"/>
      <c r="R1" s="141"/>
      <c r="S1" s="141"/>
      <c r="T1" s="141"/>
      <c r="U1" s="141"/>
      <c r="V1" s="141"/>
      <c r="W1" s="142"/>
      <c r="X1" s="143" t="s">
        <v>89</v>
      </c>
      <c r="Y1" s="144"/>
      <c r="Z1" s="144"/>
      <c r="AA1" s="144"/>
      <c r="AB1" s="144"/>
      <c r="AC1" s="144"/>
      <c r="AD1" s="144"/>
      <c r="AE1" s="144"/>
      <c r="AF1" s="145"/>
      <c r="AG1" s="146" t="s">
        <v>90</v>
      </c>
      <c r="AH1" s="147"/>
      <c r="AI1" s="147"/>
      <c r="AJ1" s="147"/>
      <c r="AK1" s="147"/>
      <c r="AL1" s="147"/>
      <c r="AM1" s="147"/>
      <c r="AN1" s="147"/>
      <c r="AO1" s="147"/>
      <c r="AP1" s="115" t="s">
        <v>91</v>
      </c>
      <c r="AQ1" s="116"/>
      <c r="AR1" s="116"/>
      <c r="AS1" s="116"/>
      <c r="AT1" s="116"/>
      <c r="AU1" s="116"/>
      <c r="AV1" s="116"/>
      <c r="AW1" s="117"/>
      <c r="AX1" s="89"/>
      <c r="AY1" s="118" t="s">
        <v>92</v>
      </c>
      <c r="AZ1" s="119"/>
      <c r="BA1" s="119"/>
      <c r="BB1" s="119"/>
      <c r="BC1" s="119"/>
      <c r="BD1" s="120"/>
      <c r="BE1" s="100"/>
    </row>
    <row r="2" spans="1:60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3" t="s">
        <v>122</v>
      </c>
      <c r="AS2" s="54" t="s">
        <v>95</v>
      </c>
      <c r="AT2" s="55" t="s">
        <v>96</v>
      </c>
      <c r="AU2" s="55" t="s">
        <v>122</v>
      </c>
      <c r="AV2" s="62" t="s">
        <v>72</v>
      </c>
      <c r="AW2" s="69" t="s">
        <v>73</v>
      </c>
      <c r="AX2" s="96" t="s">
        <v>108</v>
      </c>
      <c r="AY2" s="41" t="s">
        <v>97</v>
      </c>
      <c r="AZ2" s="53" t="s">
        <v>98</v>
      </c>
      <c r="BA2" s="54" t="s">
        <v>99</v>
      </c>
      <c r="BB2" s="55" t="s">
        <v>100</v>
      </c>
      <c r="BC2" s="63" t="s">
        <v>101</v>
      </c>
      <c r="BD2" s="64" t="s">
        <v>102</v>
      </c>
      <c r="BE2" s="101" t="s">
        <v>109</v>
      </c>
      <c r="BF2" s="56"/>
    </row>
    <row r="3" spans="1:60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112">
        <f>AVERAGE(AP3:AQ3)</f>
        <v>3</v>
      </c>
      <c r="AS3" s="21">
        <f>COUNTIF(Y3,"=0")+COUNTIF(AB3,"=1")+COUNTIF(AE3,"=2")</f>
        <v>3</v>
      </c>
      <c r="AT3" s="21">
        <f>COUNTIF(AH3,"=0")+COUNTIF(AK3,"=1")+COUNTIF(AN3,"=2")</f>
        <v>3</v>
      </c>
      <c r="AU3" s="112">
        <f>AVERAGE(AS3:AT3)</f>
        <v>3</v>
      </c>
      <c r="AV3" s="21">
        <f>AS3-AP3</f>
        <v>0</v>
      </c>
      <c r="AW3" s="19">
        <f>AT3-AQ3</f>
        <v>0</v>
      </c>
      <c r="AX3" s="19">
        <f>SUM(AV3, AW3)/2</f>
        <v>0</v>
      </c>
      <c r="AY3" s="22">
        <f>AVERAGE(H3,K3,N3)</f>
        <v>7.333333333333333</v>
      </c>
      <c r="AZ3" s="23">
        <f>AVERAGE(Q3,T3,W3)</f>
        <v>7.666666666666667</v>
      </c>
      <c r="BA3" s="23">
        <f>AVERAGE(Z3,AC3,AF3)</f>
        <v>9.6666666666666661</v>
      </c>
      <c r="BB3" s="23">
        <f>AVERAGE(AI3,AL3,AO3)</f>
        <v>9.6666666666666661</v>
      </c>
      <c r="BC3" s="23">
        <f>BA3-AY3</f>
        <v>2.333333333333333</v>
      </c>
      <c r="BD3" s="24">
        <f>BB3-AZ3</f>
        <v>1.9999999999999991</v>
      </c>
      <c r="BE3" s="102">
        <f>AVERAGE(BC3:BD3)</f>
        <v>2.1666666666666661</v>
      </c>
      <c r="BF3" s="109">
        <f>BC3/10</f>
        <v>0.23333333333333331</v>
      </c>
      <c r="BG3" s="109">
        <f t="shared" ref="BG3:BH18" si="0">BD3/10</f>
        <v>0.1999999999999999</v>
      </c>
      <c r="BH3" s="109">
        <f t="shared" si="0"/>
        <v>0.21666666666666662</v>
      </c>
    </row>
    <row r="4" spans="1:60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1">COUNTIF(G4,"=0")+COUNTIF(J4,"=1")+COUNTIF(M4,"=2")</f>
        <v>2</v>
      </c>
      <c r="AQ4" s="21">
        <f t="shared" ref="AQ4:AQ26" si="2">COUNTIF(P4,"=0")+COUNTIF(S4,"=1")+COUNTIF(V4,"=2")</f>
        <v>1</v>
      </c>
      <c r="AR4" s="112">
        <f t="shared" ref="AR4:AR26" si="3">AVERAGE(AP4:AQ4)</f>
        <v>1.5</v>
      </c>
      <c r="AS4" s="21">
        <f t="shared" ref="AS4:AS26" si="4">COUNTIF(Y4,"=0")+COUNTIF(AB4,"=1")+COUNTIF(AE4,"=2")</f>
        <v>3</v>
      </c>
      <c r="AT4" s="21">
        <f t="shared" ref="AT4:AT26" si="5">COUNTIF(AH4,"=0")+COUNTIF(AK4,"=1")+COUNTIF(AN4,"=2")</f>
        <v>3</v>
      </c>
      <c r="AU4" s="112">
        <f t="shared" ref="AU4:AU26" si="6">AVERAGE(AS4:AT4)</f>
        <v>3</v>
      </c>
      <c r="AV4" s="21">
        <f t="shared" ref="AV4:AV28" si="7">AS4-AP4</f>
        <v>1</v>
      </c>
      <c r="AW4" s="19">
        <f t="shared" ref="AW4:AW28" si="8">AT4-AQ4</f>
        <v>2</v>
      </c>
      <c r="AX4" s="19">
        <f t="shared" ref="AX4:AX26" si="9">SUM(AV4, AW4)/2</f>
        <v>1.5</v>
      </c>
      <c r="AY4" s="22">
        <f t="shared" ref="AY4:AY26" si="10">AVERAGE(H4,K4,N4)</f>
        <v>5.666666666666667</v>
      </c>
      <c r="AZ4" s="23">
        <f t="shared" ref="AZ4:AZ26" si="11">AVERAGE(Q4,T4,W4)</f>
        <v>6.333333333333333</v>
      </c>
      <c r="BA4" s="23">
        <f t="shared" ref="BA4:BA26" si="12">AVERAGE(Z4,AC4,AF4)</f>
        <v>9</v>
      </c>
      <c r="BB4" s="23">
        <f t="shared" ref="BB4:BB26" si="13">AVERAGE(AI4,AL4,AO4)</f>
        <v>8.3333333333333339</v>
      </c>
      <c r="BC4" s="23">
        <f t="shared" ref="BC4:BC26" si="14">BA4-AY4</f>
        <v>3.333333333333333</v>
      </c>
      <c r="BD4" s="24">
        <f t="shared" ref="BD4:BD26" si="15">BB4-AZ4</f>
        <v>2.0000000000000009</v>
      </c>
      <c r="BE4" s="102">
        <f t="shared" ref="BE4:BE27" si="16">AVERAGE(BC4:BD4)</f>
        <v>2.666666666666667</v>
      </c>
      <c r="BF4" s="109">
        <f t="shared" ref="BF4:BF27" si="17">BC4/10</f>
        <v>0.33333333333333331</v>
      </c>
      <c r="BG4" s="109">
        <f t="shared" si="0"/>
        <v>0.20000000000000009</v>
      </c>
      <c r="BH4" s="109">
        <f t="shared" si="0"/>
        <v>0.26666666666666672</v>
      </c>
    </row>
    <row r="5" spans="1:60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1"/>
        <v>1</v>
      </c>
      <c r="AQ5" s="21">
        <f t="shared" si="2"/>
        <v>3</v>
      </c>
      <c r="AR5" s="112">
        <f t="shared" si="3"/>
        <v>2</v>
      </c>
      <c r="AS5" s="21">
        <f t="shared" si="4"/>
        <v>3</v>
      </c>
      <c r="AT5" s="21">
        <f t="shared" si="5"/>
        <v>3</v>
      </c>
      <c r="AU5" s="112">
        <f t="shared" si="6"/>
        <v>3</v>
      </c>
      <c r="AV5" s="21">
        <f t="shared" si="7"/>
        <v>2</v>
      </c>
      <c r="AW5" s="19">
        <f t="shared" si="8"/>
        <v>0</v>
      </c>
      <c r="AX5" s="19">
        <f t="shared" si="9"/>
        <v>1</v>
      </c>
      <c r="AY5" s="22">
        <f t="shared" si="10"/>
        <v>3.6666666666666665</v>
      </c>
      <c r="AZ5" s="23">
        <f t="shared" si="11"/>
        <v>7.333333333333333</v>
      </c>
      <c r="BA5" s="23">
        <f t="shared" si="12"/>
        <v>6</v>
      </c>
      <c r="BB5" s="23">
        <f t="shared" si="13"/>
        <v>8.6666666666666661</v>
      </c>
      <c r="BC5" s="23">
        <f t="shared" si="14"/>
        <v>2.3333333333333335</v>
      </c>
      <c r="BD5" s="24">
        <f t="shared" si="15"/>
        <v>1.333333333333333</v>
      </c>
      <c r="BE5" s="102">
        <f t="shared" si="16"/>
        <v>1.8333333333333333</v>
      </c>
      <c r="BF5" s="109">
        <f t="shared" si="17"/>
        <v>0.23333333333333334</v>
      </c>
      <c r="BG5" s="109">
        <f t="shared" si="0"/>
        <v>0.1333333333333333</v>
      </c>
      <c r="BH5" s="109">
        <f t="shared" si="0"/>
        <v>0.18333333333333332</v>
      </c>
    </row>
    <row r="6" spans="1:60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1"/>
        <v>1</v>
      </c>
      <c r="AQ6" s="21">
        <f t="shared" si="2"/>
        <v>2</v>
      </c>
      <c r="AR6" s="112">
        <f t="shared" si="3"/>
        <v>1.5</v>
      </c>
      <c r="AS6" s="21">
        <f t="shared" si="4"/>
        <v>2</v>
      </c>
      <c r="AT6" s="21">
        <f t="shared" si="5"/>
        <v>3</v>
      </c>
      <c r="AU6" s="112">
        <f t="shared" si="6"/>
        <v>2.5</v>
      </c>
      <c r="AV6" s="21">
        <f t="shared" si="7"/>
        <v>1</v>
      </c>
      <c r="AW6" s="19">
        <f t="shared" si="8"/>
        <v>1</v>
      </c>
      <c r="AX6" s="19">
        <f t="shared" si="9"/>
        <v>1</v>
      </c>
      <c r="AY6" s="22">
        <f t="shared" si="10"/>
        <v>4.666666666666667</v>
      </c>
      <c r="AZ6" s="23">
        <f t="shared" si="11"/>
        <v>5.333333333333333</v>
      </c>
      <c r="BA6" s="23">
        <f t="shared" si="12"/>
        <v>6.333333333333333</v>
      </c>
      <c r="BB6" s="23">
        <f t="shared" si="13"/>
        <v>9.6666666666666661</v>
      </c>
      <c r="BC6" s="23">
        <f t="shared" si="14"/>
        <v>1.6666666666666661</v>
      </c>
      <c r="BD6" s="24">
        <f t="shared" si="15"/>
        <v>4.333333333333333</v>
      </c>
      <c r="BE6" s="102">
        <f t="shared" si="16"/>
        <v>2.9999999999999996</v>
      </c>
      <c r="BF6" s="109">
        <f t="shared" si="17"/>
        <v>0.1666666666666666</v>
      </c>
      <c r="BG6" s="109">
        <f t="shared" si="0"/>
        <v>0.43333333333333329</v>
      </c>
      <c r="BH6" s="109">
        <f t="shared" si="0"/>
        <v>0.29999999999999993</v>
      </c>
    </row>
    <row r="7" spans="1:60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1"/>
        <v>2</v>
      </c>
      <c r="AQ7" s="21">
        <f t="shared" si="2"/>
        <v>1</v>
      </c>
      <c r="AR7" s="112">
        <f t="shared" si="3"/>
        <v>1.5</v>
      </c>
      <c r="AS7" s="21">
        <f t="shared" si="4"/>
        <v>3</v>
      </c>
      <c r="AT7" s="21">
        <f t="shared" si="5"/>
        <v>3</v>
      </c>
      <c r="AU7" s="112">
        <f t="shared" si="6"/>
        <v>3</v>
      </c>
      <c r="AV7" s="21">
        <f t="shared" si="7"/>
        <v>1</v>
      </c>
      <c r="AW7" s="19">
        <f t="shared" si="8"/>
        <v>2</v>
      </c>
      <c r="AX7" s="19">
        <f t="shared" si="9"/>
        <v>1.5</v>
      </c>
      <c r="AY7" s="22">
        <f t="shared" si="10"/>
        <v>6.333333333333333</v>
      </c>
      <c r="AZ7" s="23">
        <f t="shared" si="11"/>
        <v>8.6666666666666661</v>
      </c>
      <c r="BA7" s="23">
        <f t="shared" si="12"/>
        <v>9.6666666666666661</v>
      </c>
      <c r="BB7" s="23">
        <f t="shared" si="13"/>
        <v>9.3333333333333339</v>
      </c>
      <c r="BC7" s="23">
        <f t="shared" si="14"/>
        <v>3.333333333333333</v>
      </c>
      <c r="BD7" s="24">
        <f t="shared" si="15"/>
        <v>0.66666666666666785</v>
      </c>
      <c r="BE7" s="102">
        <f t="shared" si="16"/>
        <v>2.0000000000000004</v>
      </c>
      <c r="BF7" s="109">
        <f t="shared" si="17"/>
        <v>0.33333333333333331</v>
      </c>
      <c r="BG7" s="109">
        <f t="shared" si="0"/>
        <v>6.6666666666666791E-2</v>
      </c>
      <c r="BH7" s="109">
        <f t="shared" si="0"/>
        <v>0.20000000000000004</v>
      </c>
    </row>
    <row r="8" spans="1:60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1"/>
        <v>3</v>
      </c>
      <c r="AQ8" s="21">
        <f t="shared" si="2"/>
        <v>2</v>
      </c>
      <c r="AR8" s="112">
        <f t="shared" si="3"/>
        <v>2.5</v>
      </c>
      <c r="AS8" s="21">
        <f t="shared" si="4"/>
        <v>3</v>
      </c>
      <c r="AT8" s="21">
        <f t="shared" si="5"/>
        <v>3</v>
      </c>
      <c r="AU8" s="112">
        <f t="shared" si="6"/>
        <v>3</v>
      </c>
      <c r="AV8" s="21">
        <f t="shared" si="7"/>
        <v>0</v>
      </c>
      <c r="AW8" s="19">
        <f t="shared" si="8"/>
        <v>1</v>
      </c>
      <c r="AX8" s="19">
        <f t="shared" si="9"/>
        <v>0.5</v>
      </c>
      <c r="AY8" s="22">
        <f t="shared" si="10"/>
        <v>6.666666666666667</v>
      </c>
      <c r="AZ8" s="23">
        <f t="shared" si="11"/>
        <v>7.333333333333333</v>
      </c>
      <c r="BA8" s="23">
        <f t="shared" si="12"/>
        <v>8.6666666666666661</v>
      </c>
      <c r="BB8" s="23">
        <f t="shared" si="13"/>
        <v>9.3333333333333339</v>
      </c>
      <c r="BC8" s="23">
        <f t="shared" si="14"/>
        <v>1.9999999999999991</v>
      </c>
      <c r="BD8" s="24">
        <f t="shared" si="15"/>
        <v>2.0000000000000009</v>
      </c>
      <c r="BE8" s="102">
        <f t="shared" si="16"/>
        <v>2</v>
      </c>
      <c r="BF8" s="109">
        <f t="shared" si="17"/>
        <v>0.1999999999999999</v>
      </c>
      <c r="BG8" s="109">
        <f t="shared" si="0"/>
        <v>0.20000000000000009</v>
      </c>
      <c r="BH8" s="109">
        <f t="shared" si="0"/>
        <v>0.2</v>
      </c>
    </row>
    <row r="9" spans="1:60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1"/>
        <v>2</v>
      </c>
      <c r="AQ9" s="21">
        <f t="shared" si="2"/>
        <v>0</v>
      </c>
      <c r="AR9" s="112">
        <f t="shared" si="3"/>
        <v>1</v>
      </c>
      <c r="AS9" s="21">
        <f t="shared" si="4"/>
        <v>1</v>
      </c>
      <c r="AT9" s="21">
        <f t="shared" si="5"/>
        <v>1</v>
      </c>
      <c r="AU9" s="112">
        <f t="shared" si="6"/>
        <v>1</v>
      </c>
      <c r="AV9" s="21">
        <f t="shared" si="7"/>
        <v>-1</v>
      </c>
      <c r="AW9" s="19">
        <f t="shared" si="8"/>
        <v>1</v>
      </c>
      <c r="AX9" s="19">
        <f t="shared" si="9"/>
        <v>0</v>
      </c>
      <c r="AY9" s="22">
        <f t="shared" si="10"/>
        <v>8</v>
      </c>
      <c r="AZ9" s="23">
        <f t="shared" si="11"/>
        <v>8</v>
      </c>
      <c r="BA9" s="23">
        <f t="shared" si="12"/>
        <v>9</v>
      </c>
      <c r="BB9" s="23">
        <f t="shared" si="13"/>
        <v>9</v>
      </c>
      <c r="BC9" s="23">
        <f t="shared" si="14"/>
        <v>1</v>
      </c>
      <c r="BD9" s="24">
        <f t="shared" si="15"/>
        <v>1</v>
      </c>
      <c r="BE9" s="102">
        <f t="shared" si="16"/>
        <v>1</v>
      </c>
      <c r="BF9" s="109">
        <f t="shared" si="17"/>
        <v>0.1</v>
      </c>
      <c r="BG9" s="109">
        <f t="shared" si="0"/>
        <v>0.1</v>
      </c>
      <c r="BH9" s="109">
        <f t="shared" si="0"/>
        <v>0.1</v>
      </c>
    </row>
    <row r="10" spans="1:60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1"/>
        <v>1</v>
      </c>
      <c r="AQ10" s="21">
        <f t="shared" si="2"/>
        <v>1</v>
      </c>
      <c r="AR10" s="112">
        <f t="shared" si="3"/>
        <v>1</v>
      </c>
      <c r="AS10" s="21">
        <f t="shared" si="4"/>
        <v>3</v>
      </c>
      <c r="AT10" s="21">
        <f t="shared" si="5"/>
        <v>3</v>
      </c>
      <c r="AU10" s="112">
        <f t="shared" si="6"/>
        <v>3</v>
      </c>
      <c r="AV10" s="21">
        <f t="shared" si="7"/>
        <v>2</v>
      </c>
      <c r="AW10" s="19">
        <f t="shared" si="8"/>
        <v>2</v>
      </c>
      <c r="AX10" s="19">
        <f t="shared" si="9"/>
        <v>2</v>
      </c>
      <c r="AY10" s="22">
        <f t="shared" si="10"/>
        <v>2.6666666666666665</v>
      </c>
      <c r="AZ10" s="23">
        <f t="shared" si="11"/>
        <v>6.333333333333333</v>
      </c>
      <c r="BA10" s="23">
        <f t="shared" si="12"/>
        <v>5.333333333333333</v>
      </c>
      <c r="BB10" s="23">
        <f t="shared" si="13"/>
        <v>5</v>
      </c>
      <c r="BC10" s="23">
        <f t="shared" si="14"/>
        <v>2.6666666666666665</v>
      </c>
      <c r="BD10" s="24">
        <f t="shared" si="15"/>
        <v>-1.333333333333333</v>
      </c>
      <c r="BE10" s="102">
        <f t="shared" si="16"/>
        <v>0.66666666666666674</v>
      </c>
      <c r="BF10" s="109">
        <f t="shared" si="17"/>
        <v>0.26666666666666666</v>
      </c>
      <c r="BG10" s="109">
        <f t="shared" si="0"/>
        <v>-0.1333333333333333</v>
      </c>
      <c r="BH10" s="109">
        <f t="shared" si="0"/>
        <v>6.666666666666668E-2</v>
      </c>
    </row>
    <row r="11" spans="1:60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1"/>
        <v>3</v>
      </c>
      <c r="AQ11" s="21">
        <f t="shared" si="2"/>
        <v>3</v>
      </c>
      <c r="AR11" s="112">
        <f t="shared" si="3"/>
        <v>3</v>
      </c>
      <c r="AS11" s="21">
        <f t="shared" si="4"/>
        <v>3</v>
      </c>
      <c r="AT11" s="21">
        <f t="shared" si="5"/>
        <v>3</v>
      </c>
      <c r="AU11" s="112">
        <f t="shared" si="6"/>
        <v>3</v>
      </c>
      <c r="AV11" s="21">
        <f t="shared" si="7"/>
        <v>0</v>
      </c>
      <c r="AW11" s="19">
        <f t="shared" si="8"/>
        <v>0</v>
      </c>
      <c r="AX11" s="19">
        <f t="shared" si="9"/>
        <v>0</v>
      </c>
      <c r="AY11" s="22">
        <f t="shared" si="10"/>
        <v>7.333333333333333</v>
      </c>
      <c r="AZ11" s="23">
        <f t="shared" si="11"/>
        <v>8.6666666666666661</v>
      </c>
      <c r="BA11" s="23">
        <f t="shared" si="12"/>
        <v>9.3333333333333339</v>
      </c>
      <c r="BB11" s="23">
        <f t="shared" si="13"/>
        <v>10</v>
      </c>
      <c r="BC11" s="23">
        <f t="shared" si="14"/>
        <v>2.0000000000000009</v>
      </c>
      <c r="BD11" s="24">
        <f t="shared" si="15"/>
        <v>1.3333333333333339</v>
      </c>
      <c r="BE11" s="102">
        <f t="shared" si="16"/>
        <v>1.6666666666666674</v>
      </c>
      <c r="BF11" s="109">
        <f t="shared" si="17"/>
        <v>0.20000000000000009</v>
      </c>
      <c r="BG11" s="109">
        <f t="shared" si="0"/>
        <v>0.13333333333333339</v>
      </c>
      <c r="BH11" s="109">
        <f t="shared" si="0"/>
        <v>0.16666666666666674</v>
      </c>
    </row>
    <row r="12" spans="1:60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1"/>
        <v>2</v>
      </c>
      <c r="AQ12" s="21">
        <f t="shared" si="2"/>
        <v>2</v>
      </c>
      <c r="AR12" s="112">
        <f t="shared" si="3"/>
        <v>2</v>
      </c>
      <c r="AS12" s="21">
        <f t="shared" si="4"/>
        <v>3</v>
      </c>
      <c r="AT12" s="21">
        <f t="shared" si="5"/>
        <v>3</v>
      </c>
      <c r="AU12" s="112">
        <f t="shared" si="6"/>
        <v>3</v>
      </c>
      <c r="AV12" s="21">
        <f t="shared" si="7"/>
        <v>1</v>
      </c>
      <c r="AW12" s="19">
        <f t="shared" si="8"/>
        <v>1</v>
      </c>
      <c r="AX12" s="19">
        <f t="shared" si="9"/>
        <v>1</v>
      </c>
      <c r="AY12" s="22">
        <f t="shared" si="10"/>
        <v>5.333333333333333</v>
      </c>
      <c r="AZ12" s="23">
        <f t="shared" si="11"/>
        <v>5</v>
      </c>
      <c r="BA12" s="23">
        <f t="shared" si="12"/>
        <v>8.3333333333333339</v>
      </c>
      <c r="BB12" s="23">
        <f t="shared" si="13"/>
        <v>8</v>
      </c>
      <c r="BC12" s="23">
        <f t="shared" si="14"/>
        <v>3.0000000000000009</v>
      </c>
      <c r="BD12" s="24">
        <f t="shared" si="15"/>
        <v>3</v>
      </c>
      <c r="BE12" s="102">
        <f t="shared" si="16"/>
        <v>3.0000000000000004</v>
      </c>
      <c r="BF12" s="109">
        <f t="shared" si="17"/>
        <v>0.3000000000000001</v>
      </c>
      <c r="BG12" s="109">
        <f t="shared" si="0"/>
        <v>0.3</v>
      </c>
      <c r="BH12" s="109">
        <f t="shared" si="0"/>
        <v>0.30000000000000004</v>
      </c>
    </row>
    <row r="13" spans="1:60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1"/>
        <v>0</v>
      </c>
      <c r="AQ13" s="21">
        <f t="shared" si="2"/>
        <v>1</v>
      </c>
      <c r="AR13" s="112">
        <f t="shared" si="3"/>
        <v>0.5</v>
      </c>
      <c r="AS13" s="21">
        <f t="shared" si="4"/>
        <v>3</v>
      </c>
      <c r="AT13" s="21">
        <f t="shared" si="5"/>
        <v>3</v>
      </c>
      <c r="AU13" s="112">
        <f t="shared" si="6"/>
        <v>3</v>
      </c>
      <c r="AV13" s="21">
        <f t="shared" si="7"/>
        <v>3</v>
      </c>
      <c r="AW13" s="19">
        <f t="shared" si="8"/>
        <v>2</v>
      </c>
      <c r="AX13" s="19">
        <f t="shared" si="9"/>
        <v>2.5</v>
      </c>
      <c r="AY13" s="22">
        <f t="shared" si="10"/>
        <v>6.333333333333333</v>
      </c>
      <c r="AZ13" s="23">
        <f t="shared" si="11"/>
        <v>6.666666666666667</v>
      </c>
      <c r="BA13" s="23">
        <f t="shared" si="12"/>
        <v>10</v>
      </c>
      <c r="BB13" s="23">
        <f t="shared" si="13"/>
        <v>10</v>
      </c>
      <c r="BC13" s="23">
        <f t="shared" si="14"/>
        <v>3.666666666666667</v>
      </c>
      <c r="BD13" s="24">
        <f t="shared" si="15"/>
        <v>3.333333333333333</v>
      </c>
      <c r="BE13" s="102">
        <f t="shared" si="16"/>
        <v>3.5</v>
      </c>
      <c r="BF13" s="109">
        <f t="shared" si="17"/>
        <v>0.3666666666666667</v>
      </c>
      <c r="BG13" s="109">
        <f t="shared" si="0"/>
        <v>0.33333333333333331</v>
      </c>
      <c r="BH13" s="109">
        <f t="shared" si="0"/>
        <v>0.35</v>
      </c>
    </row>
    <row r="14" spans="1:60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1"/>
        <v>3</v>
      </c>
      <c r="AQ14" s="21">
        <f t="shared" si="2"/>
        <v>3</v>
      </c>
      <c r="AR14" s="112">
        <f t="shared" si="3"/>
        <v>3</v>
      </c>
      <c r="AS14" s="21">
        <f t="shared" si="4"/>
        <v>3</v>
      </c>
      <c r="AT14" s="21">
        <f t="shared" si="5"/>
        <v>3</v>
      </c>
      <c r="AU14" s="112">
        <f t="shared" si="6"/>
        <v>3</v>
      </c>
      <c r="AV14" s="21">
        <f t="shared" si="7"/>
        <v>0</v>
      </c>
      <c r="AW14" s="19">
        <f t="shared" si="8"/>
        <v>0</v>
      </c>
      <c r="AX14" s="19">
        <f t="shared" si="9"/>
        <v>0</v>
      </c>
      <c r="AY14" s="22">
        <f t="shared" si="10"/>
        <v>6.666666666666667</v>
      </c>
      <c r="AZ14" s="23">
        <f t="shared" si="11"/>
        <v>8.6666666666666661</v>
      </c>
      <c r="BA14" s="23">
        <f t="shared" si="12"/>
        <v>10</v>
      </c>
      <c r="BB14" s="23">
        <f t="shared" si="13"/>
        <v>10</v>
      </c>
      <c r="BC14" s="23">
        <f t="shared" si="14"/>
        <v>3.333333333333333</v>
      </c>
      <c r="BD14" s="24">
        <f t="shared" si="15"/>
        <v>1.3333333333333339</v>
      </c>
      <c r="BE14" s="102">
        <f t="shared" si="16"/>
        <v>2.3333333333333335</v>
      </c>
      <c r="BF14" s="109">
        <f t="shared" si="17"/>
        <v>0.33333333333333331</v>
      </c>
      <c r="BG14" s="109">
        <f t="shared" si="0"/>
        <v>0.13333333333333339</v>
      </c>
      <c r="BH14" s="109">
        <f t="shared" si="0"/>
        <v>0.23333333333333334</v>
      </c>
    </row>
    <row r="15" spans="1:60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1"/>
        <v>3</v>
      </c>
      <c r="AQ15" s="21">
        <f t="shared" si="2"/>
        <v>3</v>
      </c>
      <c r="AR15" s="112">
        <f t="shared" si="3"/>
        <v>3</v>
      </c>
      <c r="AS15" s="21">
        <f t="shared" si="4"/>
        <v>3</v>
      </c>
      <c r="AT15" s="21">
        <f t="shared" si="5"/>
        <v>3</v>
      </c>
      <c r="AU15" s="112">
        <f t="shared" si="6"/>
        <v>3</v>
      </c>
      <c r="AV15" s="21">
        <f t="shared" si="7"/>
        <v>0</v>
      </c>
      <c r="AW15" s="19">
        <f t="shared" si="8"/>
        <v>0</v>
      </c>
      <c r="AX15" s="19">
        <f t="shared" si="9"/>
        <v>0</v>
      </c>
      <c r="AY15" s="22">
        <f t="shared" si="10"/>
        <v>7.333333333333333</v>
      </c>
      <c r="AZ15" s="23">
        <f t="shared" si="11"/>
        <v>9</v>
      </c>
      <c r="BA15" s="23">
        <f t="shared" si="12"/>
        <v>10</v>
      </c>
      <c r="BB15" s="23">
        <f t="shared" si="13"/>
        <v>9.6666666666666661</v>
      </c>
      <c r="BC15" s="23">
        <f t="shared" si="14"/>
        <v>2.666666666666667</v>
      </c>
      <c r="BD15" s="24">
        <f t="shared" si="15"/>
        <v>0.66666666666666607</v>
      </c>
      <c r="BE15" s="102">
        <f t="shared" si="16"/>
        <v>1.6666666666666665</v>
      </c>
      <c r="BF15" s="109">
        <f t="shared" si="17"/>
        <v>0.26666666666666672</v>
      </c>
      <c r="BG15" s="109">
        <f t="shared" si="0"/>
        <v>6.666666666666661E-2</v>
      </c>
      <c r="BH15" s="109">
        <f t="shared" si="0"/>
        <v>0.16666666666666666</v>
      </c>
    </row>
    <row r="16" spans="1:60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1"/>
        <v>0</v>
      </c>
      <c r="AQ16" s="21">
        <f t="shared" si="2"/>
        <v>3</v>
      </c>
      <c r="AR16" s="112">
        <f t="shared" si="3"/>
        <v>1.5</v>
      </c>
      <c r="AS16" s="21">
        <f t="shared" si="4"/>
        <v>2</v>
      </c>
      <c r="AT16" s="21">
        <f t="shared" si="5"/>
        <v>3</v>
      </c>
      <c r="AU16" s="112">
        <f t="shared" si="6"/>
        <v>2.5</v>
      </c>
      <c r="AV16" s="21">
        <f t="shared" si="7"/>
        <v>2</v>
      </c>
      <c r="AW16" s="19">
        <f t="shared" si="8"/>
        <v>0</v>
      </c>
      <c r="AX16" s="19">
        <f t="shared" si="9"/>
        <v>1</v>
      </c>
      <c r="AY16" s="22">
        <f t="shared" si="10"/>
        <v>2.5</v>
      </c>
      <c r="AZ16" s="23">
        <f t="shared" si="11"/>
        <v>6.333333333333333</v>
      </c>
      <c r="BA16" s="23">
        <f t="shared" si="12"/>
        <v>8</v>
      </c>
      <c r="BB16" s="23">
        <f t="shared" si="13"/>
        <v>7</v>
      </c>
      <c r="BC16" s="23">
        <f t="shared" si="14"/>
        <v>5.5</v>
      </c>
      <c r="BD16" s="24">
        <f t="shared" si="15"/>
        <v>0.66666666666666696</v>
      </c>
      <c r="BE16" s="102">
        <f t="shared" si="16"/>
        <v>3.0833333333333335</v>
      </c>
      <c r="BF16" s="109">
        <f t="shared" si="17"/>
        <v>0.55000000000000004</v>
      </c>
      <c r="BG16" s="109">
        <f t="shared" si="0"/>
        <v>6.6666666666666693E-2</v>
      </c>
      <c r="BH16" s="109">
        <f t="shared" si="0"/>
        <v>0.30833333333333335</v>
      </c>
    </row>
    <row r="17" spans="1:60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1"/>
        <v>2</v>
      </c>
      <c r="AQ17" s="21">
        <f t="shared" si="2"/>
        <v>3</v>
      </c>
      <c r="AR17" s="112">
        <f t="shared" si="3"/>
        <v>2.5</v>
      </c>
      <c r="AS17" s="21">
        <f t="shared" si="4"/>
        <v>3</v>
      </c>
      <c r="AT17" s="21">
        <f t="shared" si="5"/>
        <v>2</v>
      </c>
      <c r="AU17" s="112">
        <f t="shared" si="6"/>
        <v>2.5</v>
      </c>
      <c r="AV17" s="21">
        <f t="shared" si="7"/>
        <v>1</v>
      </c>
      <c r="AW17" s="19">
        <f t="shared" si="8"/>
        <v>-1</v>
      </c>
      <c r="AX17" s="19">
        <f t="shared" si="9"/>
        <v>0</v>
      </c>
      <c r="AY17" s="22">
        <f t="shared" si="10"/>
        <v>5</v>
      </c>
      <c r="AZ17" s="23">
        <f t="shared" si="11"/>
        <v>6.333333333333333</v>
      </c>
      <c r="BA17" s="23">
        <f t="shared" si="12"/>
        <v>9.6666666666666661</v>
      </c>
      <c r="BB17" s="23">
        <f t="shared" si="13"/>
        <v>9.3333333333333339</v>
      </c>
      <c r="BC17" s="23">
        <f t="shared" si="14"/>
        <v>4.6666666666666661</v>
      </c>
      <c r="BD17" s="24">
        <f t="shared" si="15"/>
        <v>3.0000000000000009</v>
      </c>
      <c r="BE17" s="102">
        <f t="shared" si="16"/>
        <v>3.8333333333333335</v>
      </c>
      <c r="BF17" s="109">
        <f t="shared" si="17"/>
        <v>0.46666666666666662</v>
      </c>
      <c r="BG17" s="109">
        <f t="shared" si="0"/>
        <v>0.3000000000000001</v>
      </c>
      <c r="BH17" s="109">
        <f t="shared" si="0"/>
        <v>0.38333333333333336</v>
      </c>
    </row>
    <row r="18" spans="1:60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1"/>
        <v>2</v>
      </c>
      <c r="AQ18" s="21">
        <f t="shared" si="2"/>
        <v>2</v>
      </c>
      <c r="AR18" s="112">
        <f t="shared" si="3"/>
        <v>2</v>
      </c>
      <c r="AS18" s="21">
        <f t="shared" si="4"/>
        <v>2</v>
      </c>
      <c r="AT18" s="21">
        <f t="shared" si="5"/>
        <v>1</v>
      </c>
      <c r="AU18" s="112">
        <f t="shared" si="6"/>
        <v>1.5</v>
      </c>
      <c r="AV18" s="21">
        <f t="shared" si="7"/>
        <v>0</v>
      </c>
      <c r="AW18" s="19">
        <f t="shared" si="8"/>
        <v>-1</v>
      </c>
      <c r="AX18" s="19">
        <f t="shared" si="9"/>
        <v>-0.5</v>
      </c>
      <c r="AY18" s="22">
        <f t="shared" si="10"/>
        <v>1.3333333333333333</v>
      </c>
      <c r="AZ18" s="23">
        <f t="shared" si="11"/>
        <v>1.3333333333333333</v>
      </c>
      <c r="BA18" s="23">
        <f t="shared" si="12"/>
        <v>1.6666666666666667</v>
      </c>
      <c r="BB18" s="23">
        <f t="shared" si="13"/>
        <v>1.3333333333333333</v>
      </c>
      <c r="BC18" s="23">
        <f t="shared" si="14"/>
        <v>0.33333333333333348</v>
      </c>
      <c r="BD18" s="24">
        <f t="shared" si="15"/>
        <v>0</v>
      </c>
      <c r="BE18" s="102">
        <f t="shared" si="16"/>
        <v>0.16666666666666674</v>
      </c>
      <c r="BF18" s="109">
        <f t="shared" si="17"/>
        <v>3.3333333333333347E-2</v>
      </c>
      <c r="BG18" s="109">
        <f t="shared" si="0"/>
        <v>0</v>
      </c>
      <c r="BH18" s="109">
        <f t="shared" si="0"/>
        <v>1.6666666666666673E-2</v>
      </c>
    </row>
    <row r="19" spans="1:60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1"/>
        <v>3</v>
      </c>
      <c r="AQ19" s="21">
        <f t="shared" si="2"/>
        <v>2</v>
      </c>
      <c r="AR19" s="112">
        <f t="shared" si="3"/>
        <v>2.5</v>
      </c>
      <c r="AS19" s="21">
        <f t="shared" si="4"/>
        <v>3</v>
      </c>
      <c r="AT19" s="21">
        <f t="shared" si="5"/>
        <v>3</v>
      </c>
      <c r="AU19" s="112">
        <f t="shared" si="6"/>
        <v>3</v>
      </c>
      <c r="AV19" s="21">
        <f t="shared" si="7"/>
        <v>0</v>
      </c>
      <c r="AW19" s="19">
        <f t="shared" si="8"/>
        <v>1</v>
      </c>
      <c r="AX19" s="19">
        <f t="shared" si="9"/>
        <v>0.5</v>
      </c>
      <c r="AY19" s="22">
        <f t="shared" si="10"/>
        <v>7.666666666666667</v>
      </c>
      <c r="AZ19" s="23">
        <f t="shared" si="11"/>
        <v>7</v>
      </c>
      <c r="BA19" s="23">
        <f t="shared" si="12"/>
        <v>10</v>
      </c>
      <c r="BB19" s="23">
        <f t="shared" si="13"/>
        <v>9.3333333333333339</v>
      </c>
      <c r="BC19" s="23">
        <f t="shared" si="14"/>
        <v>2.333333333333333</v>
      </c>
      <c r="BD19" s="24">
        <f t="shared" si="15"/>
        <v>2.3333333333333339</v>
      </c>
      <c r="BE19" s="102">
        <f t="shared" si="16"/>
        <v>2.3333333333333335</v>
      </c>
      <c r="BF19" s="109">
        <f t="shared" si="17"/>
        <v>0.23333333333333331</v>
      </c>
      <c r="BG19" s="109">
        <f t="shared" ref="BG19:BG27" si="18">BD19/10</f>
        <v>0.23333333333333339</v>
      </c>
      <c r="BH19" s="109">
        <f t="shared" ref="BH19:BH27" si="19">BE19/10</f>
        <v>0.23333333333333334</v>
      </c>
    </row>
    <row r="20" spans="1:60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1"/>
        <v>2</v>
      </c>
      <c r="AQ20" s="21">
        <f t="shared" si="2"/>
        <v>3</v>
      </c>
      <c r="AR20" s="112">
        <f t="shared" si="3"/>
        <v>2.5</v>
      </c>
      <c r="AS20" s="21">
        <f t="shared" si="4"/>
        <v>3</v>
      </c>
      <c r="AT20" s="21">
        <f t="shared" si="5"/>
        <v>3</v>
      </c>
      <c r="AU20" s="112">
        <f t="shared" si="6"/>
        <v>3</v>
      </c>
      <c r="AV20" s="21">
        <f t="shared" si="7"/>
        <v>1</v>
      </c>
      <c r="AW20" s="19">
        <f t="shared" si="8"/>
        <v>0</v>
      </c>
      <c r="AX20" s="19">
        <f t="shared" si="9"/>
        <v>0.5</v>
      </c>
      <c r="AY20" s="22">
        <f t="shared" si="10"/>
        <v>8</v>
      </c>
      <c r="AZ20" s="23">
        <f t="shared" si="11"/>
        <v>9.3333333333333339</v>
      </c>
      <c r="BA20" s="23">
        <f t="shared" si="12"/>
        <v>10</v>
      </c>
      <c r="BB20" s="23">
        <f t="shared" si="13"/>
        <v>10</v>
      </c>
      <c r="BC20" s="23">
        <f t="shared" si="14"/>
        <v>2</v>
      </c>
      <c r="BD20" s="24">
        <f t="shared" si="15"/>
        <v>0.66666666666666607</v>
      </c>
      <c r="BE20" s="102">
        <f t="shared" si="16"/>
        <v>1.333333333333333</v>
      </c>
      <c r="BF20" s="109">
        <f t="shared" si="17"/>
        <v>0.2</v>
      </c>
      <c r="BG20" s="109">
        <f t="shared" si="18"/>
        <v>6.666666666666661E-2</v>
      </c>
      <c r="BH20" s="109">
        <f t="shared" si="19"/>
        <v>0.1333333333333333</v>
      </c>
    </row>
    <row r="21" spans="1:60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1"/>
        <v>1</v>
      </c>
      <c r="AQ21" s="21">
        <f t="shared" si="2"/>
        <v>2</v>
      </c>
      <c r="AR21" s="112">
        <f t="shared" si="3"/>
        <v>1.5</v>
      </c>
      <c r="AS21" s="21">
        <f t="shared" si="4"/>
        <v>3</v>
      </c>
      <c r="AT21" s="21">
        <f t="shared" si="5"/>
        <v>3</v>
      </c>
      <c r="AU21" s="112">
        <f t="shared" si="6"/>
        <v>3</v>
      </c>
      <c r="AV21" s="21">
        <f t="shared" si="7"/>
        <v>2</v>
      </c>
      <c r="AW21" s="19">
        <f t="shared" si="8"/>
        <v>1</v>
      </c>
      <c r="AX21" s="19">
        <f t="shared" si="9"/>
        <v>1.5</v>
      </c>
      <c r="AY21" s="22">
        <f t="shared" si="10"/>
        <v>4.333333333333333</v>
      </c>
      <c r="AZ21" s="23">
        <f t="shared" si="11"/>
        <v>6</v>
      </c>
      <c r="BA21" s="23">
        <f t="shared" si="12"/>
        <v>8.3333333333333339</v>
      </c>
      <c r="BB21" s="23">
        <f t="shared" si="13"/>
        <v>7</v>
      </c>
      <c r="BC21" s="23">
        <f t="shared" si="14"/>
        <v>4.0000000000000009</v>
      </c>
      <c r="BD21" s="24">
        <f t="shared" si="15"/>
        <v>1</v>
      </c>
      <c r="BE21" s="102">
        <f t="shared" si="16"/>
        <v>2.5000000000000004</v>
      </c>
      <c r="BF21" s="109">
        <f t="shared" si="17"/>
        <v>0.40000000000000008</v>
      </c>
      <c r="BG21" s="109">
        <f t="shared" si="18"/>
        <v>0.1</v>
      </c>
      <c r="BH21" s="109">
        <f t="shared" si="19"/>
        <v>0.25000000000000006</v>
      </c>
    </row>
    <row r="22" spans="1:60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1"/>
        <v>3</v>
      </c>
      <c r="AQ22" s="21">
        <f t="shared" si="2"/>
        <v>3</v>
      </c>
      <c r="AR22" s="112">
        <f t="shared" si="3"/>
        <v>3</v>
      </c>
      <c r="AS22" s="21">
        <f t="shared" si="4"/>
        <v>3</v>
      </c>
      <c r="AT22" s="21">
        <f t="shared" si="5"/>
        <v>3</v>
      </c>
      <c r="AU22" s="112">
        <f t="shared" si="6"/>
        <v>3</v>
      </c>
      <c r="AV22" s="21">
        <f t="shared" si="7"/>
        <v>0</v>
      </c>
      <c r="AW22" s="19">
        <f t="shared" si="8"/>
        <v>0</v>
      </c>
      <c r="AX22" s="19">
        <f t="shared" si="9"/>
        <v>0</v>
      </c>
      <c r="AY22" s="22">
        <f t="shared" si="10"/>
        <v>7.333333333333333</v>
      </c>
      <c r="AZ22" s="23">
        <f t="shared" si="11"/>
        <v>8</v>
      </c>
      <c r="BA22" s="23">
        <f t="shared" si="12"/>
        <v>9</v>
      </c>
      <c r="BB22" s="23">
        <f t="shared" si="13"/>
        <v>9</v>
      </c>
      <c r="BC22" s="23">
        <f t="shared" si="14"/>
        <v>1.666666666666667</v>
      </c>
      <c r="BD22" s="24">
        <f t="shared" si="15"/>
        <v>1</v>
      </c>
      <c r="BE22" s="102">
        <f t="shared" si="16"/>
        <v>1.3333333333333335</v>
      </c>
      <c r="BF22" s="109">
        <f t="shared" si="17"/>
        <v>0.16666666666666669</v>
      </c>
      <c r="BG22" s="109">
        <f t="shared" si="18"/>
        <v>0.1</v>
      </c>
      <c r="BH22" s="109">
        <f t="shared" si="19"/>
        <v>0.13333333333333336</v>
      </c>
    </row>
    <row r="23" spans="1:60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1"/>
        <v>1</v>
      </c>
      <c r="AQ23" s="21">
        <f t="shared" si="2"/>
        <v>2</v>
      </c>
      <c r="AR23" s="112">
        <f t="shared" si="3"/>
        <v>1.5</v>
      </c>
      <c r="AS23" s="21">
        <f t="shared" si="4"/>
        <v>3</v>
      </c>
      <c r="AT23" s="21">
        <f t="shared" si="5"/>
        <v>3</v>
      </c>
      <c r="AU23" s="112">
        <f t="shared" si="6"/>
        <v>3</v>
      </c>
      <c r="AV23" s="21">
        <f t="shared" si="7"/>
        <v>2</v>
      </c>
      <c r="AW23" s="19">
        <f t="shared" si="8"/>
        <v>1</v>
      </c>
      <c r="AX23" s="19">
        <f t="shared" si="9"/>
        <v>1.5</v>
      </c>
      <c r="AY23" s="22">
        <f t="shared" si="10"/>
        <v>5.666666666666667</v>
      </c>
      <c r="AZ23" s="23">
        <f t="shared" si="11"/>
        <v>6.666666666666667</v>
      </c>
      <c r="BA23" s="23">
        <f t="shared" si="12"/>
        <v>6.333333333333333</v>
      </c>
      <c r="BB23" s="23">
        <f t="shared" si="13"/>
        <v>5.666666666666667</v>
      </c>
      <c r="BC23" s="23">
        <f t="shared" si="14"/>
        <v>0.66666666666666607</v>
      </c>
      <c r="BD23" s="24">
        <f t="shared" si="15"/>
        <v>-1</v>
      </c>
      <c r="BE23" s="102">
        <f t="shared" si="16"/>
        <v>-0.16666666666666696</v>
      </c>
      <c r="BF23" s="109">
        <f t="shared" si="17"/>
        <v>6.666666666666661E-2</v>
      </c>
      <c r="BG23" s="109">
        <f t="shared" si="18"/>
        <v>-0.1</v>
      </c>
      <c r="BH23" s="109">
        <f t="shared" si="19"/>
        <v>-1.6666666666666698E-2</v>
      </c>
    </row>
    <row r="24" spans="1:60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1"/>
        <v>2</v>
      </c>
      <c r="AQ24" s="21">
        <f t="shared" si="2"/>
        <v>1</v>
      </c>
      <c r="AR24" s="112">
        <f t="shared" si="3"/>
        <v>1.5</v>
      </c>
      <c r="AS24" s="21">
        <f t="shared" si="4"/>
        <v>3</v>
      </c>
      <c r="AT24" s="21">
        <f t="shared" si="5"/>
        <v>3</v>
      </c>
      <c r="AU24" s="112">
        <f t="shared" si="6"/>
        <v>3</v>
      </c>
      <c r="AV24" s="21">
        <f t="shared" si="7"/>
        <v>1</v>
      </c>
      <c r="AW24" s="19">
        <f t="shared" si="8"/>
        <v>2</v>
      </c>
      <c r="AX24" s="19">
        <f t="shared" si="9"/>
        <v>1.5</v>
      </c>
      <c r="AY24" s="22">
        <f t="shared" si="10"/>
        <v>4.333333333333333</v>
      </c>
      <c r="AZ24" s="23">
        <f t="shared" si="11"/>
        <v>6</v>
      </c>
      <c r="BA24" s="23">
        <f t="shared" si="12"/>
        <v>8</v>
      </c>
      <c r="BB24" s="23">
        <f t="shared" si="13"/>
        <v>8</v>
      </c>
      <c r="BC24" s="23">
        <f t="shared" si="14"/>
        <v>3.666666666666667</v>
      </c>
      <c r="BD24" s="24">
        <f t="shared" si="15"/>
        <v>2</v>
      </c>
      <c r="BE24" s="102">
        <f t="shared" si="16"/>
        <v>2.8333333333333335</v>
      </c>
      <c r="BF24" s="109">
        <f t="shared" si="17"/>
        <v>0.3666666666666667</v>
      </c>
      <c r="BG24" s="109">
        <f t="shared" si="18"/>
        <v>0.2</v>
      </c>
      <c r="BH24" s="109">
        <f t="shared" si="19"/>
        <v>0.28333333333333333</v>
      </c>
    </row>
    <row r="25" spans="1:60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1"/>
        <v>2</v>
      </c>
      <c r="AQ25" s="21">
        <f t="shared" si="2"/>
        <v>3</v>
      </c>
      <c r="AR25" s="112">
        <f t="shared" si="3"/>
        <v>2.5</v>
      </c>
      <c r="AS25" s="21">
        <f t="shared" si="4"/>
        <v>2</v>
      </c>
      <c r="AT25" s="21">
        <f t="shared" si="5"/>
        <v>1</v>
      </c>
      <c r="AU25" s="112">
        <f t="shared" si="6"/>
        <v>1.5</v>
      </c>
      <c r="AV25" s="21">
        <f t="shared" si="7"/>
        <v>0</v>
      </c>
      <c r="AW25" s="19">
        <f t="shared" si="8"/>
        <v>-2</v>
      </c>
      <c r="AX25" s="19">
        <f t="shared" si="9"/>
        <v>-1</v>
      </c>
      <c r="AY25" s="22">
        <f t="shared" si="10"/>
        <v>5</v>
      </c>
      <c r="AZ25" s="23">
        <f t="shared" si="11"/>
        <v>5.333333333333333</v>
      </c>
      <c r="BA25" s="23">
        <f t="shared" si="12"/>
        <v>7.333333333333333</v>
      </c>
      <c r="BB25" s="23">
        <f t="shared" si="13"/>
        <v>3.3333333333333335</v>
      </c>
      <c r="BC25" s="23">
        <f t="shared" si="14"/>
        <v>2.333333333333333</v>
      </c>
      <c r="BD25" s="24">
        <f t="shared" si="15"/>
        <v>-1.9999999999999996</v>
      </c>
      <c r="BE25" s="102">
        <f t="shared" si="16"/>
        <v>0.16666666666666674</v>
      </c>
      <c r="BF25" s="109">
        <f t="shared" si="17"/>
        <v>0.23333333333333331</v>
      </c>
      <c r="BG25" s="109">
        <f t="shared" si="18"/>
        <v>-0.19999999999999996</v>
      </c>
      <c r="BH25" s="109">
        <f t="shared" si="19"/>
        <v>1.6666666666666673E-2</v>
      </c>
    </row>
    <row r="26" spans="1:60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1"/>
        <v>2</v>
      </c>
      <c r="AQ26" s="21">
        <f t="shared" si="2"/>
        <v>3</v>
      </c>
      <c r="AR26" s="112">
        <f t="shared" si="3"/>
        <v>2.5</v>
      </c>
      <c r="AS26" s="21">
        <f t="shared" si="4"/>
        <v>3</v>
      </c>
      <c r="AT26" s="21">
        <f t="shared" si="5"/>
        <v>3</v>
      </c>
      <c r="AU26" s="112">
        <f t="shared" si="6"/>
        <v>3</v>
      </c>
      <c r="AV26" s="21">
        <f t="shared" si="7"/>
        <v>1</v>
      </c>
      <c r="AW26" s="19">
        <f t="shared" si="8"/>
        <v>0</v>
      </c>
      <c r="AX26" s="19">
        <f t="shared" si="9"/>
        <v>0.5</v>
      </c>
      <c r="AY26" s="22">
        <f t="shared" si="10"/>
        <v>5.666666666666667</v>
      </c>
      <c r="AZ26" s="23">
        <f t="shared" si="11"/>
        <v>8.3333333333333339</v>
      </c>
      <c r="BA26" s="23">
        <f t="shared" si="12"/>
        <v>8.6666666666666661</v>
      </c>
      <c r="BB26" s="23">
        <f t="shared" si="13"/>
        <v>9</v>
      </c>
      <c r="BC26" s="23">
        <f t="shared" si="14"/>
        <v>2.9999999999999991</v>
      </c>
      <c r="BD26" s="24">
        <f t="shared" si="15"/>
        <v>0.66666666666666607</v>
      </c>
      <c r="BE26" s="102">
        <f t="shared" si="16"/>
        <v>1.8333333333333326</v>
      </c>
      <c r="BF26" s="109">
        <f t="shared" si="17"/>
        <v>0.29999999999999993</v>
      </c>
      <c r="BG26" s="109">
        <f t="shared" si="18"/>
        <v>6.666666666666661E-2</v>
      </c>
      <c r="BH26" s="109">
        <f t="shared" si="19"/>
        <v>0.18333333333333326</v>
      </c>
    </row>
    <row r="27" spans="1:60" ht="22" thickBot="1" x14ac:dyDescent="0.25">
      <c r="A27" s="36"/>
      <c r="B27" s="37" t="s">
        <v>119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2">
        <f t="shared" si="16"/>
        <v>1.9479166666666665</v>
      </c>
      <c r="BF27" s="109">
        <f t="shared" si="17"/>
        <v>0.26458333333333334</v>
      </c>
      <c r="BG27" s="109">
        <f t="shared" si="18"/>
        <v>0.12499999999999997</v>
      </c>
      <c r="BH27" s="109">
        <f t="shared" si="19"/>
        <v>0.19479166666666664</v>
      </c>
    </row>
    <row r="28" spans="1:60" s="31" customFormat="1" ht="22" thickBot="1" x14ac:dyDescent="0.25">
      <c r="A28" s="121" t="s">
        <v>69</v>
      </c>
      <c r="B28" s="122"/>
      <c r="C28" s="33" t="s">
        <v>71</v>
      </c>
      <c r="D28" s="34">
        <f>SUM(D3:D26)</f>
        <v>964</v>
      </c>
      <c r="E28" s="31">
        <f>SUM(E3:E26)</f>
        <v>402</v>
      </c>
      <c r="F28" s="30" t="s">
        <v>70</v>
      </c>
      <c r="G28" s="31">
        <f>COUNTIF(G3:G26, "=0")</f>
        <v>21</v>
      </c>
      <c r="H28" s="35"/>
      <c r="I28" s="30" t="s">
        <v>70</v>
      </c>
      <c r="J28" s="31">
        <f>COUNTIF(J3:J26, "=1")</f>
        <v>11</v>
      </c>
      <c r="K28" s="35"/>
      <c r="L28" s="30" t="s">
        <v>70</v>
      </c>
      <c r="M28" s="31">
        <f>COUNTIF(M3:M26, "=2")</f>
        <v>14</v>
      </c>
      <c r="N28" s="35"/>
      <c r="O28" s="30" t="s">
        <v>70</v>
      </c>
      <c r="P28" s="31">
        <f>COUNTIF(P3:P26, "=0")</f>
        <v>20</v>
      </c>
      <c r="Q28" s="35"/>
      <c r="R28" s="30" t="s">
        <v>70</v>
      </c>
      <c r="S28" s="31">
        <f>COUNTIF(S3:S26, "=1")</f>
        <v>16</v>
      </c>
      <c r="T28" s="35"/>
      <c r="U28" s="30" t="s">
        <v>70</v>
      </c>
      <c r="V28" s="31">
        <f>COUNTIF(V3:V26, "=2")</f>
        <v>16</v>
      </c>
      <c r="W28" s="35"/>
      <c r="X28" s="57" t="s">
        <v>70</v>
      </c>
      <c r="Y28" s="31">
        <f>COUNTIF(Y3:Y26, "=0")</f>
        <v>22</v>
      </c>
      <c r="Z28" s="32"/>
      <c r="AA28" s="30" t="s">
        <v>70</v>
      </c>
      <c r="AB28" s="31">
        <f>COUNTIF(AB3:AB26, "=1")</f>
        <v>23</v>
      </c>
      <c r="AC28" s="35"/>
      <c r="AD28" s="30" t="s">
        <v>70</v>
      </c>
      <c r="AE28" s="31">
        <f>COUNTIF(AE3:AE26, "=2")</f>
        <v>21</v>
      </c>
      <c r="AF28" s="35"/>
      <c r="AG28" s="30" t="s">
        <v>70</v>
      </c>
      <c r="AH28" s="31">
        <f>COUNTIF(AH3:AH26, "=0")</f>
        <v>21</v>
      </c>
      <c r="AI28" s="35"/>
      <c r="AJ28" s="30" t="s">
        <v>70</v>
      </c>
      <c r="AK28" s="31">
        <f>COUNTIF(AK3:AK26, "=1")</f>
        <v>20</v>
      </c>
      <c r="AL28" s="35"/>
      <c r="AM28" s="30" t="s">
        <v>70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 t="shared" si="7"/>
        <v>20</v>
      </c>
      <c r="AW28" s="83">
        <f t="shared" si="8"/>
        <v>13</v>
      </c>
      <c r="AX28" s="97">
        <f t="shared" ref="AX28" si="20">SUM(AV28, AW28)</f>
        <v>33</v>
      </c>
      <c r="AY28" s="58"/>
      <c r="AZ28" s="32"/>
      <c r="BA28" s="32"/>
      <c r="BB28" s="32"/>
      <c r="BC28" s="32"/>
      <c r="BD28" s="35"/>
      <c r="BE28" s="103"/>
    </row>
    <row r="29" spans="1:60" s="31" customFormat="1" ht="22" thickBot="1" x14ac:dyDescent="0.25">
      <c r="A29" s="123"/>
      <c r="B29" s="124"/>
      <c r="C29" s="65" t="s">
        <v>103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 t="shared" ref="AO29:AW29" si="21">AVERAGE(AO3:AO26)</f>
        <v>8.5416666666666661</v>
      </c>
      <c r="AP29" s="34">
        <f t="shared" si="21"/>
        <v>1.9166666666666667</v>
      </c>
      <c r="AQ29" s="31">
        <f t="shared" si="21"/>
        <v>2.1666666666666665</v>
      </c>
      <c r="AS29" s="31">
        <f t="shared" si="21"/>
        <v>2.75</v>
      </c>
      <c r="AT29" s="31">
        <f t="shared" si="21"/>
        <v>2.7083333333333335</v>
      </c>
      <c r="AV29" s="82">
        <f t="shared" si="21"/>
        <v>0.83333333333333337</v>
      </c>
      <c r="AW29" s="83">
        <f t="shared" si="21"/>
        <v>0.54166666666666663</v>
      </c>
      <c r="AX29" s="98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>BA29-AY29</f>
        <v>2.6008454106280174</v>
      </c>
      <c r="BD29" s="83">
        <f>BB29-AZ29</f>
        <v>1.2500000000000009</v>
      </c>
      <c r="BE29" s="98">
        <f>AVERAGE(BC29:BD29)</f>
        <v>1.9254227053140092</v>
      </c>
    </row>
    <row r="30" spans="1:60" s="73" customFormat="1" ht="22" customHeight="1" thickBot="1" x14ac:dyDescent="0.25">
      <c r="A30" s="123"/>
      <c r="B30" s="124"/>
      <c r="C30" s="65" t="s">
        <v>104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71"/>
      <c r="AQ30" s="72"/>
      <c r="AR30" s="72"/>
      <c r="AS30" s="72"/>
      <c r="AT30" s="72"/>
      <c r="AU30" s="72"/>
      <c r="AV30" s="82">
        <f>AVERAGE(AV3:AV14)</f>
        <v>0.83333333333333337</v>
      </c>
      <c r="AW30" s="83">
        <f>AVERAGE(AW3:AW14)</f>
        <v>1</v>
      </c>
      <c r="AX30" s="98">
        <f t="shared" ref="AX30:AX31" si="22">AVERAGE(AV30:AW30)</f>
        <v>0.91666666666666674</v>
      </c>
      <c r="AY30" s="34">
        <f t="shared" ref="AY30:AY31" si="23">AVERAGE(H30,K30,N30)</f>
        <v>5.8888888888888884</v>
      </c>
      <c r="AZ30" s="31">
        <f t="shared" ref="AZ30:AZ31" si="24">AVERAGE(Q30,T30,W30)</f>
        <v>7.166666666666667</v>
      </c>
      <c r="BA30" s="31">
        <f t="shared" ref="BA30:BA31" si="25">AVERAGE(Z30,AC30,AF30)</f>
        <v>8.4444444444444446</v>
      </c>
      <c r="BB30" s="31">
        <f t="shared" ref="BB30:BB31" si="26">AVERAGE(AI30,AL30,AO30)</f>
        <v>8.9166666666666661</v>
      </c>
      <c r="BC30" s="82">
        <f t="shared" ref="BC30:BC31" si="27">BA30-AY30</f>
        <v>2.5555555555555562</v>
      </c>
      <c r="BD30" s="83">
        <f t="shared" ref="BD30:BD31" si="28">BB30-AZ30</f>
        <v>1.7499999999999991</v>
      </c>
      <c r="BE30" s="98">
        <f t="shared" ref="BE30:BE31" si="29">AVERAGE(BC30:BD30)</f>
        <v>2.1527777777777777</v>
      </c>
    </row>
    <row r="31" spans="1:60" s="76" customFormat="1" ht="22" thickBot="1" x14ac:dyDescent="0.25">
      <c r="A31" s="125"/>
      <c r="B31" s="126"/>
      <c r="C31" s="28" t="s">
        <v>105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74"/>
      <c r="AQ31" s="75"/>
      <c r="AR31" s="75"/>
      <c r="AS31" s="75"/>
      <c r="AT31" s="75"/>
      <c r="AU31" s="75"/>
      <c r="AV31" s="84">
        <f>AVERAGE(AV15:AV26)</f>
        <v>0.83333333333333337</v>
      </c>
      <c r="AW31" s="85">
        <f>AVERAGE(AW15:AW26)</f>
        <v>8.3333333333333329E-2</v>
      </c>
      <c r="AX31" s="99">
        <f t="shared" si="22"/>
        <v>0.45833333333333337</v>
      </c>
      <c r="AY31" s="25">
        <f t="shared" si="23"/>
        <v>5.4116161616161618</v>
      </c>
      <c r="AZ31" s="26">
        <f t="shared" si="24"/>
        <v>6.6388888888888893</v>
      </c>
      <c r="BA31" s="26">
        <f t="shared" si="25"/>
        <v>8.0833333333333321</v>
      </c>
      <c r="BB31" s="26">
        <f t="shared" si="26"/>
        <v>7.3888888888888893</v>
      </c>
      <c r="BC31" s="84">
        <f t="shared" si="27"/>
        <v>2.6717171717171704</v>
      </c>
      <c r="BD31" s="85">
        <f t="shared" si="28"/>
        <v>0.75</v>
      </c>
      <c r="BE31" s="99">
        <f t="shared" si="29"/>
        <v>1.7108585858585852</v>
      </c>
    </row>
    <row r="32" spans="1:60" x14ac:dyDescent="0.2">
      <c r="B32"/>
      <c r="C32"/>
      <c r="AV32" s="68"/>
      <c r="AW32" s="68"/>
      <c r="AX32" s="68"/>
    </row>
    <row r="33" spans="1:50" ht="22" thickBot="1" x14ac:dyDescent="0.25">
      <c r="B33"/>
      <c r="C33"/>
      <c r="D33"/>
      <c r="G33"/>
      <c r="H33"/>
      <c r="I33"/>
      <c r="AH33"/>
      <c r="AI33"/>
      <c r="AV33" s="68"/>
      <c r="AW33" s="68"/>
      <c r="AX33" s="68"/>
    </row>
    <row r="34" spans="1:50" x14ac:dyDescent="0.2">
      <c r="A34" s="90" t="s">
        <v>110</v>
      </c>
      <c r="B34" s="91" t="s">
        <v>64</v>
      </c>
      <c r="C34" s="92" t="s">
        <v>74</v>
      </c>
      <c r="D34"/>
      <c r="G34"/>
      <c r="H34"/>
      <c r="I34"/>
      <c r="AH34"/>
      <c r="AI34"/>
      <c r="AV34" s="127" t="s">
        <v>76</v>
      </c>
      <c r="AW34" s="128"/>
    </row>
    <row r="35" spans="1:50" ht="22" thickBot="1" x14ac:dyDescent="0.25">
      <c r="A35" s="93" t="s">
        <v>111</v>
      </c>
      <c r="B35" s="94" t="s">
        <v>65</v>
      </c>
      <c r="C35" s="95" t="s">
        <v>75</v>
      </c>
      <c r="D35"/>
      <c r="G35"/>
      <c r="H35"/>
      <c r="I35"/>
      <c r="AH35"/>
      <c r="AI35"/>
      <c r="AV35" s="129"/>
      <c r="AW35" s="130"/>
    </row>
    <row r="36" spans="1:50" ht="22" thickBot="1" x14ac:dyDescent="0.25">
      <c r="A36" s="15" t="s">
        <v>112</v>
      </c>
      <c r="D36"/>
      <c r="G36"/>
      <c r="H36"/>
      <c r="I36"/>
      <c r="AH36"/>
      <c r="AI36"/>
      <c r="AV36" s="129"/>
      <c r="AW36" s="130"/>
    </row>
    <row r="37" spans="1:50" ht="45" thickBot="1" x14ac:dyDescent="0.25">
      <c r="D37"/>
      <c r="G37"/>
      <c r="H37"/>
      <c r="I37"/>
      <c r="Q37" s="86" t="s">
        <v>123</v>
      </c>
      <c r="R37" s="13">
        <v>0</v>
      </c>
      <c r="AH37"/>
      <c r="AI37"/>
      <c r="AV37" s="129"/>
      <c r="AW37" s="130"/>
    </row>
    <row r="38" spans="1:50" ht="45" thickBot="1" x14ac:dyDescent="0.25">
      <c r="C38" s="106" t="s">
        <v>113</v>
      </c>
      <c r="D38" s="105">
        <v>36</v>
      </c>
      <c r="G38"/>
      <c r="H38"/>
      <c r="I38" s="86" t="s">
        <v>120</v>
      </c>
      <c r="J38" s="18">
        <v>36</v>
      </c>
      <c r="Q38" s="86" t="s">
        <v>123</v>
      </c>
      <c r="R38" s="13">
        <v>1</v>
      </c>
      <c r="AV38" s="129"/>
      <c r="AW38" s="130"/>
    </row>
    <row r="39" spans="1:50" ht="45" thickBot="1" x14ac:dyDescent="0.25">
      <c r="C39" s="107" t="s">
        <v>113</v>
      </c>
      <c r="D39" s="19">
        <v>38</v>
      </c>
      <c r="G39"/>
      <c r="H39"/>
      <c r="I39" s="86" t="s">
        <v>120</v>
      </c>
      <c r="J39" s="18">
        <v>38</v>
      </c>
      <c r="Q39" s="86" t="s">
        <v>123</v>
      </c>
      <c r="R39" s="13">
        <v>2</v>
      </c>
      <c r="AV39" s="131"/>
      <c r="AW39" s="132"/>
    </row>
    <row r="40" spans="1:50" ht="67" thickBot="1" x14ac:dyDescent="0.25">
      <c r="C40" s="107" t="s">
        <v>113</v>
      </c>
      <c r="D40" s="19">
        <v>43</v>
      </c>
      <c r="I40" s="86" t="s">
        <v>120</v>
      </c>
      <c r="J40" s="18">
        <v>43</v>
      </c>
      <c r="Q40" s="86" t="s">
        <v>123</v>
      </c>
      <c r="R40" s="13">
        <v>1</v>
      </c>
      <c r="AN40" s="86" t="s">
        <v>125</v>
      </c>
      <c r="AO40"/>
    </row>
    <row r="41" spans="1:50" ht="67" thickBot="1" x14ac:dyDescent="0.25">
      <c r="C41" s="107" t="s">
        <v>113</v>
      </c>
      <c r="D41" s="19">
        <v>42</v>
      </c>
      <c r="I41" s="86" t="s">
        <v>120</v>
      </c>
      <c r="J41" s="18">
        <v>42</v>
      </c>
      <c r="Q41" s="86" t="s">
        <v>123</v>
      </c>
      <c r="R41" s="13">
        <v>1</v>
      </c>
      <c r="AN41" s="86" t="s">
        <v>125</v>
      </c>
      <c r="AO41">
        <v>2</v>
      </c>
    </row>
    <row r="42" spans="1:50" ht="67" thickBot="1" x14ac:dyDescent="0.25">
      <c r="C42" s="107" t="s">
        <v>113</v>
      </c>
      <c r="D42" s="19">
        <v>41</v>
      </c>
      <c r="I42" s="86" t="s">
        <v>120</v>
      </c>
      <c r="J42" s="18">
        <v>41</v>
      </c>
      <c r="Q42" s="86" t="s">
        <v>123</v>
      </c>
      <c r="R42" s="13">
        <v>0</v>
      </c>
      <c r="AN42" s="86" t="s">
        <v>125</v>
      </c>
      <c r="AO42">
        <v>1</v>
      </c>
    </row>
    <row r="43" spans="1:50" ht="67" thickBot="1" x14ac:dyDescent="0.25">
      <c r="C43" s="107" t="s">
        <v>113</v>
      </c>
      <c r="D43" s="19">
        <v>36</v>
      </c>
      <c r="I43" s="86" t="s">
        <v>120</v>
      </c>
      <c r="J43" s="18">
        <v>36</v>
      </c>
      <c r="Q43" s="86" t="s">
        <v>123</v>
      </c>
      <c r="R43" s="13">
        <v>-1</v>
      </c>
      <c r="AN43" s="86" t="s">
        <v>125</v>
      </c>
      <c r="AO43">
        <v>1</v>
      </c>
    </row>
    <row r="44" spans="1:50" ht="67" thickBot="1" x14ac:dyDescent="0.25">
      <c r="C44" s="107" t="s">
        <v>113</v>
      </c>
      <c r="D44" s="19">
        <v>43</v>
      </c>
      <c r="I44" s="86" t="s">
        <v>120</v>
      </c>
      <c r="J44" s="18">
        <v>43</v>
      </c>
      <c r="Q44" s="86" t="s">
        <v>123</v>
      </c>
      <c r="R44" s="13">
        <v>2</v>
      </c>
      <c r="AN44" s="86" t="s">
        <v>125</v>
      </c>
      <c r="AO44">
        <v>2</v>
      </c>
    </row>
    <row r="45" spans="1:50" ht="67" thickBot="1" x14ac:dyDescent="0.25">
      <c r="C45" s="107" t="s">
        <v>113</v>
      </c>
      <c r="D45" s="19">
        <v>38</v>
      </c>
      <c r="I45" s="86" t="s">
        <v>120</v>
      </c>
      <c r="J45" s="18">
        <v>38</v>
      </c>
      <c r="Q45" s="86" t="s">
        <v>123</v>
      </c>
      <c r="R45" s="13">
        <v>0</v>
      </c>
      <c r="AN45" s="86" t="s">
        <v>125</v>
      </c>
      <c r="AO45">
        <v>3</v>
      </c>
    </row>
    <row r="46" spans="1:50" ht="67" thickBot="1" x14ac:dyDescent="0.25">
      <c r="C46" s="107" t="s">
        <v>113</v>
      </c>
      <c r="D46" s="19">
        <v>39</v>
      </c>
      <c r="I46" s="86" t="s">
        <v>120</v>
      </c>
      <c r="J46" s="18">
        <v>39</v>
      </c>
      <c r="Q46" s="86" t="s">
        <v>123</v>
      </c>
      <c r="R46" s="13">
        <v>1</v>
      </c>
      <c r="AN46" s="86" t="s">
        <v>125</v>
      </c>
      <c r="AO46">
        <v>2</v>
      </c>
    </row>
    <row r="47" spans="1:50" ht="67" thickBot="1" x14ac:dyDescent="0.25">
      <c r="C47" s="107" t="s">
        <v>113</v>
      </c>
      <c r="D47" s="19">
        <v>36</v>
      </c>
      <c r="I47" s="86" t="s">
        <v>120</v>
      </c>
      <c r="J47" s="18">
        <v>36</v>
      </c>
      <c r="Q47" s="86" t="s">
        <v>123</v>
      </c>
      <c r="R47" s="13">
        <v>3</v>
      </c>
      <c r="AN47" s="86" t="s">
        <v>125</v>
      </c>
      <c r="AO47">
        <v>1</v>
      </c>
    </row>
    <row r="48" spans="1:50" ht="67" thickBot="1" x14ac:dyDescent="0.25">
      <c r="C48" s="107" t="s">
        <v>113</v>
      </c>
      <c r="D48" s="19">
        <v>41</v>
      </c>
      <c r="I48" s="86" t="s">
        <v>120</v>
      </c>
      <c r="J48" s="18">
        <v>41</v>
      </c>
      <c r="Q48" s="86" t="s">
        <v>123</v>
      </c>
      <c r="R48" s="13">
        <v>0</v>
      </c>
      <c r="AN48" s="86" t="s">
        <v>125</v>
      </c>
      <c r="AO48">
        <v>3</v>
      </c>
    </row>
    <row r="49" spans="3:41" ht="67" thickBot="1" x14ac:dyDescent="0.25">
      <c r="C49" s="107" t="s">
        <v>113</v>
      </c>
      <c r="D49" s="19">
        <v>36</v>
      </c>
      <c r="I49" s="86" t="s">
        <v>120</v>
      </c>
      <c r="J49" s="18">
        <v>36</v>
      </c>
      <c r="Q49" s="86" t="s">
        <v>123</v>
      </c>
      <c r="R49" s="13">
        <v>0</v>
      </c>
      <c r="AN49" s="86" t="s">
        <v>125</v>
      </c>
      <c r="AO49">
        <v>2</v>
      </c>
    </row>
    <row r="50" spans="3:41" ht="67" thickBot="1" x14ac:dyDescent="0.25">
      <c r="C50" s="107" t="s">
        <v>113</v>
      </c>
      <c r="D50" s="19">
        <v>36</v>
      </c>
      <c r="I50" s="86" t="s">
        <v>120</v>
      </c>
      <c r="J50" s="18">
        <v>36</v>
      </c>
      <c r="Q50" s="86" t="s">
        <v>123</v>
      </c>
      <c r="R50" s="13">
        <v>2</v>
      </c>
      <c r="AN50" s="86" t="s">
        <v>125</v>
      </c>
      <c r="AO50">
        <v>0</v>
      </c>
    </row>
    <row r="51" spans="3:41" ht="67" thickBot="1" x14ac:dyDescent="0.25">
      <c r="C51" s="107" t="s">
        <v>113</v>
      </c>
      <c r="D51" s="19">
        <v>41</v>
      </c>
      <c r="I51" s="86" t="s">
        <v>120</v>
      </c>
      <c r="J51" s="18">
        <v>41</v>
      </c>
      <c r="Q51" s="86" t="s">
        <v>123</v>
      </c>
      <c r="R51" s="13">
        <v>1</v>
      </c>
      <c r="AN51" s="86" t="s">
        <v>125</v>
      </c>
      <c r="AO51">
        <v>3</v>
      </c>
    </row>
    <row r="52" spans="3:41" ht="67" thickBot="1" x14ac:dyDescent="0.25">
      <c r="C52" s="107" t="s">
        <v>113</v>
      </c>
      <c r="D52" s="19">
        <v>36</v>
      </c>
      <c r="I52" s="86" t="s">
        <v>120</v>
      </c>
      <c r="J52" s="18">
        <v>36</v>
      </c>
      <c r="Q52" s="86" t="s">
        <v>123</v>
      </c>
      <c r="R52" s="13">
        <v>0</v>
      </c>
      <c r="AN52" s="86" t="s">
        <v>125</v>
      </c>
      <c r="AO52">
        <v>3</v>
      </c>
    </row>
    <row r="53" spans="3:41" ht="67" thickBot="1" x14ac:dyDescent="0.25">
      <c r="C53" s="107" t="s">
        <v>113</v>
      </c>
      <c r="D53" s="19">
        <v>59</v>
      </c>
      <c r="I53" s="86" t="s">
        <v>120</v>
      </c>
      <c r="J53" s="18">
        <v>59</v>
      </c>
      <c r="Q53" s="86" t="s">
        <v>123</v>
      </c>
      <c r="R53" s="13">
        <v>0</v>
      </c>
      <c r="AN53" s="86" t="s">
        <v>125</v>
      </c>
      <c r="AO53">
        <v>0</v>
      </c>
    </row>
    <row r="54" spans="3:41" ht="67" thickBot="1" x14ac:dyDescent="0.25">
      <c r="C54" s="107" t="s">
        <v>113</v>
      </c>
      <c r="D54" s="19">
        <v>36</v>
      </c>
      <c r="I54" s="86" t="s">
        <v>120</v>
      </c>
      <c r="J54" s="18">
        <v>36</v>
      </c>
      <c r="Q54" s="86" t="s">
        <v>123</v>
      </c>
      <c r="R54" s="13">
        <v>1</v>
      </c>
      <c r="AN54" s="86" t="s">
        <v>125</v>
      </c>
      <c r="AO54">
        <v>2</v>
      </c>
    </row>
    <row r="55" spans="3:41" ht="67" thickBot="1" x14ac:dyDescent="0.25">
      <c r="C55" s="107" t="s">
        <v>113</v>
      </c>
      <c r="D55" s="19">
        <v>41</v>
      </c>
      <c r="I55" s="86" t="s">
        <v>120</v>
      </c>
      <c r="J55" s="18">
        <v>41</v>
      </c>
      <c r="Q55" s="86" t="s">
        <v>123</v>
      </c>
      <c r="R55" s="13">
        <v>2</v>
      </c>
      <c r="AN55" s="86" t="s">
        <v>125</v>
      </c>
      <c r="AO55">
        <v>2</v>
      </c>
    </row>
    <row r="56" spans="3:41" ht="67" thickBot="1" x14ac:dyDescent="0.25">
      <c r="C56" s="107" t="s">
        <v>113</v>
      </c>
      <c r="D56" s="19">
        <v>42</v>
      </c>
      <c r="I56" s="86" t="s">
        <v>120</v>
      </c>
      <c r="J56" s="18">
        <v>42</v>
      </c>
      <c r="Q56" s="86" t="s">
        <v>123</v>
      </c>
      <c r="R56" s="13">
        <v>0</v>
      </c>
      <c r="AN56" s="86" t="s">
        <v>125</v>
      </c>
      <c r="AO56">
        <v>3</v>
      </c>
    </row>
    <row r="57" spans="3:41" ht="67" thickBot="1" x14ac:dyDescent="0.25">
      <c r="C57" s="107" t="s">
        <v>113</v>
      </c>
      <c r="D57" s="19">
        <v>36</v>
      </c>
      <c r="I57" s="86" t="s">
        <v>120</v>
      </c>
      <c r="J57" s="18">
        <v>36</v>
      </c>
      <c r="Q57" s="86" t="s">
        <v>123</v>
      </c>
      <c r="R57" s="13">
        <v>2</v>
      </c>
      <c r="AN57" s="86" t="s">
        <v>125</v>
      </c>
      <c r="AO57">
        <v>2</v>
      </c>
    </row>
    <row r="58" spans="3:41" ht="67" thickBot="1" x14ac:dyDescent="0.25">
      <c r="C58" s="107" t="s">
        <v>113</v>
      </c>
      <c r="D58" s="19">
        <v>36</v>
      </c>
      <c r="I58" s="86" t="s">
        <v>120</v>
      </c>
      <c r="J58" s="18">
        <v>36</v>
      </c>
      <c r="Q58" s="86" t="s">
        <v>123</v>
      </c>
      <c r="R58" s="13">
        <v>1</v>
      </c>
      <c r="AN58" s="86" t="s">
        <v>125</v>
      </c>
      <c r="AO58">
        <v>1</v>
      </c>
    </row>
    <row r="59" spans="3:41" ht="67" thickBot="1" x14ac:dyDescent="0.25">
      <c r="C59" s="107" t="s">
        <v>113</v>
      </c>
      <c r="D59" s="19">
        <v>60</v>
      </c>
      <c r="I59" s="86" t="s">
        <v>120</v>
      </c>
      <c r="J59" s="18">
        <v>60</v>
      </c>
      <c r="Q59" s="86" t="s">
        <v>123</v>
      </c>
      <c r="R59" s="13">
        <v>0</v>
      </c>
      <c r="AN59" s="86" t="s">
        <v>125</v>
      </c>
      <c r="AO59">
        <v>3</v>
      </c>
    </row>
    <row r="60" spans="3:41" ht="67" thickBot="1" x14ac:dyDescent="0.25">
      <c r="C60" s="107" t="s">
        <v>113</v>
      </c>
      <c r="D60" s="19">
        <v>36</v>
      </c>
      <c r="I60" s="86" t="s">
        <v>120</v>
      </c>
      <c r="J60" s="18">
        <v>36</v>
      </c>
      <c r="Q60" s="86" t="s">
        <v>123</v>
      </c>
      <c r="R60" s="13">
        <v>1</v>
      </c>
      <c r="AN60" s="86" t="s">
        <v>125</v>
      </c>
      <c r="AO60">
        <v>1</v>
      </c>
    </row>
    <row r="61" spans="3:41" ht="67" thickBot="1" x14ac:dyDescent="0.25">
      <c r="C61" s="107" t="s">
        <v>113</v>
      </c>
      <c r="D61" s="19">
        <v>36</v>
      </c>
      <c r="I61" s="86" t="s">
        <v>120</v>
      </c>
      <c r="J61" s="18">
        <v>36</v>
      </c>
      <c r="Q61" s="110" t="s">
        <v>124</v>
      </c>
      <c r="R61" s="13">
        <v>0</v>
      </c>
      <c r="AN61" s="86" t="s">
        <v>125</v>
      </c>
      <c r="AO61">
        <v>2</v>
      </c>
    </row>
    <row r="62" spans="3:41" ht="67" thickBot="1" x14ac:dyDescent="0.25">
      <c r="C62" s="107" t="s">
        <v>114</v>
      </c>
      <c r="D62" s="19">
        <v>36</v>
      </c>
      <c r="I62" s="87" t="s">
        <v>121</v>
      </c>
      <c r="J62" s="21">
        <v>12</v>
      </c>
      <c r="Q62" s="110" t="s">
        <v>124</v>
      </c>
      <c r="R62" s="13">
        <v>2</v>
      </c>
      <c r="AN62" s="86" t="s">
        <v>125</v>
      </c>
      <c r="AO62">
        <v>2</v>
      </c>
    </row>
    <row r="63" spans="3:41" ht="67" thickBot="1" x14ac:dyDescent="0.25">
      <c r="C63" s="107" t="s">
        <v>114</v>
      </c>
      <c r="D63" s="19">
        <v>38</v>
      </c>
      <c r="I63" s="87" t="s">
        <v>121</v>
      </c>
      <c r="J63" s="21">
        <v>10</v>
      </c>
      <c r="Q63" s="110" t="s">
        <v>124</v>
      </c>
      <c r="R63" s="13">
        <v>0</v>
      </c>
      <c r="AN63" s="86" t="s">
        <v>125</v>
      </c>
      <c r="AO63">
        <v>2</v>
      </c>
    </row>
    <row r="64" spans="3:41" ht="45" thickBot="1" x14ac:dyDescent="0.25">
      <c r="C64" s="107" t="s">
        <v>114</v>
      </c>
      <c r="D64" s="19">
        <v>43</v>
      </c>
      <c r="I64" s="87" t="s">
        <v>121</v>
      </c>
      <c r="J64" s="21">
        <v>15</v>
      </c>
      <c r="Q64" s="110" t="s">
        <v>124</v>
      </c>
      <c r="R64" s="13">
        <v>1</v>
      </c>
      <c r="AN64" s="113" t="s">
        <v>126</v>
      </c>
      <c r="AO64">
        <v>3</v>
      </c>
    </row>
    <row r="65" spans="3:41" ht="45" thickBot="1" x14ac:dyDescent="0.25">
      <c r="C65" s="107" t="s">
        <v>114</v>
      </c>
      <c r="D65" s="19">
        <v>42</v>
      </c>
      <c r="I65" s="87" t="s">
        <v>121</v>
      </c>
      <c r="J65" s="21">
        <v>12</v>
      </c>
      <c r="Q65" s="110" t="s">
        <v>124</v>
      </c>
      <c r="R65" s="13">
        <v>2</v>
      </c>
      <c r="AN65" s="113" t="s">
        <v>126</v>
      </c>
      <c r="AO65">
        <v>1</v>
      </c>
    </row>
    <row r="66" spans="3:41" ht="45" thickBot="1" x14ac:dyDescent="0.25">
      <c r="C66" s="107" t="s">
        <v>114</v>
      </c>
      <c r="D66" s="19">
        <v>41</v>
      </c>
      <c r="I66" s="87" t="s">
        <v>121</v>
      </c>
      <c r="J66" s="21">
        <v>20</v>
      </c>
      <c r="Q66" s="110" t="s">
        <v>124</v>
      </c>
      <c r="R66" s="13">
        <v>1</v>
      </c>
      <c r="AN66" s="113" t="s">
        <v>126</v>
      </c>
      <c r="AO66">
        <v>3</v>
      </c>
    </row>
    <row r="67" spans="3:41" ht="45" thickBot="1" x14ac:dyDescent="0.25">
      <c r="C67" s="107" t="s">
        <v>114</v>
      </c>
      <c r="D67" s="19">
        <v>36</v>
      </c>
      <c r="I67" s="87" t="s">
        <v>121</v>
      </c>
      <c r="J67" s="21">
        <v>11</v>
      </c>
      <c r="Q67" s="110" t="s">
        <v>124</v>
      </c>
      <c r="R67" s="13">
        <v>1</v>
      </c>
      <c r="AN67" s="113" t="s">
        <v>126</v>
      </c>
      <c r="AO67">
        <v>2</v>
      </c>
    </row>
    <row r="68" spans="3:41" ht="45" thickBot="1" x14ac:dyDescent="0.25">
      <c r="C68" s="107" t="s">
        <v>114</v>
      </c>
      <c r="D68" s="19">
        <v>43</v>
      </c>
      <c r="I68" s="87" t="s">
        <v>121</v>
      </c>
      <c r="J68" s="21">
        <v>40</v>
      </c>
      <c r="Q68" s="110" t="s">
        <v>124</v>
      </c>
      <c r="R68" s="13">
        <v>2</v>
      </c>
      <c r="AN68" s="113" t="s">
        <v>126</v>
      </c>
      <c r="AO68">
        <v>1</v>
      </c>
    </row>
    <row r="69" spans="3:41" ht="45" thickBot="1" x14ac:dyDescent="0.25">
      <c r="C69" s="107" t="s">
        <v>114</v>
      </c>
      <c r="D69" s="19">
        <v>38</v>
      </c>
      <c r="I69" s="87" t="s">
        <v>121</v>
      </c>
      <c r="J69" s="21">
        <v>15</v>
      </c>
      <c r="Q69" s="110" t="s">
        <v>124</v>
      </c>
      <c r="R69" s="13">
        <v>0</v>
      </c>
      <c r="AN69" s="113" t="s">
        <v>126</v>
      </c>
      <c r="AO69">
        <v>2</v>
      </c>
    </row>
    <row r="70" spans="3:41" ht="45" thickBot="1" x14ac:dyDescent="0.25">
      <c r="C70" s="107" t="s">
        <v>114</v>
      </c>
      <c r="D70" s="19">
        <v>39</v>
      </c>
      <c r="I70" s="87" t="s">
        <v>121</v>
      </c>
      <c r="J70" s="21">
        <v>12</v>
      </c>
      <c r="Q70" s="110" t="s">
        <v>124</v>
      </c>
      <c r="R70" s="13">
        <v>1</v>
      </c>
      <c r="AN70" s="113" t="s">
        <v>126</v>
      </c>
      <c r="AO70">
        <v>0</v>
      </c>
    </row>
    <row r="71" spans="3:41" ht="45" thickBot="1" x14ac:dyDescent="0.25">
      <c r="C71" s="107" t="s">
        <v>114</v>
      </c>
      <c r="D71" s="19">
        <v>36</v>
      </c>
      <c r="I71" s="87" t="s">
        <v>121</v>
      </c>
      <c r="J71" s="21">
        <v>10</v>
      </c>
      <c r="Q71" s="110" t="s">
        <v>124</v>
      </c>
      <c r="R71" s="13">
        <v>2</v>
      </c>
      <c r="AN71" s="113" t="s">
        <v>126</v>
      </c>
      <c r="AO71">
        <v>1</v>
      </c>
    </row>
    <row r="72" spans="3:41" ht="45" thickBot="1" x14ac:dyDescent="0.25">
      <c r="C72" s="107" t="s">
        <v>114</v>
      </c>
      <c r="D72" s="19">
        <v>41</v>
      </c>
      <c r="I72" s="87" t="s">
        <v>121</v>
      </c>
      <c r="J72" s="21">
        <v>18</v>
      </c>
      <c r="Q72" s="110" t="s">
        <v>124</v>
      </c>
      <c r="R72" s="13">
        <v>0</v>
      </c>
      <c r="AN72" s="113" t="s">
        <v>126</v>
      </c>
      <c r="AO72">
        <v>3</v>
      </c>
    </row>
    <row r="73" spans="3:41" ht="45" thickBot="1" x14ac:dyDescent="0.25">
      <c r="C73" s="107" t="s">
        <v>114</v>
      </c>
      <c r="D73" s="19">
        <v>36</v>
      </c>
      <c r="I73" s="87" t="s">
        <v>121</v>
      </c>
      <c r="J73" s="21">
        <v>12</v>
      </c>
      <c r="Q73" s="110" t="s">
        <v>124</v>
      </c>
      <c r="R73" s="13">
        <v>0</v>
      </c>
      <c r="AN73" s="113" t="s">
        <v>126</v>
      </c>
      <c r="AO73">
        <v>2</v>
      </c>
    </row>
    <row r="74" spans="3:41" ht="45" thickBot="1" x14ac:dyDescent="0.25">
      <c r="C74" s="107" t="s">
        <v>115</v>
      </c>
      <c r="D74" s="19">
        <v>36</v>
      </c>
      <c r="I74" s="87" t="s">
        <v>121</v>
      </c>
      <c r="J74" s="21">
        <v>10</v>
      </c>
      <c r="Q74" s="110" t="s">
        <v>124</v>
      </c>
      <c r="R74" s="13">
        <v>0</v>
      </c>
      <c r="AN74" s="113" t="s">
        <v>126</v>
      </c>
      <c r="AO74">
        <v>1</v>
      </c>
    </row>
    <row r="75" spans="3:41" ht="45" thickBot="1" x14ac:dyDescent="0.25">
      <c r="C75" s="107" t="s">
        <v>115</v>
      </c>
      <c r="D75" s="19">
        <v>41</v>
      </c>
      <c r="I75" s="87" t="s">
        <v>121</v>
      </c>
      <c r="J75" s="21">
        <v>14</v>
      </c>
      <c r="Q75" s="110" t="s">
        <v>124</v>
      </c>
      <c r="R75" s="13">
        <v>-1</v>
      </c>
      <c r="AN75" s="113" t="s">
        <v>126</v>
      </c>
      <c r="AO75">
        <v>3</v>
      </c>
    </row>
    <row r="76" spans="3:41" ht="45" thickBot="1" x14ac:dyDescent="0.25">
      <c r="C76" s="107" t="s">
        <v>115</v>
      </c>
      <c r="D76" s="19">
        <v>36</v>
      </c>
      <c r="I76" s="87" t="s">
        <v>121</v>
      </c>
      <c r="J76" s="21">
        <v>11</v>
      </c>
      <c r="Q76" s="110" t="s">
        <v>124</v>
      </c>
      <c r="R76" s="13">
        <v>-1</v>
      </c>
      <c r="AN76" s="113" t="s">
        <v>126</v>
      </c>
      <c r="AO76">
        <v>3</v>
      </c>
    </row>
    <row r="77" spans="3:41" ht="45" thickBot="1" x14ac:dyDescent="0.25">
      <c r="C77" s="107" t="s">
        <v>115</v>
      </c>
      <c r="D77" s="19">
        <v>59</v>
      </c>
      <c r="I77" s="87" t="s">
        <v>121</v>
      </c>
      <c r="J77" s="21">
        <v>58</v>
      </c>
      <c r="Q77" s="110" t="s">
        <v>124</v>
      </c>
      <c r="R77" s="13">
        <v>1</v>
      </c>
      <c r="AN77" s="113" t="s">
        <v>126</v>
      </c>
      <c r="AO77">
        <v>3</v>
      </c>
    </row>
    <row r="78" spans="3:41" ht="45" thickBot="1" x14ac:dyDescent="0.25">
      <c r="C78" s="107" t="s">
        <v>115</v>
      </c>
      <c r="D78" s="19">
        <v>36</v>
      </c>
      <c r="I78" s="87" t="s">
        <v>121</v>
      </c>
      <c r="J78" s="21">
        <v>11</v>
      </c>
      <c r="Q78" s="110" t="s">
        <v>124</v>
      </c>
      <c r="R78" s="13">
        <v>0</v>
      </c>
      <c r="AN78" s="113" t="s">
        <v>126</v>
      </c>
      <c r="AO78">
        <v>3</v>
      </c>
    </row>
    <row r="79" spans="3:41" ht="45" thickBot="1" x14ac:dyDescent="0.25">
      <c r="C79" s="107" t="s">
        <v>115</v>
      </c>
      <c r="D79" s="19">
        <v>41</v>
      </c>
      <c r="I79" s="87" t="s">
        <v>121</v>
      </c>
      <c r="J79" s="21">
        <v>15</v>
      </c>
      <c r="Q79" s="110" t="s">
        <v>124</v>
      </c>
      <c r="R79" s="13">
        <v>1</v>
      </c>
      <c r="AN79" s="113" t="s">
        <v>126</v>
      </c>
      <c r="AO79">
        <v>2</v>
      </c>
    </row>
    <row r="80" spans="3:41" ht="45" thickBot="1" x14ac:dyDescent="0.25">
      <c r="C80" s="107" t="s">
        <v>115</v>
      </c>
      <c r="D80" s="19">
        <v>42</v>
      </c>
      <c r="I80" s="87" t="s">
        <v>121</v>
      </c>
      <c r="J80" s="21">
        <v>23</v>
      </c>
      <c r="Q80" s="110" t="s">
        <v>124</v>
      </c>
      <c r="R80" s="13">
        <v>0</v>
      </c>
      <c r="AN80" s="113" t="s">
        <v>126</v>
      </c>
      <c r="AO80">
        <v>2</v>
      </c>
    </row>
    <row r="81" spans="3:41" ht="45" thickBot="1" x14ac:dyDescent="0.25">
      <c r="C81" s="107" t="s">
        <v>115</v>
      </c>
      <c r="D81" s="19">
        <v>36</v>
      </c>
      <c r="I81" s="87" t="s">
        <v>121</v>
      </c>
      <c r="J81" s="21">
        <v>11</v>
      </c>
      <c r="Q81" s="110" t="s">
        <v>124</v>
      </c>
      <c r="R81" s="13">
        <v>1</v>
      </c>
      <c r="AN81" s="113" t="s">
        <v>126</v>
      </c>
      <c r="AO81">
        <v>3</v>
      </c>
    </row>
    <row r="82" spans="3:41" ht="45" thickBot="1" x14ac:dyDescent="0.25">
      <c r="C82" s="107" t="s">
        <v>115</v>
      </c>
      <c r="D82" s="19">
        <v>36</v>
      </c>
      <c r="I82" s="87" t="s">
        <v>121</v>
      </c>
      <c r="J82" s="21">
        <v>19</v>
      </c>
      <c r="Q82" s="110" t="s">
        <v>124</v>
      </c>
      <c r="R82" s="13">
        <v>2</v>
      </c>
      <c r="AN82" s="113" t="s">
        <v>126</v>
      </c>
      <c r="AO82">
        <v>2</v>
      </c>
    </row>
    <row r="83" spans="3:41" ht="45" thickBot="1" x14ac:dyDescent="0.25">
      <c r="C83" s="107" t="s">
        <v>115</v>
      </c>
      <c r="D83" s="19">
        <v>60</v>
      </c>
      <c r="I83" s="87" t="s">
        <v>121</v>
      </c>
      <c r="J83" s="21">
        <v>21</v>
      </c>
      <c r="Q83" s="110" t="s">
        <v>124</v>
      </c>
      <c r="R83" s="13">
        <v>-2</v>
      </c>
      <c r="AN83" s="113" t="s">
        <v>126</v>
      </c>
      <c r="AO83">
        <v>3</v>
      </c>
    </row>
    <row r="84" spans="3:41" ht="45" thickBot="1" x14ac:dyDescent="0.25">
      <c r="C84" s="107" t="s">
        <v>115</v>
      </c>
      <c r="D84" s="19">
        <v>36</v>
      </c>
      <c r="I84" s="87" t="s">
        <v>121</v>
      </c>
      <c r="J84" s="21">
        <v>9</v>
      </c>
      <c r="Q84" s="110" t="s">
        <v>124</v>
      </c>
      <c r="R84" s="13">
        <v>0</v>
      </c>
      <c r="AN84" s="113" t="s">
        <v>126</v>
      </c>
      <c r="AO84">
        <v>2</v>
      </c>
    </row>
    <row r="85" spans="3:41" ht="45" thickBot="1" x14ac:dyDescent="0.25">
      <c r="C85" s="107" t="s">
        <v>115</v>
      </c>
      <c r="D85" s="19">
        <v>36</v>
      </c>
      <c r="I85" s="87" t="s">
        <v>121</v>
      </c>
      <c r="J85" s="21">
        <v>13</v>
      </c>
      <c r="Q85" s="111" t="s">
        <v>122</v>
      </c>
      <c r="R85" s="13">
        <v>0</v>
      </c>
      <c r="AN85" s="113" t="s">
        <v>126</v>
      </c>
      <c r="AO85">
        <v>1</v>
      </c>
    </row>
    <row r="86" spans="3:41" ht="44" x14ac:dyDescent="0.2">
      <c r="C86" s="107" t="s">
        <v>116</v>
      </c>
      <c r="D86" s="19">
        <v>12</v>
      </c>
      <c r="Q86" s="111" t="s">
        <v>122</v>
      </c>
      <c r="R86" s="13">
        <v>1.5</v>
      </c>
      <c r="AN86" s="113" t="s">
        <v>126</v>
      </c>
      <c r="AO86">
        <v>3</v>
      </c>
    </row>
    <row r="87" spans="3:41" ht="44" x14ac:dyDescent="0.2">
      <c r="C87" s="107" t="s">
        <v>116</v>
      </c>
      <c r="D87" s="19">
        <v>10</v>
      </c>
      <c r="Q87" s="111" t="s">
        <v>122</v>
      </c>
      <c r="R87" s="13">
        <v>1</v>
      </c>
      <c r="AN87" s="113" t="s">
        <v>126</v>
      </c>
      <c r="AO87">
        <v>3</v>
      </c>
    </row>
    <row r="88" spans="3:41" ht="44" x14ac:dyDescent="0.2">
      <c r="C88" s="107" t="s">
        <v>116</v>
      </c>
      <c r="D88" s="19">
        <v>15</v>
      </c>
      <c r="Q88" s="111" t="s">
        <v>122</v>
      </c>
      <c r="R88" s="13">
        <v>1</v>
      </c>
      <c r="AN88" s="114" t="s">
        <v>127</v>
      </c>
      <c r="AO88">
        <v>3</v>
      </c>
    </row>
    <row r="89" spans="3:41" ht="44" x14ac:dyDescent="0.2">
      <c r="C89" s="107" t="s">
        <v>116</v>
      </c>
      <c r="D89" s="19">
        <v>12</v>
      </c>
      <c r="Q89" s="111" t="s">
        <v>122</v>
      </c>
      <c r="R89" s="13">
        <v>1.5</v>
      </c>
      <c r="AN89" s="114" t="s">
        <v>127</v>
      </c>
      <c r="AO89">
        <v>1.5</v>
      </c>
    </row>
    <row r="90" spans="3:41" ht="44" x14ac:dyDescent="0.2">
      <c r="C90" s="107" t="s">
        <v>116</v>
      </c>
      <c r="D90" s="19">
        <v>20</v>
      </c>
      <c r="Q90" s="111" t="s">
        <v>122</v>
      </c>
      <c r="R90" s="13">
        <v>0.5</v>
      </c>
      <c r="AN90" s="114" t="s">
        <v>127</v>
      </c>
      <c r="AO90">
        <v>2</v>
      </c>
    </row>
    <row r="91" spans="3:41" ht="44" x14ac:dyDescent="0.2">
      <c r="C91" s="107" t="s">
        <v>116</v>
      </c>
      <c r="D91" s="19">
        <v>11</v>
      </c>
      <c r="Q91" s="111" t="s">
        <v>122</v>
      </c>
      <c r="R91" s="13">
        <v>0</v>
      </c>
      <c r="AN91" s="114" t="s">
        <v>127</v>
      </c>
      <c r="AO91">
        <v>1.5</v>
      </c>
    </row>
    <row r="92" spans="3:41" ht="44" x14ac:dyDescent="0.2">
      <c r="C92" s="107" t="s">
        <v>116</v>
      </c>
      <c r="D92" s="19">
        <v>40</v>
      </c>
      <c r="Q92" s="111" t="s">
        <v>122</v>
      </c>
      <c r="R92" s="13">
        <v>2</v>
      </c>
      <c r="AN92" s="114" t="s">
        <v>127</v>
      </c>
      <c r="AO92">
        <v>1.5</v>
      </c>
    </row>
    <row r="93" spans="3:41" ht="44" x14ac:dyDescent="0.2">
      <c r="C93" s="107" t="s">
        <v>116</v>
      </c>
      <c r="D93" s="19">
        <v>15</v>
      </c>
      <c r="Q93" s="111" t="s">
        <v>122</v>
      </c>
      <c r="R93" s="13">
        <v>0</v>
      </c>
      <c r="AN93" s="114" t="s">
        <v>127</v>
      </c>
      <c r="AO93">
        <v>2.5</v>
      </c>
    </row>
    <row r="94" spans="3:41" ht="44" x14ac:dyDescent="0.2">
      <c r="C94" s="107" t="s">
        <v>116</v>
      </c>
      <c r="D94" s="19">
        <v>12</v>
      </c>
      <c r="Q94" s="111" t="s">
        <v>122</v>
      </c>
      <c r="R94" s="13">
        <v>1</v>
      </c>
      <c r="AN94" s="114" t="s">
        <v>127</v>
      </c>
      <c r="AO94">
        <v>1</v>
      </c>
    </row>
    <row r="95" spans="3:41" ht="44" x14ac:dyDescent="0.2">
      <c r="C95" s="107" t="s">
        <v>116</v>
      </c>
      <c r="D95" s="19">
        <v>10</v>
      </c>
      <c r="Q95" s="111" t="s">
        <v>122</v>
      </c>
      <c r="R95" s="13">
        <v>2.5</v>
      </c>
      <c r="AN95" s="114" t="s">
        <v>127</v>
      </c>
      <c r="AO95">
        <v>1</v>
      </c>
    </row>
    <row r="96" spans="3:41" ht="44" x14ac:dyDescent="0.2">
      <c r="C96" s="107" t="s">
        <v>116</v>
      </c>
      <c r="D96" s="19">
        <v>18</v>
      </c>
      <c r="Q96" s="111" t="s">
        <v>122</v>
      </c>
      <c r="R96" s="13">
        <v>0</v>
      </c>
      <c r="AN96" s="114" t="s">
        <v>127</v>
      </c>
      <c r="AO96">
        <v>3</v>
      </c>
    </row>
    <row r="97" spans="3:41" ht="44" x14ac:dyDescent="0.2">
      <c r="C97" s="107" t="s">
        <v>116</v>
      </c>
      <c r="D97" s="19">
        <v>12</v>
      </c>
      <c r="Q97" s="111" t="s">
        <v>122</v>
      </c>
      <c r="R97" s="13">
        <v>0</v>
      </c>
      <c r="AN97" s="114" t="s">
        <v>127</v>
      </c>
      <c r="AO97">
        <v>2</v>
      </c>
    </row>
    <row r="98" spans="3:41" ht="44" x14ac:dyDescent="0.2">
      <c r="C98" s="107" t="s">
        <v>116</v>
      </c>
      <c r="D98" s="19">
        <v>10</v>
      </c>
      <c r="Q98" s="111" t="s">
        <v>122</v>
      </c>
      <c r="R98" s="13">
        <v>1</v>
      </c>
      <c r="AN98" s="114" t="s">
        <v>127</v>
      </c>
      <c r="AO98">
        <v>0.5</v>
      </c>
    </row>
    <row r="99" spans="3:41" ht="44" x14ac:dyDescent="0.2">
      <c r="C99" s="107" t="s">
        <v>116</v>
      </c>
      <c r="D99" s="19">
        <v>14</v>
      </c>
      <c r="Q99" s="111" t="s">
        <v>122</v>
      </c>
      <c r="R99" s="13">
        <v>0</v>
      </c>
      <c r="AN99" s="114" t="s">
        <v>127</v>
      </c>
      <c r="AO99">
        <v>3</v>
      </c>
    </row>
    <row r="100" spans="3:41" ht="44" x14ac:dyDescent="0.2">
      <c r="C100" s="107" t="s">
        <v>116</v>
      </c>
      <c r="D100" s="19">
        <v>11</v>
      </c>
      <c r="Q100" s="111" t="s">
        <v>122</v>
      </c>
      <c r="R100" s="13">
        <v>-0.5</v>
      </c>
      <c r="AN100" s="114" t="s">
        <v>127</v>
      </c>
      <c r="AO100">
        <v>3</v>
      </c>
    </row>
    <row r="101" spans="3:41" ht="44" x14ac:dyDescent="0.2">
      <c r="C101" s="107" t="s">
        <v>116</v>
      </c>
      <c r="D101" s="19">
        <v>58</v>
      </c>
      <c r="Q101" s="111" t="s">
        <v>122</v>
      </c>
      <c r="R101" s="13">
        <v>0.5</v>
      </c>
      <c r="AN101" s="114" t="s">
        <v>127</v>
      </c>
      <c r="AO101">
        <v>1.5</v>
      </c>
    </row>
    <row r="102" spans="3:41" ht="44" x14ac:dyDescent="0.2">
      <c r="C102" s="107" t="s">
        <v>116</v>
      </c>
      <c r="D102" s="19">
        <v>11</v>
      </c>
      <c r="Q102" s="111" t="s">
        <v>122</v>
      </c>
      <c r="R102" s="13">
        <v>0.5</v>
      </c>
      <c r="AN102" s="114" t="s">
        <v>127</v>
      </c>
      <c r="AO102">
        <v>2.5</v>
      </c>
    </row>
    <row r="103" spans="3:41" ht="44" x14ac:dyDescent="0.2">
      <c r="C103" s="107" t="s">
        <v>116</v>
      </c>
      <c r="D103" s="19">
        <v>15</v>
      </c>
      <c r="Q103" s="111" t="s">
        <v>122</v>
      </c>
      <c r="R103" s="13">
        <v>1.5</v>
      </c>
      <c r="AN103" s="114" t="s">
        <v>127</v>
      </c>
      <c r="AO103">
        <v>2</v>
      </c>
    </row>
    <row r="104" spans="3:41" ht="44" x14ac:dyDescent="0.2">
      <c r="C104" s="107" t="s">
        <v>116</v>
      </c>
      <c r="D104" s="19">
        <v>23</v>
      </c>
      <c r="Q104" s="111" t="s">
        <v>122</v>
      </c>
      <c r="R104" s="13">
        <v>0</v>
      </c>
      <c r="AN104" s="114" t="s">
        <v>127</v>
      </c>
      <c r="AO104">
        <v>2.5</v>
      </c>
    </row>
    <row r="105" spans="3:41" ht="44" x14ac:dyDescent="0.2">
      <c r="C105" s="107" t="s">
        <v>116</v>
      </c>
      <c r="D105" s="19">
        <v>11</v>
      </c>
      <c r="Q105" s="111" t="s">
        <v>122</v>
      </c>
      <c r="R105" s="13">
        <v>1.5</v>
      </c>
      <c r="AN105" s="114" t="s">
        <v>127</v>
      </c>
      <c r="AO105">
        <v>2.5</v>
      </c>
    </row>
    <row r="106" spans="3:41" ht="44" x14ac:dyDescent="0.2">
      <c r="C106" s="107" t="s">
        <v>116</v>
      </c>
      <c r="D106" s="19">
        <v>19</v>
      </c>
      <c r="Q106" s="111" t="s">
        <v>122</v>
      </c>
      <c r="R106" s="13">
        <v>1.5</v>
      </c>
      <c r="AN106" s="114" t="s">
        <v>127</v>
      </c>
      <c r="AO106">
        <v>1.5</v>
      </c>
    </row>
    <row r="107" spans="3:41" ht="44" x14ac:dyDescent="0.2">
      <c r="C107" s="107" t="s">
        <v>116</v>
      </c>
      <c r="D107" s="19">
        <v>21</v>
      </c>
      <c r="Q107" s="111" t="s">
        <v>122</v>
      </c>
      <c r="R107" s="13">
        <v>-1</v>
      </c>
      <c r="AN107" s="114" t="s">
        <v>127</v>
      </c>
      <c r="AO107">
        <v>3</v>
      </c>
    </row>
    <row r="108" spans="3:41" ht="44" x14ac:dyDescent="0.2">
      <c r="C108" s="107" t="s">
        <v>116</v>
      </c>
      <c r="D108" s="19">
        <v>9</v>
      </c>
      <c r="Q108" s="111" t="s">
        <v>122</v>
      </c>
      <c r="R108" s="13">
        <v>0.5</v>
      </c>
      <c r="AN108" s="114" t="s">
        <v>127</v>
      </c>
      <c r="AO108">
        <v>1.5</v>
      </c>
    </row>
    <row r="109" spans="3:41" ht="44" x14ac:dyDescent="0.2">
      <c r="C109" s="107" t="s">
        <v>116</v>
      </c>
      <c r="D109" s="19">
        <v>13</v>
      </c>
      <c r="AN109" s="114" t="s">
        <v>127</v>
      </c>
      <c r="AO109">
        <v>1.5</v>
      </c>
    </row>
    <row r="110" spans="3:41" ht="44" x14ac:dyDescent="0.2">
      <c r="C110" s="107" t="s">
        <v>117</v>
      </c>
      <c r="D110" s="19">
        <v>12</v>
      </c>
      <c r="AN110" s="114" t="s">
        <v>127</v>
      </c>
      <c r="AO110">
        <v>2.5</v>
      </c>
    </row>
    <row r="111" spans="3:41" ht="45" thickBot="1" x14ac:dyDescent="0.25">
      <c r="C111" s="107" t="s">
        <v>117</v>
      </c>
      <c r="D111" s="19">
        <v>10</v>
      </c>
      <c r="AN111" s="114" t="s">
        <v>127</v>
      </c>
      <c r="AO111">
        <v>2.5</v>
      </c>
    </row>
    <row r="112" spans="3:41" ht="67" thickBot="1" x14ac:dyDescent="0.25">
      <c r="C112" s="107" t="s">
        <v>117</v>
      </c>
      <c r="D112" s="19">
        <v>15</v>
      </c>
      <c r="AN112" s="86" t="s">
        <v>128</v>
      </c>
      <c r="AO112">
        <v>3</v>
      </c>
    </row>
    <row r="113" spans="3:41" ht="67" thickBot="1" x14ac:dyDescent="0.25">
      <c r="C113" s="107" t="s">
        <v>117</v>
      </c>
      <c r="D113" s="19">
        <v>12</v>
      </c>
      <c r="AN113" s="86" t="s">
        <v>128</v>
      </c>
      <c r="AO113">
        <v>3</v>
      </c>
    </row>
    <row r="114" spans="3:41" ht="67" thickBot="1" x14ac:dyDescent="0.25">
      <c r="C114" s="107" t="s">
        <v>117</v>
      </c>
      <c r="D114" s="19">
        <v>20</v>
      </c>
      <c r="AN114" s="86" t="s">
        <v>128</v>
      </c>
      <c r="AO114">
        <v>3</v>
      </c>
    </row>
    <row r="115" spans="3:41" ht="67" thickBot="1" x14ac:dyDescent="0.25">
      <c r="C115" s="107" t="s">
        <v>117</v>
      </c>
      <c r="D115" s="19">
        <v>11</v>
      </c>
      <c r="AN115" s="86" t="s">
        <v>128</v>
      </c>
      <c r="AO115">
        <v>2</v>
      </c>
    </row>
    <row r="116" spans="3:41" ht="67" thickBot="1" x14ac:dyDescent="0.25">
      <c r="C116" s="107" t="s">
        <v>117</v>
      </c>
      <c r="D116" s="19">
        <v>40</v>
      </c>
      <c r="AN116" s="86" t="s">
        <v>128</v>
      </c>
      <c r="AO116">
        <v>3</v>
      </c>
    </row>
    <row r="117" spans="3:41" ht="67" thickBot="1" x14ac:dyDescent="0.25">
      <c r="C117" s="107" t="s">
        <v>117</v>
      </c>
      <c r="D117" s="19">
        <v>15</v>
      </c>
      <c r="AN117" s="86" t="s">
        <v>128</v>
      </c>
      <c r="AO117">
        <v>3</v>
      </c>
    </row>
    <row r="118" spans="3:41" ht="67" thickBot="1" x14ac:dyDescent="0.25">
      <c r="C118" s="107" t="s">
        <v>117</v>
      </c>
      <c r="D118" s="19">
        <v>12</v>
      </c>
      <c r="AN118" s="86" t="s">
        <v>128</v>
      </c>
      <c r="AO118">
        <v>1</v>
      </c>
    </row>
    <row r="119" spans="3:41" ht="67" thickBot="1" x14ac:dyDescent="0.25">
      <c r="C119" s="107" t="s">
        <v>117</v>
      </c>
      <c r="D119" s="19">
        <v>10</v>
      </c>
      <c r="AN119" s="86" t="s">
        <v>128</v>
      </c>
      <c r="AO119">
        <v>3</v>
      </c>
    </row>
    <row r="120" spans="3:41" ht="67" thickBot="1" x14ac:dyDescent="0.25">
      <c r="C120" s="107" t="s">
        <v>117</v>
      </c>
      <c r="D120" s="19">
        <v>18</v>
      </c>
      <c r="AN120" s="86" t="s">
        <v>128</v>
      </c>
      <c r="AO120">
        <v>3</v>
      </c>
    </row>
    <row r="121" spans="3:41" ht="67" thickBot="1" x14ac:dyDescent="0.25">
      <c r="C121" s="107" t="s">
        <v>117</v>
      </c>
      <c r="D121" s="19">
        <v>12</v>
      </c>
      <c r="AN121" s="86" t="s">
        <v>128</v>
      </c>
      <c r="AO121">
        <v>3</v>
      </c>
    </row>
    <row r="122" spans="3:41" ht="67" thickBot="1" x14ac:dyDescent="0.25">
      <c r="C122" s="107" t="s">
        <v>118</v>
      </c>
      <c r="D122" s="19">
        <v>10</v>
      </c>
      <c r="AN122" s="86" t="s">
        <v>128</v>
      </c>
      <c r="AO122">
        <v>3</v>
      </c>
    </row>
    <row r="123" spans="3:41" ht="67" thickBot="1" x14ac:dyDescent="0.25">
      <c r="C123" s="107" t="s">
        <v>118</v>
      </c>
      <c r="D123" s="19">
        <v>14</v>
      </c>
      <c r="AN123" s="86" t="s">
        <v>128</v>
      </c>
      <c r="AO123">
        <v>3</v>
      </c>
    </row>
    <row r="124" spans="3:41" ht="67" thickBot="1" x14ac:dyDescent="0.25">
      <c r="C124" s="107" t="s">
        <v>118</v>
      </c>
      <c r="D124" s="19">
        <v>11</v>
      </c>
      <c r="AN124" s="86" t="s">
        <v>128</v>
      </c>
      <c r="AO124">
        <v>3</v>
      </c>
    </row>
    <row r="125" spans="3:41" ht="67" thickBot="1" x14ac:dyDescent="0.25">
      <c r="C125" s="107" t="s">
        <v>118</v>
      </c>
      <c r="D125" s="19">
        <v>58</v>
      </c>
      <c r="AN125" s="86" t="s">
        <v>128</v>
      </c>
      <c r="AO125">
        <v>2</v>
      </c>
    </row>
    <row r="126" spans="3:41" ht="67" thickBot="1" x14ac:dyDescent="0.25">
      <c r="C126" s="107" t="s">
        <v>118</v>
      </c>
      <c r="D126" s="19">
        <v>11</v>
      </c>
      <c r="AN126" s="86" t="s">
        <v>128</v>
      </c>
      <c r="AO126">
        <v>3</v>
      </c>
    </row>
    <row r="127" spans="3:41" ht="67" thickBot="1" x14ac:dyDescent="0.25">
      <c r="C127" s="107" t="s">
        <v>118</v>
      </c>
      <c r="D127" s="19">
        <v>15</v>
      </c>
      <c r="AN127" s="86" t="s">
        <v>128</v>
      </c>
      <c r="AO127">
        <v>2</v>
      </c>
    </row>
    <row r="128" spans="3:41" ht="67" thickBot="1" x14ac:dyDescent="0.25">
      <c r="C128" s="107" t="s">
        <v>118</v>
      </c>
      <c r="D128" s="19">
        <v>23</v>
      </c>
      <c r="AN128" s="86" t="s">
        <v>128</v>
      </c>
      <c r="AO128">
        <v>3</v>
      </c>
    </row>
    <row r="129" spans="3:41" ht="67" thickBot="1" x14ac:dyDescent="0.25">
      <c r="C129" s="107" t="s">
        <v>118</v>
      </c>
      <c r="D129" s="19">
        <v>11</v>
      </c>
      <c r="AN129" s="86" t="s">
        <v>128</v>
      </c>
      <c r="AO129" s="13">
        <v>3</v>
      </c>
    </row>
    <row r="130" spans="3:41" ht="67" thickBot="1" x14ac:dyDescent="0.25">
      <c r="C130" s="107" t="s">
        <v>118</v>
      </c>
      <c r="D130" s="19">
        <v>19</v>
      </c>
      <c r="AN130" s="86" t="s">
        <v>128</v>
      </c>
      <c r="AO130" s="13">
        <v>3</v>
      </c>
    </row>
    <row r="131" spans="3:41" ht="67" thickBot="1" x14ac:dyDescent="0.25">
      <c r="C131" s="107" t="s">
        <v>118</v>
      </c>
      <c r="D131" s="19">
        <v>21</v>
      </c>
      <c r="AN131" s="86" t="s">
        <v>128</v>
      </c>
      <c r="AO131" s="13">
        <v>3</v>
      </c>
    </row>
    <row r="132" spans="3:41" ht="67" thickBot="1" x14ac:dyDescent="0.25">
      <c r="C132" s="107" t="s">
        <v>118</v>
      </c>
      <c r="D132" s="19">
        <v>9</v>
      </c>
      <c r="AN132" s="86" t="s">
        <v>128</v>
      </c>
      <c r="AO132" s="13">
        <v>3</v>
      </c>
    </row>
    <row r="133" spans="3:41" ht="67" thickBot="1" x14ac:dyDescent="0.25">
      <c r="C133" s="108" t="s">
        <v>118</v>
      </c>
      <c r="D133" s="104">
        <v>13</v>
      </c>
      <c r="AN133" s="86" t="s">
        <v>128</v>
      </c>
      <c r="AO133" s="13">
        <v>3</v>
      </c>
    </row>
    <row r="134" spans="3:41" ht="67" thickBot="1" x14ac:dyDescent="0.25">
      <c r="AN134" s="86" t="s">
        <v>128</v>
      </c>
      <c r="AO134" s="13">
        <v>2</v>
      </c>
    </row>
    <row r="135" spans="3:41" ht="67" thickBot="1" x14ac:dyDescent="0.25">
      <c r="AN135" s="86" t="s">
        <v>128</v>
      </c>
      <c r="AO135" s="13">
        <v>3</v>
      </c>
    </row>
    <row r="136" spans="3:41" ht="34" x14ac:dyDescent="0.2">
      <c r="AN136" s="113" t="s">
        <v>129</v>
      </c>
      <c r="AO136" s="13">
        <v>3</v>
      </c>
    </row>
    <row r="137" spans="3:41" ht="34" x14ac:dyDescent="0.2">
      <c r="AN137" s="113" t="s">
        <v>129</v>
      </c>
      <c r="AO137" s="13">
        <v>3</v>
      </c>
    </row>
    <row r="138" spans="3:41" ht="34" x14ac:dyDescent="0.2">
      <c r="AN138" s="113" t="s">
        <v>129</v>
      </c>
      <c r="AO138" s="13">
        <v>3</v>
      </c>
    </row>
    <row r="139" spans="3:41" ht="34" x14ac:dyDescent="0.2">
      <c r="AN139" s="113" t="s">
        <v>129</v>
      </c>
      <c r="AO139" s="13">
        <v>3</v>
      </c>
    </row>
    <row r="140" spans="3:41" ht="34" x14ac:dyDescent="0.2">
      <c r="AN140" s="113" t="s">
        <v>129</v>
      </c>
      <c r="AO140" s="13">
        <v>3</v>
      </c>
    </row>
    <row r="141" spans="3:41" ht="34" x14ac:dyDescent="0.2">
      <c r="AN141" s="113" t="s">
        <v>129</v>
      </c>
      <c r="AO141" s="13">
        <v>3</v>
      </c>
    </row>
    <row r="142" spans="3:41" ht="34" x14ac:dyDescent="0.2">
      <c r="AN142" s="113" t="s">
        <v>129</v>
      </c>
      <c r="AO142" s="13">
        <v>1</v>
      </c>
    </row>
    <row r="143" spans="3:41" ht="34" x14ac:dyDescent="0.2">
      <c r="AN143" s="113" t="s">
        <v>129</v>
      </c>
      <c r="AO143" s="13">
        <v>3</v>
      </c>
    </row>
    <row r="144" spans="3:41" ht="34" x14ac:dyDescent="0.2">
      <c r="AN144" s="113" t="s">
        <v>129</v>
      </c>
      <c r="AO144" s="13">
        <v>3</v>
      </c>
    </row>
    <row r="145" spans="40:41" ht="34" x14ac:dyDescent="0.2">
      <c r="AN145" s="113" t="s">
        <v>129</v>
      </c>
      <c r="AO145" s="13">
        <v>3</v>
      </c>
    </row>
    <row r="146" spans="40:41" ht="34" x14ac:dyDescent="0.2">
      <c r="AN146" s="113" t="s">
        <v>129</v>
      </c>
      <c r="AO146" s="13">
        <v>3</v>
      </c>
    </row>
    <row r="147" spans="40:41" ht="34" x14ac:dyDescent="0.2">
      <c r="AN147" s="113" t="s">
        <v>129</v>
      </c>
      <c r="AO147" s="13">
        <v>3</v>
      </c>
    </row>
    <row r="148" spans="40:41" ht="34" x14ac:dyDescent="0.2">
      <c r="AN148" s="113" t="s">
        <v>129</v>
      </c>
      <c r="AO148" s="13">
        <v>3</v>
      </c>
    </row>
    <row r="149" spans="40:41" ht="34" x14ac:dyDescent="0.2">
      <c r="AN149" s="113" t="s">
        <v>129</v>
      </c>
      <c r="AO149" s="13">
        <v>3</v>
      </c>
    </row>
    <row r="150" spans="40:41" ht="34" x14ac:dyDescent="0.2">
      <c r="AN150" s="113" t="s">
        <v>129</v>
      </c>
      <c r="AO150" s="13">
        <v>2</v>
      </c>
    </row>
    <row r="151" spans="40:41" ht="34" x14ac:dyDescent="0.2">
      <c r="AN151" s="113" t="s">
        <v>129</v>
      </c>
      <c r="AO151" s="13">
        <v>1</v>
      </c>
    </row>
    <row r="152" spans="40:41" ht="34" x14ac:dyDescent="0.2">
      <c r="AN152" s="113" t="s">
        <v>129</v>
      </c>
      <c r="AO152" s="13">
        <v>3</v>
      </c>
    </row>
    <row r="153" spans="40:41" ht="34" x14ac:dyDescent="0.2">
      <c r="AN153" s="113" t="s">
        <v>129</v>
      </c>
      <c r="AO153" s="13">
        <v>3</v>
      </c>
    </row>
    <row r="154" spans="40:41" ht="34" x14ac:dyDescent="0.2">
      <c r="AN154" s="113" t="s">
        <v>129</v>
      </c>
      <c r="AO154" s="13">
        <v>3</v>
      </c>
    </row>
    <row r="155" spans="40:41" ht="34" x14ac:dyDescent="0.2">
      <c r="AN155" s="113" t="s">
        <v>129</v>
      </c>
      <c r="AO155" s="13">
        <v>3</v>
      </c>
    </row>
    <row r="156" spans="40:41" ht="34" x14ac:dyDescent="0.2">
      <c r="AN156" s="113" t="s">
        <v>129</v>
      </c>
      <c r="AO156" s="13">
        <v>3</v>
      </c>
    </row>
    <row r="157" spans="40:41" ht="34" x14ac:dyDescent="0.2">
      <c r="AN157" s="113" t="s">
        <v>129</v>
      </c>
      <c r="AO157" s="13">
        <v>3</v>
      </c>
    </row>
    <row r="158" spans="40:41" ht="34" x14ac:dyDescent="0.2">
      <c r="AN158" s="113" t="s">
        <v>129</v>
      </c>
      <c r="AO158" s="13">
        <v>1</v>
      </c>
    </row>
    <row r="159" spans="40:41" ht="34" x14ac:dyDescent="0.2">
      <c r="AN159" s="113" t="s">
        <v>129</v>
      </c>
      <c r="AO159" s="13">
        <v>3</v>
      </c>
    </row>
    <row r="160" spans="40:41" ht="34" x14ac:dyDescent="0.2">
      <c r="AN160" s="114" t="s">
        <v>130</v>
      </c>
      <c r="AO160" s="13">
        <v>3</v>
      </c>
    </row>
    <row r="161" spans="40:41" ht="34" x14ac:dyDescent="0.2">
      <c r="AN161" s="114" t="s">
        <v>130</v>
      </c>
      <c r="AO161" s="13">
        <v>3</v>
      </c>
    </row>
    <row r="162" spans="40:41" ht="34" x14ac:dyDescent="0.2">
      <c r="AN162" s="114" t="s">
        <v>130</v>
      </c>
      <c r="AO162" s="13">
        <v>3</v>
      </c>
    </row>
    <row r="163" spans="40:41" ht="34" x14ac:dyDescent="0.2">
      <c r="AN163" s="114" t="s">
        <v>130</v>
      </c>
      <c r="AO163" s="13">
        <v>2.5</v>
      </c>
    </row>
    <row r="164" spans="40:41" ht="34" x14ac:dyDescent="0.2">
      <c r="AN164" s="114" t="s">
        <v>130</v>
      </c>
      <c r="AO164" s="13">
        <v>3</v>
      </c>
    </row>
    <row r="165" spans="40:41" ht="34" x14ac:dyDescent="0.2">
      <c r="AN165" s="114" t="s">
        <v>130</v>
      </c>
      <c r="AO165" s="13">
        <v>3</v>
      </c>
    </row>
    <row r="166" spans="40:41" ht="34" x14ac:dyDescent="0.2">
      <c r="AN166" s="114" t="s">
        <v>130</v>
      </c>
      <c r="AO166" s="13">
        <v>1</v>
      </c>
    </row>
    <row r="167" spans="40:41" ht="34" x14ac:dyDescent="0.2">
      <c r="AN167" s="114" t="s">
        <v>130</v>
      </c>
      <c r="AO167" s="13">
        <v>3</v>
      </c>
    </row>
    <row r="168" spans="40:41" ht="34" x14ac:dyDescent="0.2">
      <c r="AN168" s="114" t="s">
        <v>130</v>
      </c>
      <c r="AO168" s="13">
        <v>3</v>
      </c>
    </row>
    <row r="169" spans="40:41" ht="34" x14ac:dyDescent="0.2">
      <c r="AN169" s="114" t="s">
        <v>130</v>
      </c>
      <c r="AO169" s="13">
        <v>3</v>
      </c>
    </row>
    <row r="170" spans="40:41" ht="34" x14ac:dyDescent="0.2">
      <c r="AN170" s="114" t="s">
        <v>130</v>
      </c>
      <c r="AO170" s="13">
        <v>3</v>
      </c>
    </row>
    <row r="171" spans="40:41" ht="34" x14ac:dyDescent="0.2">
      <c r="AN171" s="114" t="s">
        <v>130</v>
      </c>
      <c r="AO171" s="13">
        <v>3</v>
      </c>
    </row>
    <row r="172" spans="40:41" ht="34" x14ac:dyDescent="0.2">
      <c r="AN172" s="114" t="s">
        <v>130</v>
      </c>
      <c r="AO172" s="13">
        <v>3</v>
      </c>
    </row>
    <row r="173" spans="40:41" ht="34" x14ac:dyDescent="0.2">
      <c r="AN173" s="114" t="s">
        <v>130</v>
      </c>
      <c r="AO173" s="13">
        <v>2.5</v>
      </c>
    </row>
    <row r="174" spans="40:41" ht="34" x14ac:dyDescent="0.2">
      <c r="AN174" s="114" t="s">
        <v>130</v>
      </c>
      <c r="AO174" s="13">
        <v>2.5</v>
      </c>
    </row>
    <row r="175" spans="40:41" ht="34" x14ac:dyDescent="0.2">
      <c r="AN175" s="114" t="s">
        <v>130</v>
      </c>
      <c r="AO175" s="13">
        <v>1.5</v>
      </c>
    </row>
    <row r="176" spans="40:41" ht="34" x14ac:dyDescent="0.2">
      <c r="AN176" s="114" t="s">
        <v>130</v>
      </c>
      <c r="AO176" s="13">
        <v>3</v>
      </c>
    </row>
    <row r="177" spans="40:41" ht="34" x14ac:dyDescent="0.2">
      <c r="AN177" s="114" t="s">
        <v>130</v>
      </c>
      <c r="AO177" s="13">
        <v>3</v>
      </c>
    </row>
    <row r="178" spans="40:41" ht="34" x14ac:dyDescent="0.2">
      <c r="AN178" s="114" t="s">
        <v>130</v>
      </c>
      <c r="AO178" s="13">
        <v>3</v>
      </c>
    </row>
    <row r="179" spans="40:41" ht="34" x14ac:dyDescent="0.2">
      <c r="AN179" s="114" t="s">
        <v>130</v>
      </c>
      <c r="AO179" s="13">
        <v>3</v>
      </c>
    </row>
    <row r="180" spans="40:41" ht="34" x14ac:dyDescent="0.2">
      <c r="AN180" s="114" t="s">
        <v>130</v>
      </c>
      <c r="AO180" s="13">
        <v>3</v>
      </c>
    </row>
    <row r="181" spans="40:41" ht="34" x14ac:dyDescent="0.2">
      <c r="AN181" s="114" t="s">
        <v>130</v>
      </c>
      <c r="AO181" s="13">
        <v>3</v>
      </c>
    </row>
    <row r="182" spans="40:41" ht="34" x14ac:dyDescent="0.2">
      <c r="AN182" s="114" t="s">
        <v>130</v>
      </c>
      <c r="AO182" s="13">
        <v>1.5</v>
      </c>
    </row>
    <row r="183" spans="40:41" ht="34" x14ac:dyDescent="0.2">
      <c r="AN183" s="114" t="s">
        <v>130</v>
      </c>
      <c r="AO183" s="13">
        <v>3</v>
      </c>
    </row>
    <row r="184" spans="40:41" x14ac:dyDescent="0.2">
      <c r="AN184"/>
    </row>
    <row r="185" spans="40:41" x14ac:dyDescent="0.2">
      <c r="AN185"/>
    </row>
    <row r="186" spans="40:41" x14ac:dyDescent="0.2">
      <c r="AN186"/>
    </row>
    <row r="187" spans="40:41" x14ac:dyDescent="0.2">
      <c r="AN187"/>
    </row>
    <row r="188" spans="40:41" x14ac:dyDescent="0.2">
      <c r="AN188"/>
    </row>
    <row r="189" spans="40:41" x14ac:dyDescent="0.2">
      <c r="AN189"/>
    </row>
    <row r="190" spans="40:41" x14ac:dyDescent="0.2">
      <c r="AN190"/>
    </row>
    <row r="191" spans="40:41" x14ac:dyDescent="0.2">
      <c r="AN191"/>
    </row>
    <row r="192" spans="40:41" x14ac:dyDescent="0.2">
      <c r="AN192"/>
    </row>
    <row r="193" spans="40:40" x14ac:dyDescent="0.2">
      <c r="AN193"/>
    </row>
    <row r="194" spans="40:40" x14ac:dyDescent="0.2">
      <c r="AN194"/>
    </row>
    <row r="195" spans="40:40" x14ac:dyDescent="0.2">
      <c r="AN195"/>
    </row>
    <row r="196" spans="40:40" x14ac:dyDescent="0.2">
      <c r="AN196"/>
    </row>
    <row r="197" spans="40:40" x14ac:dyDescent="0.2">
      <c r="AN197"/>
    </row>
    <row r="198" spans="40:40" x14ac:dyDescent="0.2">
      <c r="AN198"/>
    </row>
    <row r="199" spans="40:40" x14ac:dyDescent="0.2">
      <c r="AN199"/>
    </row>
    <row r="200" spans="40:40" x14ac:dyDescent="0.2">
      <c r="AN200"/>
    </row>
    <row r="201" spans="40:40" x14ac:dyDescent="0.2">
      <c r="AN201"/>
    </row>
    <row r="202" spans="40:40" x14ac:dyDescent="0.2">
      <c r="AN202"/>
    </row>
    <row r="203" spans="40:40" x14ac:dyDescent="0.2">
      <c r="AN203"/>
    </row>
    <row r="204" spans="40:40" x14ac:dyDescent="0.2">
      <c r="AN204"/>
    </row>
  </sheetData>
  <mergeCells count="10">
    <mergeCell ref="AP1:AW1"/>
    <mergeCell ref="AY1:BD1"/>
    <mergeCell ref="A28:B31"/>
    <mergeCell ref="AV34:AW39"/>
    <mergeCell ref="A1:C1"/>
    <mergeCell ref="D1:E1"/>
    <mergeCell ref="F1:N1"/>
    <mergeCell ref="O1:W1"/>
    <mergeCell ref="X1:AF1"/>
    <mergeCell ref="AG1:AO1"/>
  </mergeCells>
  <phoneticPr fontId="2" type="noConversion"/>
  <conditionalFormatting sqref="AV3:AX3 AV4:AW26 BC3:BE28 AX4:AX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4</vt:i4>
      </vt:variant>
    </vt:vector>
  </HeadingPairs>
  <TitlesOfParts>
    <vt:vector size="35" baseType="lpstr">
      <vt:lpstr>extra_box_plots</vt:lpstr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Average Iterations</vt:lpstr>
      <vt:lpstr>Average Iterations Simple</vt:lpstr>
      <vt:lpstr>delta_user_correct</vt:lpstr>
      <vt:lpstr>delta_user_confidence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2023-06-01T05:53:46Z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