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0B3F33A-8C25-4DFD-8225-1DBA1277608D}" xr6:coauthVersionLast="47" xr6:coauthVersionMax="47" xr10:uidLastSave="{00000000-0000-0000-0000-000000000000}"/>
  <bookViews>
    <workbookView xWindow="-98" yWindow="-98" windowWidth="21795" windowHeight="12975" xr2:uid="{76C0CE43-5163-4821-BBC2-E4DEA2970795}"/>
  </bookViews>
  <sheets>
    <sheet name="diary" sheetId="4" r:id="rId1"/>
    <sheet name="股" sheetId="1" r:id="rId2"/>
    <sheet name="债" sheetId="2" r:id="rId3"/>
    <sheet name="商品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" i="1"/>
  <c r="D10" i="1"/>
  <c r="D11" i="1"/>
  <c r="D12" i="1"/>
  <c r="D1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7" i="1"/>
  <c r="D88" i="1"/>
  <c r="D89" i="1"/>
  <c r="D90" i="1"/>
  <c r="D91" i="1"/>
  <c r="J2" i="1"/>
  <c r="A3" i="1"/>
  <c r="A4" i="1"/>
  <c r="A5" i="1"/>
  <c r="A6" i="1"/>
  <c r="A7" i="1"/>
  <c r="A8" i="1"/>
  <c r="A9" i="1"/>
  <c r="A14" i="1"/>
  <c r="A17" i="1"/>
  <c r="A18" i="1"/>
  <c r="A19" i="1"/>
  <c r="A20" i="1"/>
  <c r="A21" i="1"/>
  <c r="A22" i="1"/>
  <c r="D83" i="1"/>
  <c r="D92" i="1"/>
  <c r="D93" i="1"/>
  <c r="D94" i="1"/>
  <c r="A96" i="1"/>
  <c r="D96" i="1" s="1"/>
  <c r="D97" i="1"/>
  <c r="A98" i="1"/>
  <c r="D98" i="1" s="1"/>
  <c r="A99" i="1"/>
  <c r="D99" i="1" s="1"/>
  <c r="A100" i="1"/>
  <c r="D100" i="1" s="1"/>
  <c r="A101" i="1"/>
  <c r="A102" i="1"/>
  <c r="A2" i="1"/>
  <c r="B7" i="2"/>
  <c r="B8" i="2"/>
  <c r="B9" i="2"/>
  <c r="B10" i="2"/>
  <c r="B6" i="2"/>
  <c r="B12" i="2"/>
  <c r="B3" i="2"/>
  <c r="B4" i="2"/>
  <c r="B5" i="2"/>
  <c r="B11" i="2"/>
  <c r="B2" i="2"/>
  <c r="D21" i="1" l="1"/>
  <c r="D16" i="1"/>
  <c r="D2" i="1"/>
  <c r="D20" i="1"/>
  <c r="D9" i="1"/>
  <c r="D8" i="1"/>
  <c r="D7" i="1"/>
  <c r="D6" i="1"/>
  <c r="D5" i="1"/>
  <c r="D22" i="1"/>
  <c r="D4" i="1"/>
  <c r="D19" i="1"/>
  <c r="D18" i="1"/>
  <c r="D17" i="1"/>
  <c r="D15" i="1"/>
  <c r="D14" i="1"/>
  <c r="D3" i="1"/>
  <c r="D102" i="1"/>
  <c r="D86" i="1"/>
  <c r="D101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10" i="1"/>
  <c r="F11" i="1"/>
  <c r="F12" i="1"/>
  <c r="F13" i="1"/>
  <c r="F23" i="1"/>
  <c r="F24" i="1"/>
  <c r="F25" i="1"/>
  <c r="F26" i="1"/>
  <c r="F21" i="1"/>
  <c r="F16" i="1"/>
  <c r="F2" i="1"/>
  <c r="F20" i="1"/>
  <c r="F9" i="1"/>
  <c r="F8" i="1"/>
  <c r="F7" i="1"/>
  <c r="F6" i="1"/>
  <c r="F5" i="1"/>
  <c r="F22" i="1"/>
  <c r="F4" i="1"/>
  <c r="F19" i="1"/>
  <c r="F18" i="1"/>
  <c r="F17" i="1"/>
  <c r="F15" i="1"/>
  <c r="F14" i="1"/>
  <c r="F3" i="1"/>
  <c r="J14" i="1" l="1"/>
  <c r="I14" i="1" s="1"/>
  <c r="J13" i="1"/>
  <c r="I13" i="1" s="1"/>
  <c r="J3" i="1"/>
  <c r="J8" i="1"/>
  <c r="I8" i="1" s="1"/>
  <c r="J7" i="1"/>
  <c r="I7" i="1" s="1"/>
  <c r="E95" i="1"/>
  <c r="E2" i="1"/>
  <c r="E102" i="1"/>
  <c r="E101" i="1"/>
  <c r="E100" i="1"/>
  <c r="E99" i="1"/>
  <c r="E98" i="1"/>
  <c r="E97" i="1"/>
  <c r="E96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10" i="1" l="1"/>
  <c r="I10" i="1" s="1"/>
  <c r="J11" i="1"/>
  <c r="I11" i="1" s="1"/>
</calcChain>
</file>

<file path=xl/sharedStrings.xml><?xml version="1.0" encoding="utf-8"?>
<sst xmlns="http://schemas.openxmlformats.org/spreadsheetml/2006/main" count="608" uniqueCount="458">
  <si>
    <t>指数代码</t>
  </si>
  <si>
    <t>指数名称</t>
  </si>
  <si>
    <t>期间日均交易量（亿）</t>
  </si>
  <si>
    <t>指数类型</t>
  </si>
  <si>
    <t>399317.SZ</t>
  </si>
  <si>
    <t>国证A指</t>
  </si>
  <si>
    <t>宽基指数</t>
  </si>
  <si>
    <t>000016.SH</t>
  </si>
  <si>
    <t>上证50</t>
  </si>
  <si>
    <t>000300.SH</t>
  </si>
  <si>
    <t>沪深300</t>
  </si>
  <si>
    <t>000905.SH</t>
  </si>
  <si>
    <t>中证500</t>
  </si>
  <si>
    <t>000852.SH</t>
  </si>
  <si>
    <t>中证1000</t>
  </si>
  <si>
    <t>932000.CSI</t>
  </si>
  <si>
    <t>中证2000</t>
  </si>
  <si>
    <t>399006.SZ</t>
  </si>
  <si>
    <t>创业板指</t>
  </si>
  <si>
    <t>000688.SH</t>
  </si>
  <si>
    <t>科创50</t>
  </si>
  <si>
    <t>HSI.HI</t>
  </si>
  <si>
    <t>恒生指数</t>
  </si>
  <si>
    <t>HSCEI.HI</t>
  </si>
  <si>
    <t>恒生国企指数</t>
  </si>
  <si>
    <t>HSHKI.HI</t>
  </si>
  <si>
    <t>恒生港股通</t>
  </si>
  <si>
    <t>H30533.CSI</t>
  </si>
  <si>
    <t>中国互联网50</t>
  </si>
  <si>
    <t>8841415.WI</t>
  </si>
  <si>
    <t>茅指数</t>
  </si>
  <si>
    <t>风格指数</t>
  </si>
  <si>
    <t>8841447.WI</t>
  </si>
  <si>
    <t>宁指数</t>
  </si>
  <si>
    <t>399372.SZ</t>
  </si>
  <si>
    <t>大盘成长</t>
  </si>
  <si>
    <t>399373.SZ</t>
  </si>
  <si>
    <t>大盘价值</t>
  </si>
  <si>
    <t>399374.SZ</t>
  </si>
  <si>
    <t>中盘成长</t>
  </si>
  <si>
    <t>399375.SZ</t>
  </si>
  <si>
    <t>中盘价值</t>
  </si>
  <si>
    <t>399376.SZ</t>
  </si>
  <si>
    <t>小盘成长</t>
  </si>
  <si>
    <t>399377.SZ</t>
  </si>
  <si>
    <t>小盘价值</t>
  </si>
  <si>
    <t>CI005917.WI</t>
  </si>
  <si>
    <t>金融</t>
  </si>
  <si>
    <t>板块指数</t>
  </si>
  <si>
    <t>CI005918.WI</t>
  </si>
  <si>
    <t>周期</t>
  </si>
  <si>
    <t>CI005919.WI</t>
  </si>
  <si>
    <t>消费</t>
  </si>
  <si>
    <t>CI005920.WI</t>
  </si>
  <si>
    <t>成长</t>
  </si>
  <si>
    <t>CI005921.WI</t>
  </si>
  <si>
    <t>稳定</t>
  </si>
  <si>
    <t>8841090.WI</t>
  </si>
  <si>
    <t>预增指数</t>
  </si>
  <si>
    <t>策略指数</t>
  </si>
  <si>
    <t>8841163.WI</t>
  </si>
  <si>
    <t>8841234.WI</t>
  </si>
  <si>
    <t>科技龙头指数</t>
  </si>
  <si>
    <t>8841244.WI</t>
  </si>
  <si>
    <t>8841248.WI</t>
  </si>
  <si>
    <t>股权激励指数</t>
  </si>
  <si>
    <t>8841451.WI</t>
  </si>
  <si>
    <t>专精特新指数</t>
  </si>
  <si>
    <t>8841134.WI</t>
  </si>
  <si>
    <t>高价股指数</t>
  </si>
  <si>
    <t>8841135.WI</t>
  </si>
  <si>
    <t>低价股指数</t>
  </si>
  <si>
    <t>8841430.WI</t>
  </si>
  <si>
    <t>大盘股指数</t>
  </si>
  <si>
    <t>8841431.WI</t>
  </si>
  <si>
    <t>8888701.WI</t>
  </si>
  <si>
    <t>万得小盘风格</t>
  </si>
  <si>
    <t>8888702.WI</t>
  </si>
  <si>
    <t>万得大盘风格</t>
  </si>
  <si>
    <t>8888703.WI</t>
  </si>
  <si>
    <t>万得低估值风格</t>
  </si>
  <si>
    <t>8888704.WI</t>
  </si>
  <si>
    <t>万得高估值风格</t>
  </si>
  <si>
    <t>8888705.WI</t>
  </si>
  <si>
    <t>万得保守投资风格</t>
  </si>
  <si>
    <t>8888706.WI</t>
  </si>
  <si>
    <t>万得激进投资风格</t>
  </si>
  <si>
    <t>8888707.WI</t>
  </si>
  <si>
    <t>万得高盈利风格</t>
  </si>
  <si>
    <t>8888708.WI</t>
  </si>
  <si>
    <t>万得低盈利风格</t>
  </si>
  <si>
    <t>8888709.WI</t>
  </si>
  <si>
    <t>万得高动量风格</t>
  </si>
  <si>
    <t>8888710.WI</t>
  </si>
  <si>
    <t>万得低动量风格</t>
  </si>
  <si>
    <t>881301R.WI</t>
  </si>
  <si>
    <t>万得金仓30全收益</t>
  </si>
  <si>
    <t>881302R.WI</t>
  </si>
  <si>
    <t>万得金仓50全收益</t>
  </si>
  <si>
    <t>881303R.WI</t>
  </si>
  <si>
    <t>881304R.WI</t>
  </si>
  <si>
    <t>万得金仓200全收益</t>
  </si>
  <si>
    <t>801010.SI</t>
  </si>
  <si>
    <t>农林牧渔</t>
  </si>
  <si>
    <t>行业指数</t>
  </si>
  <si>
    <t>801120.SI</t>
  </si>
  <si>
    <t>食品饮料</t>
  </si>
  <si>
    <t>801980.SI</t>
  </si>
  <si>
    <t>美容护理</t>
  </si>
  <si>
    <t>801160.SI</t>
  </si>
  <si>
    <t>公用事业</t>
  </si>
  <si>
    <t>801730.SI</t>
  </si>
  <si>
    <t>电力设备</t>
  </si>
  <si>
    <t>801960.SI</t>
  </si>
  <si>
    <t>石油石化</t>
  </si>
  <si>
    <t>801770.SI</t>
  </si>
  <si>
    <t>通信</t>
  </si>
  <si>
    <t>801200.SI</t>
  </si>
  <si>
    <t>商贸零售</t>
  </si>
  <si>
    <t>801140.SI</t>
  </si>
  <si>
    <t>轻工制造</t>
  </si>
  <si>
    <t>801780.SI</t>
  </si>
  <si>
    <t>银行</t>
  </si>
  <si>
    <t>801790.SI</t>
  </si>
  <si>
    <t>非银金融</t>
  </si>
  <si>
    <t>801110.SI</t>
  </si>
  <si>
    <t>家用电器</t>
  </si>
  <si>
    <t>801760.SI</t>
  </si>
  <si>
    <t>传媒</t>
  </si>
  <si>
    <t>801890.SI</t>
  </si>
  <si>
    <t>机械设备</t>
  </si>
  <si>
    <t>801230.SI</t>
  </si>
  <si>
    <t>综合</t>
  </si>
  <si>
    <t>801170.SI</t>
  </si>
  <si>
    <t>交通运输</t>
  </si>
  <si>
    <t>801750.SI</t>
  </si>
  <si>
    <t>计算机</t>
  </si>
  <si>
    <t>801970.SI</t>
  </si>
  <si>
    <t>环保</t>
  </si>
  <si>
    <t>801040.SI</t>
  </si>
  <si>
    <t>钢铁</t>
  </si>
  <si>
    <t>801180.SI</t>
  </si>
  <si>
    <t>房地产</t>
  </si>
  <si>
    <t>801130.SI</t>
  </si>
  <si>
    <t>纺织服饰</t>
  </si>
  <si>
    <t>801710.SI</t>
  </si>
  <si>
    <t>建筑材料</t>
  </si>
  <si>
    <t>801080.SI</t>
  </si>
  <si>
    <t>电子</t>
  </si>
  <si>
    <t>801210.SI</t>
  </si>
  <si>
    <t>社会服务</t>
  </si>
  <si>
    <t>801030.SI</t>
  </si>
  <si>
    <t>基础化工</t>
  </si>
  <si>
    <t>801150.SI</t>
  </si>
  <si>
    <t>医药生物</t>
  </si>
  <si>
    <t>801740.SI</t>
  </si>
  <si>
    <t>国防军工</t>
  </si>
  <si>
    <t>801880.SI</t>
  </si>
  <si>
    <t>汽车</t>
  </si>
  <si>
    <t>801050.SI</t>
  </si>
  <si>
    <t>有色金属</t>
  </si>
  <si>
    <t>801720.SI</t>
  </si>
  <si>
    <t>建筑装饰</t>
  </si>
  <si>
    <t>801950.SI</t>
  </si>
  <si>
    <t>煤炭</t>
  </si>
  <si>
    <t>881304.WI</t>
  </si>
  <si>
    <t>基金指数</t>
  </si>
  <si>
    <t>885000.WI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</si>
  <si>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</si>
  <si>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</si>
  <si>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</si>
  <si>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</si>
  <si>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</si>
  <si>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</si>
  <si>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</si>
  <si>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股票型基金指数</t>
  </si>
  <si>
    <t>885005.WI</t>
  </si>
  <si>
    <t>债券型基金指数</t>
  </si>
  <si>
    <t>885006.WI</t>
  </si>
  <si>
    <t>混合债券型一级基金指数</t>
  </si>
  <si>
    <t>885007.WI</t>
  </si>
  <si>
    <t>混合债券型二级基金指数</t>
  </si>
  <si>
    <t>000999.SH</t>
  </si>
  <si>
    <t>两岸三地</t>
  </si>
  <si>
    <t>海外指数</t>
  </si>
  <si>
    <t>SPX.GI</t>
  </si>
  <si>
    <t>标普500</t>
  </si>
  <si>
    <t>N225.GI</t>
  </si>
  <si>
    <t>日经225</t>
  </si>
  <si>
    <t>SXXP.GI</t>
  </si>
  <si>
    <t>欧洲STOXX600(欧元)</t>
  </si>
  <si>
    <t>FTSE.GI</t>
  </si>
  <si>
    <t>英国富时100</t>
  </si>
  <si>
    <t>GDAXI.GI</t>
  </si>
  <si>
    <t>德国DAX</t>
  </si>
  <si>
    <t>FCHI.GI</t>
  </si>
  <si>
    <t>法国CAC40</t>
  </si>
  <si>
    <t>VN30.GI</t>
  </si>
  <si>
    <t>越南VN30</t>
  </si>
  <si>
    <t>930715.CSI</t>
  </si>
  <si>
    <t>朝阳88（分析师预期）</t>
  </si>
  <si>
    <t>债市类型</t>
  </si>
  <si>
    <t>区间涨跌</t>
  </si>
  <si>
    <t>931078.CSI</t>
  </si>
  <si>
    <t>中证转债及可交换债</t>
  </si>
  <si>
    <t>可转债</t>
  </si>
  <si>
    <t>H11073.CSI</t>
  </si>
  <si>
    <t>中证信用</t>
  </si>
  <si>
    <t>信用债</t>
  </si>
  <si>
    <t>H20909.CSI</t>
  </si>
  <si>
    <t>中证地产债</t>
  </si>
  <si>
    <t>信用债：地产债</t>
  </si>
  <si>
    <t>H01006.CSI</t>
  </si>
  <si>
    <t>中证国债</t>
  </si>
  <si>
    <t>利率债：整体</t>
  </si>
  <si>
    <t>CBA00123.CS</t>
  </si>
  <si>
    <t>中债-新综合全价(1-3年)指数</t>
  </si>
  <si>
    <t>利率：1-3年</t>
  </si>
  <si>
    <t>CBA00133.CS</t>
  </si>
  <si>
    <t>中债-新综合全价(3-5年)指数</t>
  </si>
  <si>
    <t>利率：3-5年</t>
  </si>
  <si>
    <t>CBA00143.CS</t>
  </si>
  <si>
    <t>中债-新综合全价(5-7年)指数</t>
  </si>
  <si>
    <t>利率：5-7年</t>
  </si>
  <si>
    <t>CBA00153.CS</t>
  </si>
  <si>
    <t>中债-新综合全价(7-10年)指数</t>
  </si>
  <si>
    <t>利率：7-10年</t>
  </si>
  <si>
    <t>CBA00163.CS</t>
  </si>
  <si>
    <t>中债-新综合全价(10年以上)指数</t>
  </si>
  <si>
    <t>利率：10年以上</t>
  </si>
  <si>
    <t>931059.CSI</t>
  </si>
  <si>
    <t>中证同业存单AAA指数</t>
  </si>
  <si>
    <t>AAA同业存单</t>
  </si>
  <si>
    <t>INSYBUE.GI</t>
  </si>
  <si>
    <t>巴克莱资本美国综合债券</t>
  </si>
  <si>
    <t>海外综合</t>
  </si>
  <si>
    <t>类型</t>
  </si>
  <si>
    <t>NH0100.NHF</t>
  </si>
  <si>
    <t>商品指数</t>
  </si>
  <si>
    <t>宽基</t>
  </si>
  <si>
    <t>NH0500.NHF</t>
  </si>
  <si>
    <t>能化指数</t>
  </si>
  <si>
    <t>板块</t>
  </si>
  <si>
    <t>NH0300.NHF</t>
  </si>
  <si>
    <t>农产品指数</t>
  </si>
  <si>
    <t>NH0800.NHF</t>
  </si>
  <si>
    <t>黑色指数</t>
  </si>
  <si>
    <t>NH0700.NHF</t>
  </si>
  <si>
    <t>有色金属指数</t>
  </si>
  <si>
    <t>NH0600.NHF</t>
  </si>
  <si>
    <t>贵金属指数</t>
  </si>
  <si>
    <t>HTCI0101.WI</t>
  </si>
  <si>
    <t>商品动量</t>
  </si>
  <si>
    <t>策略</t>
  </si>
  <si>
    <t>HTCI0102.WI</t>
  </si>
  <si>
    <t>农产品动量</t>
  </si>
  <si>
    <t>HTCI0103.WI</t>
  </si>
  <si>
    <t>工业品动量</t>
  </si>
  <si>
    <t>HTCI0104.WI</t>
  </si>
  <si>
    <t>能化动量</t>
  </si>
  <si>
    <t>HTCI0201.WI</t>
  </si>
  <si>
    <t>商品期限结构</t>
  </si>
  <si>
    <t>HTCI0202.WI</t>
  </si>
  <si>
    <t>农产品期限结构</t>
  </si>
  <si>
    <t>HTCI0203.WI</t>
  </si>
  <si>
    <t>工业品期限结构</t>
  </si>
  <si>
    <t>HTCI0204.WI</t>
  </si>
  <si>
    <t>能化期限结构</t>
  </si>
  <si>
    <t>HTCI0401.WI</t>
  </si>
  <si>
    <t>商品期货偏度</t>
  </si>
  <si>
    <t>BU.SHF</t>
  </si>
  <si>
    <t>SHFE沥青</t>
  </si>
  <si>
    <t>能化</t>
  </si>
  <si>
    <t>EB.DCE</t>
  </si>
  <si>
    <t>DCE苯乙烯</t>
  </si>
  <si>
    <t>EG.DCE</t>
  </si>
  <si>
    <t>DCE乙二醇</t>
  </si>
  <si>
    <t>FG.CZC</t>
  </si>
  <si>
    <t>CZCE玻璃</t>
  </si>
  <si>
    <t>FU.SHF</t>
  </si>
  <si>
    <t>SHFE燃油</t>
  </si>
  <si>
    <t>L.DCE</t>
  </si>
  <si>
    <t>DCE塑料(聚乙烯)</t>
  </si>
  <si>
    <t>LU.INE</t>
  </si>
  <si>
    <t>INE低硫燃料油</t>
  </si>
  <si>
    <t>MA.CZC</t>
  </si>
  <si>
    <t>CZCE甲醇</t>
  </si>
  <si>
    <t>NR.INE</t>
  </si>
  <si>
    <t>INE20号胶</t>
  </si>
  <si>
    <t>PF.CZC</t>
  </si>
  <si>
    <t>CZCE短纤</t>
  </si>
  <si>
    <t>PG.DCE</t>
  </si>
  <si>
    <t>DCE LPG液化石油气</t>
  </si>
  <si>
    <t>PP.DCE</t>
  </si>
  <si>
    <t>DCE聚丙烯</t>
  </si>
  <si>
    <t>RU.SHF</t>
  </si>
  <si>
    <t>SHFE橡胶</t>
  </si>
  <si>
    <t>SA.CZC</t>
  </si>
  <si>
    <t>CZCE纯碱</t>
  </si>
  <si>
    <t>SC.INE</t>
  </si>
  <si>
    <t>INE原油</t>
  </si>
  <si>
    <t>SP.SHF</t>
  </si>
  <si>
    <t>SHFE纸浆</t>
  </si>
  <si>
    <t>TA.CZC</t>
  </si>
  <si>
    <t>CZCE PTA</t>
  </si>
  <si>
    <t>UR.CZC</t>
  </si>
  <si>
    <t>CZCE尿素</t>
  </si>
  <si>
    <t>V.DCE</t>
  </si>
  <si>
    <t>DCE PVC聚氯乙烯</t>
  </si>
  <si>
    <t>ZC.CZC</t>
  </si>
  <si>
    <t>CZCE动力煤</t>
  </si>
  <si>
    <t>HC.SHF</t>
  </si>
  <si>
    <t>SHFE热轧卷板</t>
  </si>
  <si>
    <t>黑色</t>
  </si>
  <si>
    <t>I.DCE</t>
  </si>
  <si>
    <t>DCE铁矿石</t>
  </si>
  <si>
    <t>J.DCE</t>
  </si>
  <si>
    <t>DCE焦炭</t>
  </si>
  <si>
    <t>JM.DCE</t>
  </si>
  <si>
    <t>DCE焦煤</t>
  </si>
  <si>
    <t>RB.SHF</t>
  </si>
  <si>
    <t>SHFE螺纹钢</t>
  </si>
  <si>
    <t>SF.CZC</t>
  </si>
  <si>
    <t>CZCE硅铁</t>
  </si>
  <si>
    <t>SM.CZC</t>
  </si>
  <si>
    <t>CZCE锰硅</t>
  </si>
  <si>
    <t>SS.SHF</t>
  </si>
  <si>
    <t>SHFE不锈钢</t>
  </si>
  <si>
    <t>WR.SHF</t>
  </si>
  <si>
    <t>SHFE线材</t>
  </si>
  <si>
    <t>AG.SHF</t>
  </si>
  <si>
    <t>SHFE白银</t>
  </si>
  <si>
    <t>贵金属</t>
  </si>
  <si>
    <t>AU.SHF</t>
  </si>
  <si>
    <t>SHFE黄金</t>
  </si>
  <si>
    <t xml:space="preserve"> </t>
    <phoneticPr fontId="1" type="noConversion"/>
  </si>
  <si>
    <t>code</t>
    <phoneticPr fontId="1" type="noConversion"/>
  </si>
  <si>
    <t>Wind</t>
    <phoneticPr fontId="1" type="noConversion"/>
  </si>
  <si>
    <t>HSI.GI</t>
    <phoneticPr fontId="1" type="noConversion"/>
  </si>
  <si>
    <t>HSCE.HK</t>
    <phoneticPr fontId="1" type="noConversion"/>
  </si>
  <si>
    <t>HSHKI.HK</t>
    <phoneticPr fontId="1" type="noConversion"/>
  </si>
  <si>
    <t>HSI.HK</t>
    <phoneticPr fontId="1" type="noConversion"/>
  </si>
  <si>
    <t>CI005917.CI</t>
    <phoneticPr fontId="1" type="noConversion"/>
  </si>
  <si>
    <t>CI005918.CI</t>
    <phoneticPr fontId="1" type="noConversion"/>
  </si>
  <si>
    <t>CI005919.CI</t>
    <phoneticPr fontId="1" type="noConversion"/>
  </si>
  <si>
    <t>CI005920.CI</t>
    <phoneticPr fontId="1" type="noConversion"/>
  </si>
  <si>
    <t>CI005921.CI</t>
    <phoneticPr fontId="1" type="noConversion"/>
  </si>
  <si>
    <t>801010.SL</t>
  </si>
  <si>
    <t>801120.SL</t>
  </si>
  <si>
    <t>801980.SL</t>
  </si>
  <si>
    <t>801160.SL</t>
  </si>
  <si>
    <t>801730.SL</t>
  </si>
  <si>
    <t>801960.SL</t>
  </si>
  <si>
    <t>801770.SL</t>
  </si>
  <si>
    <t>801200.SL</t>
  </si>
  <si>
    <t>801140.SL</t>
  </si>
  <si>
    <t>801780.SL</t>
  </si>
  <si>
    <t>801790.SL</t>
  </si>
  <si>
    <t>801110.SL</t>
  </si>
  <si>
    <t>801760.SL</t>
  </si>
  <si>
    <t>801890.SL</t>
  </si>
  <si>
    <t>801230.SL</t>
  </si>
  <si>
    <t>801170.SL</t>
  </si>
  <si>
    <t>801750.SL</t>
  </si>
  <si>
    <t>801970.SL</t>
  </si>
  <si>
    <t>801040.SL</t>
  </si>
  <si>
    <t>801180.SL</t>
  </si>
  <si>
    <t>801130.SL</t>
  </si>
  <si>
    <t>801710.SL</t>
  </si>
  <si>
    <t>801080.SL</t>
  </si>
  <si>
    <t>801210.SL</t>
  </si>
  <si>
    <t>801030.SL</t>
  </si>
  <si>
    <t>801150.SL</t>
  </si>
  <si>
    <t>801740.SL</t>
  </si>
  <si>
    <t>801880.SL</t>
  </si>
  <si>
    <t>801050.SL</t>
  </si>
  <si>
    <t>801720.SL</t>
  </si>
  <si>
    <t>801950.SL</t>
  </si>
  <si>
    <t>701004.TI</t>
  </si>
  <si>
    <t>701013.TI</t>
  </si>
  <si>
    <t>701000.TI</t>
  </si>
  <si>
    <t>701001.TI</t>
  </si>
  <si>
    <t>701007.TI</t>
  </si>
  <si>
    <t>701008.TI</t>
  </si>
  <si>
    <t>公募基金重仓top200</t>
    <phoneticPr fontId="1" type="noConversion"/>
  </si>
  <si>
    <t>普通股票型基金指数</t>
    <phoneticPr fontId="1" type="noConversion"/>
  </si>
  <si>
    <t>701014.TI</t>
    <phoneticPr fontId="1" type="noConversion"/>
  </si>
  <si>
    <t>End</t>
    <phoneticPr fontId="1" type="noConversion"/>
  </si>
  <si>
    <t>N日涨跌幅</t>
  </si>
  <si>
    <t>N日涨跌幅</t>
    <phoneticPr fontId="1" type="noConversion"/>
  </si>
  <si>
    <t>N日</t>
    <phoneticPr fontId="1" type="noConversion"/>
  </si>
  <si>
    <t>Start Day</t>
    <phoneticPr fontId="1" type="noConversion"/>
  </si>
  <si>
    <t>大消费指数</t>
    <phoneticPr fontId="1" type="noConversion"/>
  </si>
  <si>
    <t>机构调研指数</t>
    <phoneticPr fontId="1" type="noConversion"/>
  </si>
  <si>
    <t>低价股指数</t>
    <phoneticPr fontId="1" type="noConversion"/>
  </si>
  <si>
    <t>微盘股指数</t>
    <phoneticPr fontId="1" type="noConversion"/>
  </si>
  <si>
    <t>Wind指数</t>
    <phoneticPr fontId="1" type="noConversion"/>
  </si>
  <si>
    <t>万得金仓100全收益</t>
    <phoneticPr fontId="1" type="noConversion"/>
  </si>
  <si>
    <t>000997.SH</t>
  </si>
  <si>
    <t>大消费</t>
  </si>
  <si>
    <t>931087.CSI</t>
  </si>
  <si>
    <t>科技龙头</t>
  </si>
  <si>
    <t>885279.TI</t>
  </si>
  <si>
    <t>股权激励</t>
  </si>
  <si>
    <t>885929.TI</t>
  </si>
  <si>
    <t>专精特新</t>
  </si>
  <si>
    <t>801841.SL</t>
  </si>
  <si>
    <t>801843.SL</t>
  </si>
  <si>
    <t>883417.TI</t>
  </si>
  <si>
    <t>大盘股</t>
  </si>
  <si>
    <t>883418.TI</t>
  </si>
  <si>
    <t>微盘股</t>
  </si>
  <si>
    <t>701102.TI</t>
  </si>
  <si>
    <t>小盘风格型基金指数</t>
  </si>
  <si>
    <t>701100.TI</t>
  </si>
  <si>
    <t>大盘风格型基金指数</t>
  </si>
  <si>
    <t>700032.TI</t>
  </si>
  <si>
    <t>同花顺低估值</t>
  </si>
  <si>
    <t>700033.TI</t>
  </si>
  <si>
    <t>同花顺高估值</t>
  </si>
  <si>
    <t>700034.TI</t>
  </si>
  <si>
    <t>同花顺保守投资</t>
  </si>
  <si>
    <t>700035.TI</t>
  </si>
  <si>
    <t>同花顺激进投资</t>
  </si>
  <si>
    <t>700036.TI</t>
  </si>
  <si>
    <t>同花顺高盈利</t>
  </si>
  <si>
    <t>700037.TI</t>
  </si>
  <si>
    <t>同花顺低盈利</t>
  </si>
  <si>
    <t>700038.TI</t>
  </si>
  <si>
    <t>同花顺高动量</t>
  </si>
  <si>
    <t>700039.TI</t>
  </si>
  <si>
    <t>同花顺低动量</t>
  </si>
  <si>
    <t>700051R.TI</t>
  </si>
  <si>
    <t>同花顺金仓30全收益</t>
  </si>
  <si>
    <t>700052R.TI</t>
  </si>
  <si>
    <t>同花顺金仓50全收益</t>
  </si>
  <si>
    <t>700053R.TI</t>
  </si>
  <si>
    <t>同花顺金仓100全收益</t>
  </si>
  <si>
    <t>700054R.TI</t>
  </si>
  <si>
    <t>同花顺金仓200全收益</t>
  </si>
  <si>
    <t>885869.TI</t>
  </si>
  <si>
    <t>半年报预增</t>
  </si>
  <si>
    <t>883967.TI</t>
  </si>
  <si>
    <t>机构周调研前十</t>
  </si>
  <si>
    <t>实时涨跌</t>
  </si>
  <si>
    <t>实时涨跌</t>
    <phoneticPr fontId="1" type="noConversion"/>
  </si>
  <si>
    <t>最大/最小值</t>
    <phoneticPr fontId="1" type="noConversion"/>
  </si>
  <si>
    <t>基金重仓</t>
  </si>
  <si>
    <t>883406.TI</t>
  </si>
  <si>
    <t>701002.TI</t>
    <phoneticPr fontId="1" type="noConversion"/>
  </si>
  <si>
    <t>混合型基金指数</t>
  </si>
  <si>
    <t>885789.TI</t>
  </si>
  <si>
    <t>宁德时代概念</t>
  </si>
  <si>
    <t>851231.SL</t>
  </si>
  <si>
    <t>白酒</t>
  </si>
  <si>
    <t>H11108.CSI</t>
  </si>
  <si>
    <t>AW11.FS</t>
  </si>
  <si>
    <t>富时欧洲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</si>
</sst>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#,##0.0000_ "/>
    <numFmt numFmtId="177" formatCode="[Red]#,##0.0000;[Green]\-#,##0.0000"/>
    <numFmt numFmtId="178" formatCode="yyyy\-mm\-dd"/>
    <numFmt numFmtId="179" formatCode="#,##0.0000"/>
    <numFmt numFmtId="181" formatCode="yyyy\-mm\-dd;@"/>
  </numFmts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2">
    <dxf>
      <font>
        <color rgb="FF008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E178E839-8502-47F1-95DF-5DEE157901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f.quote">
      <tp>
        <v>-0.20313788524835757</v>
        <stp/>
        <stp>931087.CSI</stp>
        <stp>changeRatio</stp>
        <tr r="D30" s="1"/>
      </tp>
      <tp>
        <v>7.9976168794047432E-5</v>
        <stp/>
        <stp>932000.CSI</stp>
        <stp>changeRatio</stp>
        <tr r="D7" s="1"/>
      </tp>
      <tp>
        <v>0</v>
        <stp/>
        <stp>H11108.CSI</stp>
        <stp>changeRatio</stp>
        <tr r="D92" s="1"/>
      </tp>
      <tp>
        <v>-0.95746010357340861</v>
        <stp/>
        <stp>H30533.CSI</stp>
        <stp>changeRatio</stp>
        <tr r="D14" s="1"/>
      </tp>
      <tp>
        <v>-0.19855466706861494</v>
        <stp/>
        <stp>930715.CSI</stp>
        <stp>changeRatio</stp>
        <tr r="D102" s="1"/>
      </tp>
      <tp>
        <v>0.95051213881094421</v>
        <stp/>
        <stp>N225.GI</stp>
        <stp>changeRatio</stp>
        <tr r="D96" s="1"/>
      </tp>
      <tp>
        <v>-0.61171158584602359</v>
        <stp/>
        <stp>HSCE.HK</stp>
        <stp>changeRatio</stp>
        <tr r="D94" s="1"/>
        <tr r="D12" s="1"/>
      </tp>
      <tp>
        <v>-0.33922896512496115</v>
        <stp/>
        <stp>FCHI.GI</stp>
        <stp>changeRatio</stp>
        <tr r="D100" s="1"/>
      </tp>
      <tp>
        <v>0.43978353632916478</v>
        <stp/>
        <stp>FTSE.GI</stp>
        <stp>changeRatio</stp>
        <tr r="D98" s="1"/>
      </tp>
      <tp>
        <v>-0.30673712997523345</v>
        <stp/>
        <stp>AW11.FS</stp>
        <stp>changeRatio</stp>
        <tr r="D97" s="1"/>
      </tp>
      <tp>
        <v>0</v>
        <stp/>
        <stp>SPX.GI</stp>
        <stp>changeRatio</stp>
        <tr r="D95" s="1"/>
      </tp>
      <tp>
        <v>-0.38991072834727974</v>
        <stp/>
        <stp>HSI.HK</stp>
        <stp>changeRatio</stp>
        <tr r="D11" s="1"/>
      </tp>
      <tp>
        <v>-0.38991072834727974</v>
        <stp/>
        <stp>HSI.GI</stp>
        <stp>changeRatio</stp>
        <tr r="D10" s="1"/>
        <tr r="D93" s="1"/>
      </tp>
      <tp>
        <v>0</v>
        <stp/>
        <stp>VN30.GI</stp>
        <stp>changeRatio</stp>
        <tr r="D101" s="1"/>
      </tp>
      <tp>
        <v>0</v>
        <stp/>
        <stp>700054R.TI</stp>
        <stp>changeRatio</stp>
        <tr r="D51" s="1"/>
      </tp>
      <tp>
        <v>0</v>
        <stp/>
        <stp>700051R.TI</stp>
        <stp>changeRatio</stp>
        <tr r="D48" s="1"/>
      </tp>
      <tp>
        <v>0</v>
        <stp/>
        <stp>700053R.TI</stp>
        <stp>changeRatio</stp>
        <tr r="D50" s="1"/>
      </tp>
      <tp>
        <v>0</v>
        <stp/>
        <stp>700052R.TI</stp>
        <stp>changeRatio</stp>
        <tr r="D49" s="1"/>
      </tp>
      <tp>
        <v>-0.31980960172548101</v>
        <stp/>
        <stp>HSHKI.HK</stp>
        <stp>changeRatio</stp>
        <tr r="D13" s="1"/>
      </tp>
      <tp>
        <v>-0.31059006111803916</v>
        <stp/>
        <stp>399375.SZ</stp>
        <stp>changeRatio</stp>
        <tr r="D20" s="1"/>
      </tp>
      <tp>
        <v>-0.41368349314844122</v>
        <stp/>
        <stp>399374.SZ</stp>
        <stp>changeRatio</stp>
        <tr r="D19" s="1"/>
      </tp>
      <tp>
        <v>-3.2024112272769516E-2</v>
        <stp/>
        <stp>399377.SZ</stp>
        <stp>changeRatio</stp>
        <tr r="D22" s="1"/>
      </tp>
      <tp>
        <v>1.6191743030888592E-2</v>
        <stp/>
        <stp>399376.SZ</stp>
        <stp>changeRatio</stp>
        <tr r="D21" s="1"/>
      </tp>
      <tp>
        <v>-0.14060327910546364</v>
        <stp/>
        <stp>399373.SZ</stp>
        <stp>changeRatio</stp>
        <tr r="D18" s="1"/>
      </tp>
      <tp>
        <v>-0.26144922922801256</v>
        <stp/>
        <stp>399372.SZ</stp>
        <stp>changeRatio</stp>
        <tr r="D17" s="1"/>
      </tp>
      <tp>
        <v>-0.12748469019475114</v>
        <stp/>
        <stp>399317.SZ</stp>
        <stp>changeRatio</stp>
        <tr r="D2" s="1"/>
      </tp>
      <tp>
        <v>-0.58889389731435737</v>
        <stp/>
        <stp>399006.SZ</stp>
        <stp>changeRatio</stp>
        <tr r="D8" s="1"/>
      </tp>
      <tp>
        <v>0</v>
        <stp/>
        <stp>885279.TI</stp>
        <stp>changeRatio</stp>
        <tr r="D32" s="1"/>
      </tp>
      <tp>
        <v>0.51572077403805172</v>
        <stp/>
        <stp>885789.TI</stp>
        <stp>changeRatio</stp>
        <tr r="D16" s="1"/>
      </tp>
      <tp>
        <v>-0.1099372852215785</v>
        <stp/>
        <stp>885869.TI</stp>
        <stp>changeRatio</stp>
        <tr r="D28" s="1"/>
      </tp>
      <tp>
        <v>-0.25426010107422392</v>
        <stp/>
        <stp>885929.TI</stp>
        <stp>changeRatio</stp>
        <tr r="D33" s="1"/>
      </tp>
      <tp>
        <v>-0.52091672736961103</v>
        <stp/>
        <stp>GDAXI.GI</stp>
        <stp>changeRatio</stp>
        <tr r="D99" s="1"/>
      </tp>
      <tp>
        <v>-0.58181070751613229</v>
        <stp/>
        <stp>CI005917.CI</stp>
        <stp>changeRatio</stp>
        <tr r="D23" s="1"/>
      </tp>
      <tp>
        <v>5.7169852738105903E-2</v>
        <stp/>
        <stp>CI005918.CI</stp>
        <stp>changeRatio</stp>
        <tr r="D24" s="1"/>
      </tp>
      <tp>
        <v>0.13323913880250082</v>
        <stp/>
        <stp>CI005919.CI</stp>
        <stp>changeRatio</stp>
        <tr r="D25" s="1"/>
      </tp>
      <tp>
        <v>-0.25631358841521074</v>
        <stp/>
        <stp>CI005920.CI</stp>
        <stp>changeRatio</stp>
        <tr r="D26" s="1"/>
      </tp>
      <tp>
        <v>0.2594336602368168</v>
        <stp/>
        <stp>CI005921.CI</stp>
        <stp>changeRatio</stp>
        <tr r="D27" s="1"/>
      </tp>
      <tp>
        <v>-0.50928882178472523</v>
        <stp/>
        <stp>883406.TI</stp>
        <stp>changeRatio</stp>
        <tr r="D83" s="1"/>
      </tp>
      <tp>
        <v>-0.51005921959926559</v>
        <stp/>
        <stp>883418.TI</stp>
        <stp>changeRatio</stp>
        <tr r="D37" s="1"/>
      </tp>
      <tp>
        <v>-0.14105833515586735</v>
        <stp/>
        <stp>883417.TI</stp>
        <stp>changeRatio</stp>
        <tr r="D36" s="1"/>
      </tp>
      <tp>
        <v>-2.4087861773018826</v>
        <stp/>
        <stp>883967.TI</stp>
        <stp>changeRatio</stp>
        <tr r="D31" s="1"/>
      </tp>
      <tp>
        <v>0</v>
        <stp/>
        <stp>701014.TI</stp>
        <stp>changeRatio</stp>
        <tr r="D87" s="1"/>
      </tp>
      <tp>
        <v>0</v>
        <stp/>
        <stp>701013.TI</stp>
        <stp>changeRatio</stp>
        <tr r="D85" s="1"/>
      </tp>
      <tp>
        <v>0</v>
        <stp/>
        <stp>701004.TI</stp>
        <stp>changeRatio</stp>
        <tr r="D84" s="1"/>
      </tp>
      <tp>
        <v>0</v>
        <stp/>
        <stp>701007.TI</stp>
        <stp>changeRatio</stp>
        <tr r="D90" s="1"/>
      </tp>
      <tp>
        <v>0</v>
        <stp/>
        <stp>701000.TI</stp>
        <stp>changeRatio</stp>
        <tr r="D88" s="1"/>
      </tp>
      <tp>
        <v>0</v>
        <stp/>
        <stp>701001.TI</stp>
        <stp>changeRatio</stp>
        <tr r="D89" s="1"/>
      </tp>
      <tp>
        <v>0</v>
        <stp/>
        <stp>701002.TI</stp>
        <stp>changeRatio</stp>
        <tr r="D86" s="1"/>
      </tp>
      <tp>
        <v>0</v>
        <stp/>
        <stp>701008.TI</stp>
        <stp>changeRatio</stp>
        <tr r="D91" s="1"/>
      </tp>
      <tp>
        <v>-1.0737125131816592</v>
        <stp/>
        <stp>801790.SL</stp>
        <stp>changeRatio</stp>
        <tr r="D62" s="1"/>
      </tp>
      <tp>
        <v>-0.17834035473481794</v>
        <stp/>
        <stp>801780.SL</stp>
        <stp>changeRatio</stp>
        <tr r="D61" s="1"/>
      </tp>
      <tp>
        <v>-0.25780030952850502</v>
        <stp/>
        <stp>801730.SL</stp>
        <stp>changeRatio</stp>
        <tr r="D56" s="1"/>
      </tp>
      <tp>
        <v>-4.5662759589664002E-2</v>
        <stp/>
        <stp>801720.SL</stp>
        <stp>changeRatio</stp>
        <tr r="D81" s="1"/>
      </tp>
      <tp>
        <v>-0.77486753866654934</v>
        <stp/>
        <stp>801710.SL</stp>
        <stp>changeRatio</stp>
        <tr r="D73" s="1"/>
      </tp>
      <tp>
        <v>0.43280514647761126</v>
        <stp/>
        <stp>801770.SL</stp>
        <stp>changeRatio</stp>
        <tr r="D58" s="1"/>
      </tp>
      <tp>
        <v>-1.5320690069728373</v>
        <stp/>
        <stp>801760.SL</stp>
        <stp>changeRatio</stp>
        <tr r="D64" s="1"/>
      </tp>
      <tp>
        <v>-0.35911108758790111</v>
        <stp/>
        <stp>801750.SL</stp>
        <stp>changeRatio</stp>
        <tr r="D68" s="1"/>
      </tp>
      <tp>
        <v>-0.50362556796097646</v>
        <stp/>
        <stp>801740.SL</stp>
        <stp>changeRatio</stp>
        <tr r="D78" s="1"/>
      </tp>
      <tp>
        <v>0</v>
        <stp/>
        <stp>701100.TI</stp>
        <stp>changeRatio</stp>
        <tr r="D39" s="1"/>
      </tp>
      <tp>
        <v>0</v>
        <stp/>
        <stp>701102.TI</stp>
        <stp>changeRatio</stp>
        <tr r="D38" s="1"/>
      </tp>
      <tp>
        <v>0</v>
        <stp/>
        <stp>851231.SL</stp>
        <stp>changeRatio</stp>
        <tr r="D15" s="1"/>
      </tp>
      <tp>
        <v>-0.55896038187594888</v>
        <stp/>
        <stp>801230.SL</stp>
        <stp>changeRatio</stp>
        <tr r="D66" s="1"/>
      </tp>
      <tp>
        <v>-0.69519575868281236</v>
        <stp/>
        <stp>801210.SL</stp>
        <stp>changeRatio</stp>
        <tr r="D75" s="1"/>
      </tp>
      <tp>
        <v>-0.52244813052838746</v>
        <stp/>
        <stp>801200.SL</stp>
        <stp>changeRatio</stp>
        <tr r="D59" s="1"/>
      </tp>
      <tp>
        <v>-0.42392458940894995</v>
        <stp/>
        <stp>801180.SL</stp>
        <stp>changeRatio</stp>
        <tr r="D71" s="1"/>
      </tp>
      <tp>
        <v>-0.57174474363703154</v>
        <stp/>
        <stp>801130.SL</stp>
        <stp>changeRatio</stp>
        <tr r="D72" s="1"/>
      </tp>
      <tp>
        <v>-0.22774569565246122</v>
        <stp/>
        <stp>801120.SL</stp>
        <stp>changeRatio</stp>
        <tr r="D53" s="1"/>
      </tp>
      <tp>
        <v>1.0529592106696473</v>
        <stp/>
        <stp>801110.SL</stp>
        <stp>changeRatio</stp>
        <tr r="D63" s="1"/>
      </tp>
      <tp>
        <v>-6.3262795159599414E-2</v>
        <stp/>
        <stp>801170.SL</stp>
        <stp>changeRatio</stp>
        <tr r="D67" s="1"/>
      </tp>
      <tp>
        <v>0.42100155103447207</v>
        <stp/>
        <stp>801160.SL</stp>
        <stp>changeRatio</stp>
        <tr r="D55" s="1"/>
      </tp>
      <tp>
        <v>0.37666353938635644</v>
        <stp/>
        <stp>801150.SL</stp>
        <stp>changeRatio</stp>
        <tr r="D77" s="1"/>
      </tp>
      <tp>
        <v>-0.13460274342331943</v>
        <stp/>
        <stp>801140.SL</stp>
        <stp>changeRatio</stp>
        <tr r="D60" s="1"/>
      </tp>
      <tp>
        <v>-0.11874545789810251</v>
        <stp/>
        <stp>801080.SL</stp>
        <stp>changeRatio</stp>
        <tr r="D74" s="1"/>
      </tp>
      <tp>
        <v>0.18623603903011726</v>
        <stp/>
        <stp>801030.SL</stp>
        <stp>changeRatio</stp>
        <tr r="D76" s="1"/>
      </tp>
      <tp>
        <v>1.3147041524117153</v>
        <stp/>
        <stp>801010.SL</stp>
        <stp>changeRatio</stp>
        <tr r="D52" s="1"/>
      </tp>
      <tp>
        <v>-0.32986407070118279</v>
        <stp/>
        <stp>801050.SL</stp>
        <stp>changeRatio</stp>
        <tr r="D80" s="1"/>
      </tp>
      <tp>
        <v>-3.6983695168999485E-2</v>
        <stp/>
        <stp>801040.SL</stp>
        <stp>changeRatio</stp>
        <tr r="D70" s="1"/>
      </tp>
      <tp>
        <v>-0.65826328217822661</v>
        <stp/>
        <stp>801980.SL</stp>
        <stp>changeRatio</stp>
        <tr r="D54" s="1"/>
      </tp>
      <tp>
        <v>0.36834129185370446</v>
        <stp/>
        <stp>801970.SL</stp>
        <stp>changeRatio</stp>
        <tr r="D69" s="1"/>
      </tp>
      <tp>
        <v>1.2582210886387873E-2</v>
        <stp/>
        <stp>801960.SL</stp>
        <stp>changeRatio</stp>
        <tr r="D57" s="1"/>
      </tp>
      <tp>
        <v>-0.32823243253595691</v>
        <stp/>
        <stp>801950.SL</stp>
        <stp>changeRatio</stp>
        <tr r="D82" s="1"/>
      </tp>
      <tp>
        <v>1.7746228926343074E-2</v>
        <stp/>
        <stp>801890.SL</stp>
        <stp>changeRatio</stp>
        <tr r="D65" s="1"/>
      </tp>
      <tp>
        <v>1.0360281614036253</v>
        <stp/>
        <stp>801880.SL</stp>
        <stp>changeRatio</stp>
        <tr r="D79" s="1"/>
      </tp>
      <tp>
        <v>-0.23137565470940016</v>
        <stp/>
        <stp>801841.SL</stp>
        <stp>changeRatio</stp>
        <tr r="D34" s="1"/>
      </tp>
      <tp>
        <v>0.13383859998598985</v>
        <stp/>
        <stp>801843.SL</stp>
        <stp>changeRatio</stp>
        <tr r="D35" s="1"/>
      </tp>
      <tp>
        <v>0</v>
        <stp/>
        <stp>700034.TI</stp>
        <stp>changeRatio</stp>
        <tr r="D42" s="1"/>
      </tp>
      <tp>
        <v>0</v>
        <stp/>
        <stp>700035.TI</stp>
        <stp>changeRatio</stp>
        <tr r="D43" s="1"/>
      </tp>
      <tp>
        <v>0</v>
        <stp/>
        <stp>700036.TI</stp>
        <stp>changeRatio</stp>
        <tr r="D44" s="1"/>
      </tp>
      <tp>
        <v>0</v>
        <stp/>
        <stp>700037.TI</stp>
        <stp>changeRatio</stp>
        <tr r="D45" s="1"/>
      </tp>
      <tp>
        <v>0</v>
        <stp/>
        <stp>700032.TI</stp>
        <stp>changeRatio</stp>
        <tr r="D40" s="1"/>
      </tp>
      <tp>
        <v>0</v>
        <stp/>
        <stp>700033.TI</stp>
        <stp>changeRatio</stp>
        <tr r="D41" s="1"/>
      </tp>
      <tp>
        <v>0</v>
        <stp/>
        <stp>700038.TI</stp>
        <stp>changeRatio</stp>
        <tr r="D46" s="1"/>
      </tp>
      <tp>
        <v>0</v>
        <stp/>
        <stp>700039.TI</stp>
        <stp>changeRatio</stp>
        <tr r="D47" s="1"/>
      </tp>
      <tp>
        <v>-0.64902866084120137</v>
        <stp/>
        <stp>000688.SH</stp>
        <stp>changeRatio</stp>
        <tr r="D9" s="1"/>
      </tp>
      <tp>
        <v>-0.18420507811463327</v>
        <stp/>
        <stp>000300.SH</stp>
        <stp>changeRatio</stp>
        <tr r="D4" s="1"/>
      </tp>
      <tp>
        <v>-0.17112417542988623</v>
        <stp/>
        <stp>000016.SH</stp>
        <stp>changeRatio</stp>
        <tr r="D3" s="1"/>
      </tp>
      <tp>
        <v>-6.5803942348807182E-2</v>
        <stp/>
        <stp>000905.SH</stp>
        <stp>changeRatio</stp>
        <tr r="D5" s="1"/>
      </tp>
      <tp>
        <v>0</v>
        <stp/>
        <stp>000997.SH</stp>
        <stp>changeRatio</stp>
        <tr r="D29" s="1"/>
      </tp>
      <tp>
        <v>3.1863411099455008E-2</v>
        <stp/>
        <stp>000852.SH</stp>
        <stp>changeRatio</stp>
        <tr r="D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639762</xdr:colOff>
      <xdr:row>12</xdr:row>
      <xdr:rowOff>164333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BBD8ED-4A2F-4BB7-A390-1E7FD0E8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1362" cy="22788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1220-DD67-4DD4-8D51-5C1051F84F65}">
  <dimension ref="A1"/>
  <sheetViews>
    <sheetView tabSelected="1" workbookViewId="0">
      <selection activeCell="F16" sqref="F16"/>
    </sheetView>
  </sheetViews>
  <sheetFormatPr defaultRowHeight="13.9" x14ac:dyDescent="0.4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E878-A83E-4704-93C2-30962EB26BA8}">
  <dimension ref="A1:N342"/>
  <sheetViews>
    <sheetView zoomScale="87" zoomScaleNormal="87" workbookViewId="0"/>
  </sheetViews>
  <sheetFormatPr defaultRowHeight="13.9" x14ac:dyDescent="0.45"/>
  <cols>
    <col min="1" max="1" width="11.6875" customWidth="1"/>
    <col min="2" max="2" width="11.6875" bestFit="1" customWidth="1"/>
    <col min="3" max="3" width="17.375" style="17" customWidth="1"/>
    <col min="4" max="4" width="7.5625" customWidth="1"/>
    <col min="5" max="5" width="9.125" bestFit="1" customWidth="1"/>
    <col min="6" max="6" width="18.75" bestFit="1" customWidth="1"/>
    <col min="7" max="7" width="8.1875" bestFit="1" customWidth="1"/>
    <col min="8" max="8" width="20.125" bestFit="1" customWidth="1"/>
    <col min="9" max="9" width="16.5" customWidth="1"/>
    <col min="10" max="10" width="12.0625" customWidth="1"/>
    <col min="11" max="11" width="16.5625" bestFit="1" customWidth="1"/>
    <col min="12" max="12" width="16.125" bestFit="1" customWidth="1"/>
    <col min="14" max="14" width="15.0625" bestFit="1" customWidth="1"/>
  </cols>
  <sheetData>
    <row r="1" spans="1:11" x14ac:dyDescent="0.45">
      <c r="A1" s="1" t="s">
        <v>0</v>
      </c>
      <c r="B1" s="1" t="s">
        <v>337</v>
      </c>
      <c r="C1" s="17" t="s">
        <v>396</v>
      </c>
      <c r="D1" s="1" t="s">
        <v>445</v>
      </c>
      <c r="E1" s="1" t="s">
        <v>389</v>
      </c>
      <c r="F1" s="1" t="s">
        <v>2</v>
      </c>
      <c r="G1" s="1" t="s">
        <v>3</v>
      </c>
      <c r="H1" s="1" t="s">
        <v>1</v>
      </c>
      <c r="I1" s="1" t="s">
        <v>391</v>
      </c>
      <c r="J1" s="1" t="s">
        <v>387</v>
      </c>
    </row>
    <row r="2" spans="1:11" x14ac:dyDescent="0.45">
      <c r="A2" s="1" t="str">
        <f>B2</f>
        <v>399317.SZ</v>
      </c>
      <c r="B2" s="1" t="s">
        <v>4</v>
      </c>
      <c r="C2" s="17" t="s">
        <v>5</v>
      </c>
      <c r="D2" s="5">
        <f>RTD("tdf.quote","",A2,"changeRatio")</f>
        <v>-0.12748469019475114</v>
      </c>
      <c r="E2" s="5">
        <f ca="1">[1]!thsiFinD("ths_chg_ratio_nd_index",A2,-$J$3,$J$2)</f>
        <v>-3.6493194779563001</v>
      </c>
      <c r="F2" s="4">
        <f ca="1">[1]!thsiFinD("ths_daily_avg_vol_int_index",A2,$I$2,$J$2)/100000000</f>
        <v>674.10724449839995</v>
      </c>
      <c r="G2" s="1" t="s">
        <v>6</v>
      </c>
      <c r="H2" t="str">
        <f>C2</f>
        <v>国证A指</v>
      </c>
      <c r="I2" s="13">
        <v>44816</v>
      </c>
      <c r="J2" s="12">
        <f ca="1">TODAY()</f>
        <v>45181</v>
      </c>
      <c r="K2" s="7"/>
    </row>
    <row r="3" spans="1:11" x14ac:dyDescent="0.45">
      <c r="A3" s="1" t="str">
        <f>B3</f>
        <v>000016.SH</v>
      </c>
      <c r="B3" s="1" t="s">
        <v>7</v>
      </c>
      <c r="C3" s="17" t="s">
        <v>8</v>
      </c>
      <c r="D3" s="5">
        <f>RTD("tdf.quote","",A3,"changeRatio")</f>
        <v>-0.17112417542988623</v>
      </c>
      <c r="E3" s="5">
        <f ca="1">[1]!thsiFinD("ths_chg_ratio_nd_index",A3,-$J$3,$J$2)</f>
        <v>-10.464999784104</v>
      </c>
      <c r="F3" s="4">
        <f ca="1">[1]!thsiFinD("ths_daily_avg_vol_int_index",A3,$I$2,$J$2)/100000000</f>
        <v>31.711725598360999</v>
      </c>
      <c r="G3" s="1" t="s">
        <v>6</v>
      </c>
      <c r="H3" t="str">
        <f t="shared" ref="H3:H27" si="0">C3</f>
        <v>上证50</v>
      </c>
      <c r="I3" s="1" t="s">
        <v>390</v>
      </c>
      <c r="J3" s="1">
        <f ca="1">J2-I2</f>
        <v>365</v>
      </c>
      <c r="K3" s="7"/>
    </row>
    <row r="4" spans="1:11" x14ac:dyDescent="0.45">
      <c r="A4" s="1" t="str">
        <f>B4</f>
        <v>000300.SH</v>
      </c>
      <c r="B4" s="1" t="s">
        <v>9</v>
      </c>
      <c r="C4" s="17" t="s">
        <v>10</v>
      </c>
      <c r="D4" s="5">
        <f>RTD("tdf.quote","",A4,"changeRatio")</f>
        <v>-0.18420507811463327</v>
      </c>
      <c r="E4" s="5">
        <f ca="1">[1]!thsiFinD("ths_chg_ratio_nd_index",A4,-$J$3,$J$2)</f>
        <v>-9.5156037622942993</v>
      </c>
      <c r="F4" s="4">
        <f ca="1">[1]!thsiFinD("ths_daily_avg_vol_int_index",A4,$I$2,$J$2)/100000000</f>
        <v>125.29557014344</v>
      </c>
      <c r="G4" s="1" t="s">
        <v>6</v>
      </c>
      <c r="H4" t="str">
        <f t="shared" si="0"/>
        <v>沪深300</v>
      </c>
      <c r="I4" s="11"/>
      <c r="J4" s="7"/>
      <c r="K4" s="7"/>
    </row>
    <row r="5" spans="1:11" x14ac:dyDescent="0.45">
      <c r="A5" s="1" t="str">
        <f>B5</f>
        <v>000905.SH</v>
      </c>
      <c r="B5" s="1" t="s">
        <v>11</v>
      </c>
      <c r="C5" s="17" t="s">
        <v>12</v>
      </c>
      <c r="D5" s="5">
        <f>RTD("tdf.quote","",A5,"changeRatio")</f>
        <v>-6.5803942348807182E-2</v>
      </c>
      <c r="E5" s="5">
        <f ca="1">[1]!thsiFinD("ths_chg_ratio_nd_index",A5,-$J$3,$J$2)</f>
        <v>-6.2593975307846001</v>
      </c>
      <c r="F5" s="4">
        <f ca="1">[1]!thsiFinD("ths_daily_avg_vol_int_index",A5,$I$2,$J$2)/100000000</f>
        <v>119.53079926229999</v>
      </c>
      <c r="G5" s="1" t="s">
        <v>6</v>
      </c>
      <c r="H5" t="str">
        <f t="shared" si="0"/>
        <v>中证500</v>
      </c>
      <c r="I5" t="s">
        <v>446</v>
      </c>
    </row>
    <row r="6" spans="1:11" ht="14.65" x14ac:dyDescent="0.45">
      <c r="A6" s="1" t="str">
        <f>B6</f>
        <v>000852.SH</v>
      </c>
      <c r="B6" s="1" t="s">
        <v>13</v>
      </c>
      <c r="C6" s="17" t="s">
        <v>14</v>
      </c>
      <c r="D6" s="5">
        <f>RTD("tdf.quote","",A6,"changeRatio")</f>
        <v>3.1863411099455008E-2</v>
      </c>
      <c r="E6" s="5">
        <f ca="1">[1]!thsiFinD("ths_chg_ratio_nd_index",A6,-$J$3,$J$2)</f>
        <v>-7.5954422840072997</v>
      </c>
      <c r="F6" s="4">
        <f ca="1">[1]!thsiFinD("ths_daily_avg_vol_int_index",A6,$I$2,$J$2)/100000000</f>
        <v>145.01544126229999</v>
      </c>
      <c r="G6" s="1" t="s">
        <v>6</v>
      </c>
      <c r="H6" t="str">
        <f t="shared" si="0"/>
        <v>中证1000</v>
      </c>
      <c r="I6" s="19" t="s">
        <v>444</v>
      </c>
    </row>
    <row r="7" spans="1:11" x14ac:dyDescent="0.45">
      <c r="A7" s="1" t="str">
        <f>B7</f>
        <v>932000.CSI</v>
      </c>
      <c r="B7" s="1" t="s">
        <v>15</v>
      </c>
      <c r="C7" s="17" t="s">
        <v>16</v>
      </c>
      <c r="D7" s="5">
        <f>RTD("tdf.quote","",A7,"changeRatio")</f>
        <v>7.9976168794047432E-5</v>
      </c>
      <c r="E7" s="5">
        <f ca="1">[1]!thsiFinD("ths_chg_ratio_nd_index",A7,-$J$3,$J$2)</f>
        <v>2.4195038849802</v>
      </c>
      <c r="F7" s="4">
        <f ca="1">[1]!thsiFinD("ths_daily_avg_vol_int_index",A7,$I$2,$J$2)/100000000</f>
        <v>192.10320149955001</v>
      </c>
      <c r="G7" s="1" t="s">
        <v>6</v>
      </c>
      <c r="H7" t="str">
        <f t="shared" si="0"/>
        <v>中证2000</v>
      </c>
      <c r="I7" t="str">
        <f>VLOOKUP(J7,$D$2:$H$102,5,0)</f>
        <v>农林牧渔</v>
      </c>
      <c r="J7" s="16">
        <f>MAX($D$2:$D$102)</f>
        <v>1.3147041524117153</v>
      </c>
      <c r="K7" s="17"/>
    </row>
    <row r="8" spans="1:11" x14ac:dyDescent="0.45">
      <c r="A8" s="1" t="str">
        <f>B8</f>
        <v>399006.SZ</v>
      </c>
      <c r="B8" s="1" t="s">
        <v>17</v>
      </c>
      <c r="C8" s="17" t="s">
        <v>18</v>
      </c>
      <c r="D8" s="5">
        <f>RTD("tdf.quote","",A8,"changeRatio")</f>
        <v>-0.58889389731435737</v>
      </c>
      <c r="E8" s="5">
        <f ca="1">[1]!thsiFinD("ths_chg_ratio_nd_index",A8,-$J$3,$J$2)</f>
        <v>-22.164155309590999</v>
      </c>
      <c r="F8" s="4">
        <f ca="1">[1]!thsiFinD("ths_daily_avg_vol_int_index",A8,$I$2,$J$2)/100000000</f>
        <v>116.8622592768</v>
      </c>
      <c r="G8" s="1" t="s">
        <v>6</v>
      </c>
      <c r="H8" t="str">
        <f t="shared" si="0"/>
        <v>创业板指</v>
      </c>
      <c r="I8" t="str">
        <f>VLOOKUP(J8,$D$2:$H$102,5,0)</f>
        <v>机构周调研前十</v>
      </c>
      <c r="J8" s="16">
        <f>MIN($D$2:$D$102)</f>
        <v>-2.4087861773018826</v>
      </c>
      <c r="K8" s="17"/>
    </row>
    <row r="9" spans="1:11" ht="14.65" x14ac:dyDescent="0.45">
      <c r="A9" s="1" t="str">
        <f>B9</f>
        <v>000688.SH</v>
      </c>
      <c r="B9" s="1" t="s">
        <v>19</v>
      </c>
      <c r="C9" s="17" t="s">
        <v>20</v>
      </c>
      <c r="D9" s="5">
        <f>RTD("tdf.quote","",A9,"changeRatio")</f>
        <v>-0.64902866084120137</v>
      </c>
      <c r="E9" s="5">
        <f ca="1">[1]!thsiFinD("ths_chg_ratio_nd_index",A9,-$J$3,$J$2)</f>
        <v>-19.890313904812</v>
      </c>
      <c r="F9" s="4">
        <f ca="1">[1]!thsiFinD("ths_daily_avg_vol_int_index",A9,$I$2,$J$2)/100000000</f>
        <v>15.211715815573999</v>
      </c>
      <c r="G9" s="1" t="s">
        <v>6</v>
      </c>
      <c r="H9" t="str">
        <f t="shared" si="0"/>
        <v>科创50</v>
      </c>
      <c r="I9" s="20" t="s">
        <v>388</v>
      </c>
      <c r="K9" s="17"/>
    </row>
    <row r="10" spans="1:11" x14ac:dyDescent="0.45">
      <c r="A10" s="1" t="s">
        <v>338</v>
      </c>
      <c r="B10" s="1" t="s">
        <v>21</v>
      </c>
      <c r="C10" s="17" t="s">
        <v>22</v>
      </c>
      <c r="D10" s="5">
        <f>RTD("tdf.quote","",A10,"changeRatio")</f>
        <v>-0.38991072834727974</v>
      </c>
      <c r="E10" s="5">
        <f ca="1">[1]!thsiFinD("ths_chg_ratio_nd_index",A10,-$J$3,$J$2)</f>
        <v>-10.263148724331</v>
      </c>
      <c r="F10" s="4">
        <f ca="1">[1]!thsiFinD("ths_daily_avg_vol_int_index",A10,$I$2,$J$2)/100000000</f>
        <v>119.79616466939</v>
      </c>
      <c r="G10" s="1" t="s">
        <v>6</v>
      </c>
      <c r="H10" t="str">
        <f t="shared" si="0"/>
        <v>恒生指数</v>
      </c>
      <c r="I10" t="str">
        <f ca="1">VLOOKUP(J10,$E$2:$H$102,4,0)</f>
        <v>半年报预增</v>
      </c>
      <c r="J10" s="16">
        <f ca="1">MAX($E$2:$E$102)</f>
        <v>50.836988504102003</v>
      </c>
      <c r="K10" s="17"/>
    </row>
    <row r="11" spans="1:11" x14ac:dyDescent="0.45">
      <c r="A11" s="1" t="s">
        <v>341</v>
      </c>
      <c r="B11" s="1" t="s">
        <v>21</v>
      </c>
      <c r="C11" s="17" t="s">
        <v>22</v>
      </c>
      <c r="D11" s="5">
        <f>RTD("tdf.quote","",A11,"changeRatio")</f>
        <v>-0.38991072834727974</v>
      </c>
      <c r="E11" s="5">
        <f ca="1">[1]!thsiFinD("ths_chg_ratio_nd_index",A11,-$J$3,$J$2)</f>
        <v>-10.263148724331</v>
      </c>
      <c r="F11" s="4">
        <f ca="1">[1]!thsiFinD("ths_daily_avg_vol_int_index",A11,$I$2,$J$2)/100000000</f>
        <v>119.80790814694001</v>
      </c>
      <c r="G11" s="1" t="s">
        <v>6</v>
      </c>
      <c r="H11" t="str">
        <f t="shared" si="0"/>
        <v>恒生指数</v>
      </c>
      <c r="I11" t="str">
        <f ca="1">VLOOKUP(J11,$E$2:$H$102,4,0)</f>
        <v>电力设备</v>
      </c>
      <c r="J11" s="16">
        <f ca="1">MIN($E$2:$E$102)</f>
        <v>-27.161948720238001</v>
      </c>
      <c r="K11" s="17"/>
    </row>
    <row r="12" spans="1:11" ht="14.65" x14ac:dyDescent="0.45">
      <c r="A12" s="1" t="s">
        <v>339</v>
      </c>
      <c r="B12" s="1" t="s">
        <v>23</v>
      </c>
      <c r="C12" s="17" t="s">
        <v>24</v>
      </c>
      <c r="D12" s="5">
        <f>RTD("tdf.quote","",A12,"changeRatio")</f>
        <v>-0.61171158584602359</v>
      </c>
      <c r="E12" s="5">
        <f ca="1">[1]!thsiFinD("ths_chg_ratio_nd_index",A12,-$J$3,$J$2)</f>
        <v>-9.1336754022454993</v>
      </c>
      <c r="F12" s="4">
        <f ca="1">[1]!thsiFinD("ths_daily_avg_vol_int_index",A12,$I$2,$J$2)/100000000</f>
        <v>25.702422219183997</v>
      </c>
      <c r="G12" s="1" t="s">
        <v>6</v>
      </c>
      <c r="H12" t="str">
        <f t="shared" si="0"/>
        <v>恒生国企指数</v>
      </c>
      <c r="I12" s="20" t="s">
        <v>2</v>
      </c>
      <c r="K12" s="18"/>
    </row>
    <row r="13" spans="1:11" x14ac:dyDescent="0.45">
      <c r="A13" s="1" t="s">
        <v>340</v>
      </c>
      <c r="B13" s="1" t="s">
        <v>25</v>
      </c>
      <c r="C13" s="17" t="s">
        <v>26</v>
      </c>
      <c r="D13" s="5">
        <f>RTD("tdf.quote","",A13,"changeRatio")</f>
        <v>-0.31980960172548101</v>
      </c>
      <c r="E13" s="5">
        <f ca="1">[1]!thsiFinD("ths_chg_ratio_nd_index",A13,-$J$3,$J$2)</f>
        <v>-10.251817229106001</v>
      </c>
      <c r="F13" s="4">
        <f ca="1">[1]!thsiFinD("ths_daily_avg_vol_int_index",A13,$I$2,$J$2)/100000000</f>
        <v>86.117618706122002</v>
      </c>
      <c r="G13" s="1" t="s">
        <v>6</v>
      </c>
      <c r="H13" t="str">
        <f t="shared" si="0"/>
        <v>恒生港股通</v>
      </c>
      <c r="I13" t="str">
        <f ca="1">VLOOKUP(J13,$F$2:$H$102,3,0)</f>
        <v>国证A指</v>
      </c>
      <c r="J13" s="16">
        <f ca="1">MAX($F$2:$F$102)</f>
        <v>674.10724449839995</v>
      </c>
      <c r="K13" s="17"/>
    </row>
    <row r="14" spans="1:11" x14ac:dyDescent="0.45">
      <c r="A14" s="1" t="str">
        <f>B14</f>
        <v>H30533.CSI</v>
      </c>
      <c r="B14" s="1" t="s">
        <v>27</v>
      </c>
      <c r="C14" s="17" t="s">
        <v>28</v>
      </c>
      <c r="D14" s="5">
        <f>RTD("tdf.quote","",A14,"changeRatio")</f>
        <v>-0.95746010357340861</v>
      </c>
      <c r="E14" s="5">
        <f ca="1">[1]!thsiFinD("ths_chg_ratio_nd_index",A14,-$J$3,$J$2)</f>
        <v>0.42712240358266002</v>
      </c>
      <c r="F14" s="4">
        <f ca="1">[1]!thsiFinD("ths_daily_avg_vol_int_index",A14,$I$2,$J$2)/100000000</f>
        <v>4.5329985108880004</v>
      </c>
      <c r="G14" s="1" t="s">
        <v>6</v>
      </c>
      <c r="H14" t="str">
        <f t="shared" si="0"/>
        <v>中国互联网50</v>
      </c>
      <c r="I14" t="str">
        <f ca="1">VLOOKUP(J14,$F$2:$H$102,3,0)</f>
        <v>白酒</v>
      </c>
      <c r="J14" s="16">
        <f ca="1">MIN($F$2:$F$102)</f>
        <v>0</v>
      </c>
      <c r="K14" s="17"/>
    </row>
    <row r="15" spans="1:11" x14ac:dyDescent="0.45">
      <c r="A15" s="15" t="s">
        <v>453</v>
      </c>
      <c r="B15" s="1" t="s">
        <v>29</v>
      </c>
      <c r="C15" s="17" t="s">
        <v>30</v>
      </c>
      <c r="D15" s="5">
        <f>RTD("tdf.quote","",A15,"changeRatio")</f>
        <v>0</v>
      </c>
      <c r="E15" s="5">
        <f ca="1">[1]!thsiFinD("ths_chg_ratio_nd_index",A15,-$J$3,$J$2)</f>
        <v>0</v>
      </c>
      <c r="F15" s="4">
        <f ca="1">[1]!thsiFinD("ths_daily_avg_vol_int_index",A15,$I$2,$J$2)/100000000</f>
        <v>0</v>
      </c>
      <c r="G15" s="1" t="s">
        <v>31</v>
      </c>
      <c r="H15" s="4" t="s">
        <v>454</v>
      </c>
      <c r="I15" s="9"/>
      <c r="K15" s="4"/>
    </row>
    <row r="16" spans="1:11" x14ac:dyDescent="0.45">
      <c r="A16" s="15" t="s">
        <v>451</v>
      </c>
      <c r="B16" s="1" t="s">
        <v>32</v>
      </c>
      <c r="C16" s="17" t="s">
        <v>33</v>
      </c>
      <c r="D16" s="5">
        <f>RTD("tdf.quote","",A16,"changeRatio")</f>
        <v>0.51572077403805172</v>
      </c>
      <c r="E16" s="5">
        <f ca="1">[1]!thsiFinD("ths_chg_ratio_nd_index",A16,-$J$3,$J$2)</f>
        <v>-2.070661650506</v>
      </c>
      <c r="F16" s="4">
        <f ca="1">[1]!thsiFinD("ths_daily_avg_vol_int_index",A16,$I$2,$J$2)/100000000</f>
        <v>24.473799270492002</v>
      </c>
      <c r="G16" s="1" t="s">
        <v>31</v>
      </c>
      <c r="H16" s="4" t="s">
        <v>452</v>
      </c>
      <c r="I16" s="9"/>
      <c r="J16" s="4"/>
      <c r="K16" s="4"/>
    </row>
    <row r="17" spans="1:14" x14ac:dyDescent="0.45">
      <c r="A17" s="1" t="str">
        <f>B17</f>
        <v>399372.SZ</v>
      </c>
      <c r="B17" s="1" t="s">
        <v>34</v>
      </c>
      <c r="C17" s="17" t="s">
        <v>35</v>
      </c>
      <c r="D17" s="5">
        <f>RTD("tdf.quote","",A17,"changeRatio")</f>
        <v>-0.26144922922801256</v>
      </c>
      <c r="E17" s="5">
        <f ca="1">[1]!thsiFinD("ths_chg_ratio_nd_index",A17,-$J$3,$J$2)</f>
        <v>-20.910034581973999</v>
      </c>
      <c r="F17" s="4">
        <f ca="1">[1]!thsiFinD("ths_daily_avg_vol_int_index",A17,$I$2,$J$2)/100000000</f>
        <v>24.456058479385</v>
      </c>
      <c r="G17" s="1" t="s">
        <v>31</v>
      </c>
      <c r="H17" t="str">
        <f t="shared" si="0"/>
        <v>大盘成长</v>
      </c>
      <c r="I17" s="9"/>
      <c r="J17" s="4"/>
      <c r="K17" s="4"/>
      <c r="N17" s="14"/>
    </row>
    <row r="18" spans="1:14" x14ac:dyDescent="0.45">
      <c r="A18" s="1" t="str">
        <f>B18</f>
        <v>399373.SZ</v>
      </c>
      <c r="B18" s="1" t="s">
        <v>36</v>
      </c>
      <c r="C18" s="17" t="s">
        <v>37</v>
      </c>
      <c r="D18" s="5">
        <f>RTD("tdf.quote","",A18,"changeRatio")</f>
        <v>-0.14060327910546364</v>
      </c>
      <c r="E18" s="5">
        <f ca="1">[1]!thsiFinD("ths_chg_ratio_nd_index",A18,-$J$3,$J$2)</f>
        <v>2.5097541141430999</v>
      </c>
      <c r="F18" s="4">
        <f ca="1">[1]!thsiFinD("ths_daily_avg_vol_int_index",A18,$I$2,$J$2)/100000000</f>
        <v>52.669427901066001</v>
      </c>
      <c r="G18" s="1" t="s">
        <v>31</v>
      </c>
      <c r="H18" t="str">
        <f t="shared" si="0"/>
        <v>大盘价值</v>
      </c>
      <c r="I18" s="9"/>
      <c r="J18" s="4"/>
      <c r="K18" s="4"/>
    </row>
    <row r="19" spans="1:14" x14ac:dyDescent="0.45">
      <c r="A19" s="1" t="str">
        <f>B19</f>
        <v>399374.SZ</v>
      </c>
      <c r="B19" s="1" t="s">
        <v>38</v>
      </c>
      <c r="C19" s="17" t="s">
        <v>39</v>
      </c>
      <c r="D19" s="5">
        <f>RTD("tdf.quote","",A19,"changeRatio")</f>
        <v>-0.41368349314844122</v>
      </c>
      <c r="E19" s="5">
        <f ca="1">[1]!thsiFinD("ths_chg_ratio_nd_index",A19,-$J$3,$J$2)</f>
        <v>-21.862782934156002</v>
      </c>
      <c r="F19" s="4">
        <f ca="1">[1]!thsiFinD("ths_daily_avg_vol_int_index",A19,$I$2,$J$2)/100000000</f>
        <v>13.297137388729999</v>
      </c>
      <c r="G19" s="1" t="s">
        <v>31</v>
      </c>
      <c r="H19" t="str">
        <f t="shared" si="0"/>
        <v>中盘成长</v>
      </c>
      <c r="I19" s="9"/>
      <c r="J19" s="4"/>
      <c r="K19" s="4"/>
    </row>
    <row r="20" spans="1:14" x14ac:dyDescent="0.45">
      <c r="A20" s="1" t="str">
        <f>B20</f>
        <v>399375.SZ</v>
      </c>
      <c r="B20" s="1" t="s">
        <v>40</v>
      </c>
      <c r="C20" s="17" t="s">
        <v>41</v>
      </c>
      <c r="D20" s="5">
        <f>RTD("tdf.quote","",A20,"changeRatio")</f>
        <v>-0.31059006111803916</v>
      </c>
      <c r="E20" s="5">
        <f ca="1">[1]!thsiFinD("ths_chg_ratio_nd_index",A20,-$J$3,$J$2)</f>
        <v>-1.9497398573886999</v>
      </c>
      <c r="F20" s="4">
        <f ca="1">[1]!thsiFinD("ths_daily_avg_vol_int_index",A20,$I$2,$J$2)/100000000</f>
        <v>35.312722476392999</v>
      </c>
      <c r="G20" s="1" t="s">
        <v>31</v>
      </c>
      <c r="H20" t="str">
        <f t="shared" si="0"/>
        <v>中盘价值</v>
      </c>
      <c r="I20" s="9"/>
      <c r="J20" s="4"/>
      <c r="K20" s="4"/>
    </row>
    <row r="21" spans="1:14" x14ac:dyDescent="0.45">
      <c r="A21" s="1" t="str">
        <f>B21</f>
        <v>399376.SZ</v>
      </c>
      <c r="B21" s="1" t="s">
        <v>42</v>
      </c>
      <c r="C21" s="17" t="s">
        <v>43</v>
      </c>
      <c r="D21" s="5">
        <f>RTD("tdf.quote","",A21,"changeRatio")</f>
        <v>1.6191743030888592E-2</v>
      </c>
      <c r="E21" s="5">
        <f ca="1">[1]!thsiFinD("ths_chg_ratio_nd_index",A21,-$J$3,$J$2)</f>
        <v>-15.503438248621</v>
      </c>
      <c r="F21" s="4">
        <f ca="1">[1]!thsiFinD("ths_daily_avg_vol_int_index",A21,$I$2,$J$2)/100000000</f>
        <v>26.385696490246001</v>
      </c>
      <c r="G21" s="1" t="s">
        <v>31</v>
      </c>
      <c r="H21" t="str">
        <f t="shared" si="0"/>
        <v>小盘成长</v>
      </c>
      <c r="I21" s="9"/>
      <c r="J21" s="4"/>
      <c r="K21" s="4"/>
    </row>
    <row r="22" spans="1:14" x14ac:dyDescent="0.45">
      <c r="A22" s="1" t="str">
        <f>B22</f>
        <v>399377.SZ</v>
      </c>
      <c r="B22" s="1" t="s">
        <v>44</v>
      </c>
      <c r="C22" s="17" t="s">
        <v>45</v>
      </c>
      <c r="D22" s="5">
        <f>RTD("tdf.quote","",A22,"changeRatio")</f>
        <v>-3.2024112272769516E-2</v>
      </c>
      <c r="E22" s="5">
        <f ca="1">[1]!thsiFinD("ths_chg_ratio_nd_index",A22,-$J$3,$J$2)</f>
        <v>-2.3181746095037998</v>
      </c>
      <c r="F22" s="4">
        <f ca="1">[1]!thsiFinD("ths_daily_avg_vol_int_index",A22,$I$2,$J$2)/100000000</f>
        <v>38.149294653361004</v>
      </c>
      <c r="G22" s="1" t="s">
        <v>31</v>
      </c>
      <c r="H22" t="str">
        <f t="shared" si="0"/>
        <v>小盘价值</v>
      </c>
      <c r="I22" s="9"/>
      <c r="J22" s="4"/>
      <c r="K22" s="4"/>
    </row>
    <row r="23" spans="1:14" x14ac:dyDescent="0.45">
      <c r="A23" s="1" t="s">
        <v>342</v>
      </c>
      <c r="B23" s="2" t="s">
        <v>46</v>
      </c>
      <c r="C23" s="21" t="s">
        <v>47</v>
      </c>
      <c r="D23" s="5">
        <f>RTD("tdf.quote","",A23,"changeRatio")</f>
        <v>-0.58181070751613229</v>
      </c>
      <c r="E23" s="5">
        <f ca="1">[1]!thsiFinD("ths_chg_ratio_nd_index",A23,-$J$3,$J$2)</f>
        <v>5.7336126115825001</v>
      </c>
      <c r="F23" s="4">
        <f ca="1">[1]!thsiFinD("ths_daily_avg_vol_int_index",A23,$I$2,$J$2)/100000000</f>
        <v>94.512561727777992</v>
      </c>
      <c r="G23" s="1" t="s">
        <v>48</v>
      </c>
      <c r="H23" t="str">
        <f t="shared" si="0"/>
        <v>金融</v>
      </c>
      <c r="I23" s="9"/>
      <c r="J23" s="4"/>
      <c r="K23" s="4"/>
    </row>
    <row r="24" spans="1:14" x14ac:dyDescent="0.45">
      <c r="A24" s="1" t="s">
        <v>343</v>
      </c>
      <c r="B24" s="2" t="s">
        <v>49</v>
      </c>
      <c r="C24" s="21" t="s">
        <v>50</v>
      </c>
      <c r="D24" s="5">
        <f>RTD("tdf.quote","",A24,"changeRatio")</f>
        <v>5.7169852738105903E-2</v>
      </c>
      <c r="E24" s="5">
        <f ca="1">[1]!thsiFinD("ths_chg_ratio_nd_index",A24,-$J$3,$J$2)</f>
        <v>-0.23106133666859999</v>
      </c>
      <c r="F24" s="4">
        <f ca="1">[1]!thsiFinD("ths_daily_avg_vol_int_index",A24,$I$2,$J$2)/100000000</f>
        <v>162.919212477</v>
      </c>
      <c r="G24" s="1" t="s">
        <v>48</v>
      </c>
      <c r="H24" t="str">
        <f t="shared" si="0"/>
        <v>周期</v>
      </c>
      <c r="I24" s="9"/>
      <c r="J24" s="4"/>
      <c r="K24" s="4"/>
    </row>
    <row r="25" spans="1:14" x14ac:dyDescent="0.45">
      <c r="A25" s="1" t="s">
        <v>344</v>
      </c>
      <c r="B25" s="2" t="s">
        <v>51</v>
      </c>
      <c r="C25" s="21" t="s">
        <v>52</v>
      </c>
      <c r="D25" s="5">
        <f>RTD("tdf.quote","",A25,"changeRatio")</f>
        <v>0.13323913880250082</v>
      </c>
      <c r="E25" s="5">
        <f ca="1">[1]!thsiFinD("ths_chg_ratio_nd_index",A25,-$J$3,$J$2)</f>
        <v>0.22159505162352999</v>
      </c>
      <c r="F25" s="4">
        <f ca="1">[1]!thsiFinD("ths_daily_avg_vol_int_index",A25,$I$2,$J$2)/100000000</f>
        <v>105.66820217674999</v>
      </c>
      <c r="G25" s="1" t="s">
        <v>48</v>
      </c>
      <c r="H25" t="str">
        <f t="shared" si="0"/>
        <v>消费</v>
      </c>
      <c r="I25" s="9"/>
      <c r="J25" s="4"/>
      <c r="K25" s="4"/>
    </row>
    <row r="26" spans="1:14" x14ac:dyDescent="0.45">
      <c r="A26" s="1" t="s">
        <v>345</v>
      </c>
      <c r="B26" s="2" t="s">
        <v>53</v>
      </c>
      <c r="C26" s="21" t="s">
        <v>54</v>
      </c>
      <c r="D26" s="5">
        <f>RTD("tdf.quote","",A26,"changeRatio")</f>
        <v>-0.25631358841521074</v>
      </c>
      <c r="E26" s="5">
        <f ca="1">[1]!thsiFinD("ths_chg_ratio_nd_index",A26,-$J$3,$J$2)</f>
        <v>-11.716470248984001</v>
      </c>
      <c r="F26" s="4">
        <f ca="1">[1]!thsiFinD("ths_daily_avg_vol_int_index",A26,$I$2,$J$2)/100000000</f>
        <v>262.72912933708</v>
      </c>
      <c r="G26" s="1" t="s">
        <v>48</v>
      </c>
      <c r="H26" t="str">
        <f t="shared" si="0"/>
        <v>成长</v>
      </c>
      <c r="I26" s="9"/>
      <c r="J26" s="4"/>
      <c r="K26" s="4"/>
    </row>
    <row r="27" spans="1:14" x14ac:dyDescent="0.45">
      <c r="A27" s="1" t="s">
        <v>346</v>
      </c>
      <c r="B27" s="2" t="s">
        <v>55</v>
      </c>
      <c r="C27" s="21" t="s">
        <v>56</v>
      </c>
      <c r="D27" s="5">
        <f>RTD("tdf.quote","",A27,"changeRatio")</f>
        <v>0.2594336602368168</v>
      </c>
      <c r="E27" s="5">
        <f ca="1">[1]!thsiFinD("ths_chg_ratio_nd_index",A27,-$J$3,$J$2)</f>
        <v>10.197743460416</v>
      </c>
      <c r="F27" s="4">
        <f ca="1">[1]!thsiFinD("ths_daily_avg_vol_int_index",A27,$I$2,$J$2)/100000000</f>
        <v>62.725704918765004</v>
      </c>
      <c r="G27" s="1" t="s">
        <v>48</v>
      </c>
      <c r="H27" t="str">
        <f t="shared" si="0"/>
        <v>稳定</v>
      </c>
      <c r="I27" s="9"/>
      <c r="J27" s="4"/>
      <c r="K27" s="4"/>
    </row>
    <row r="28" spans="1:14" x14ac:dyDescent="0.45">
      <c r="A28" s="15" t="s">
        <v>440</v>
      </c>
      <c r="B28" s="2" t="s">
        <v>57</v>
      </c>
      <c r="C28" s="21" t="s">
        <v>58</v>
      </c>
      <c r="D28" s="5">
        <f>RTD("tdf.quote","",A28,"changeRatio")</f>
        <v>-0.1099372852215785</v>
      </c>
      <c r="E28" s="5">
        <f ca="1">[1]!thsiFinD("ths_chg_ratio_nd_index",A28,-$J$3,$J$2)</f>
        <v>50.836988504102003</v>
      </c>
      <c r="F28" s="4">
        <f ca="1">[1]!thsiFinD("ths_daily_avg_vol_int_index",A28,$I$2,$J$2)/100000000</f>
        <v>45.196856236885004</v>
      </c>
      <c r="G28" s="1" t="s">
        <v>59</v>
      </c>
      <c r="H28" t="s">
        <v>441</v>
      </c>
      <c r="I28" s="9"/>
      <c r="J28" s="4"/>
      <c r="K28" s="4"/>
    </row>
    <row r="29" spans="1:14" x14ac:dyDescent="0.45">
      <c r="A29" s="15" t="s">
        <v>398</v>
      </c>
      <c r="B29" s="2" t="s">
        <v>60</v>
      </c>
      <c r="C29" s="21" t="s">
        <v>392</v>
      </c>
      <c r="D29" s="5">
        <f>RTD("tdf.quote","",A29,"changeRatio")</f>
        <v>0</v>
      </c>
      <c r="E29" s="5">
        <f ca="1">[1]!thsiFinD("ths_chg_ratio_nd_index",A29,-$J$3,$J$2)</f>
        <v>0</v>
      </c>
      <c r="F29" s="4">
        <f ca="1">[1]!thsiFinD("ths_daily_avg_vol_int_index",A29,$I$2,$J$2)/100000000</f>
        <v>0</v>
      </c>
      <c r="G29" s="1" t="s">
        <v>59</v>
      </c>
      <c r="H29" s="4" t="s">
        <v>399</v>
      </c>
      <c r="I29" s="9"/>
      <c r="N29" s="14"/>
    </row>
    <row r="30" spans="1:14" x14ac:dyDescent="0.45">
      <c r="A30" s="15" t="s">
        <v>400</v>
      </c>
      <c r="B30" s="2" t="s">
        <v>61</v>
      </c>
      <c r="C30" s="21" t="s">
        <v>62</v>
      </c>
      <c r="D30" s="5">
        <f>RTD("tdf.quote","",A30,"changeRatio")</f>
        <v>-0.20313788524835757</v>
      </c>
      <c r="E30" s="5">
        <f ca="1">[1]!thsiFinD("ths_chg_ratio_nd_index",A30,-$J$3,$J$2)</f>
        <v>-15.290939294817999</v>
      </c>
      <c r="F30" s="4">
        <f ca="1">[1]!thsiFinD("ths_daily_avg_vol_int_index",A30,$I$2,$J$2)/100000000</f>
        <v>12.90717943832</v>
      </c>
      <c r="G30" s="1" t="s">
        <v>59</v>
      </c>
      <c r="H30" s="4" t="s">
        <v>401</v>
      </c>
      <c r="I30" s="9"/>
      <c r="N30" s="14"/>
    </row>
    <row r="31" spans="1:14" x14ac:dyDescent="0.45">
      <c r="A31" s="15" t="s">
        <v>442</v>
      </c>
      <c r="B31" s="2" t="s">
        <v>63</v>
      </c>
      <c r="C31" s="21" t="s">
        <v>393</v>
      </c>
      <c r="D31" s="5">
        <f>RTD("tdf.quote","",A31,"changeRatio")</f>
        <v>-2.4087861773018826</v>
      </c>
      <c r="E31" s="5">
        <f ca="1">[1]!thsiFinD("ths_chg_ratio_nd_index",A31,-$J$3,$J$2)</f>
        <v>20.434382359859999</v>
      </c>
      <c r="F31" s="4">
        <f ca="1">[1]!thsiFinD("ths_daily_avg_vol_int_index",A31,$I$2,$J$2)/100000000</f>
        <v>1.7249725913525</v>
      </c>
      <c r="G31" s="1" t="s">
        <v>59</v>
      </c>
      <c r="H31" t="s">
        <v>443</v>
      </c>
      <c r="I31" s="9"/>
      <c r="N31" s="14"/>
    </row>
    <row r="32" spans="1:14" x14ac:dyDescent="0.45">
      <c r="A32" s="15" t="s">
        <v>402</v>
      </c>
      <c r="B32" s="2" t="s">
        <v>64</v>
      </c>
      <c r="C32" s="21" t="s">
        <v>65</v>
      </c>
      <c r="D32" s="5">
        <f>RTD("tdf.quote","",A32,"changeRatio")</f>
        <v>0</v>
      </c>
      <c r="E32" s="5">
        <f ca="1">[1]!thsiFinD("ths_chg_ratio_nd_index",A32,-$J$3,$J$2)</f>
        <v>0</v>
      </c>
      <c r="F32" s="4">
        <f ca="1">[1]!thsiFinD("ths_daily_avg_vol_int_index",A32,$I$2,$J$2)/100000000</f>
        <v>0</v>
      </c>
      <c r="G32" s="1" t="s">
        <v>59</v>
      </c>
      <c r="H32" s="4" t="s">
        <v>403</v>
      </c>
      <c r="I32" s="9"/>
      <c r="N32" s="14"/>
    </row>
    <row r="33" spans="1:9" x14ac:dyDescent="0.45">
      <c r="A33" s="15" t="s">
        <v>404</v>
      </c>
      <c r="B33" s="2" t="s">
        <v>66</v>
      </c>
      <c r="C33" s="21" t="s">
        <v>67</v>
      </c>
      <c r="D33" s="5">
        <f>RTD("tdf.quote","",A33,"changeRatio")</f>
        <v>-0.25426010107422392</v>
      </c>
      <c r="E33" s="5">
        <f ca="1">[1]!thsiFinD("ths_chg_ratio_nd_index",A33,-$J$3,$J$2)</f>
        <v>8.5127379982783005</v>
      </c>
      <c r="F33" s="4">
        <f ca="1">[1]!thsiFinD("ths_daily_avg_vol_int_index",A33,$I$2,$J$2)/100000000</f>
        <v>32.126362647541001</v>
      </c>
      <c r="G33" s="1" t="s">
        <v>59</v>
      </c>
      <c r="H33" s="4" t="s">
        <v>405</v>
      </c>
      <c r="I33" s="9"/>
    </row>
    <row r="34" spans="1:9" x14ac:dyDescent="0.45">
      <c r="A34" s="15" t="s">
        <v>406</v>
      </c>
      <c r="B34" s="2" t="s">
        <v>68</v>
      </c>
      <c r="C34" s="21" t="s">
        <v>69</v>
      </c>
      <c r="D34" s="5">
        <f>RTD("tdf.quote","",A34,"changeRatio")</f>
        <v>-0.23137565470940016</v>
      </c>
      <c r="E34" s="5">
        <f ca="1">[1]!thsiFinD("ths_chg_ratio_nd_index",A34,-$J$3,$J$2)</f>
        <v>-19.603872558498999</v>
      </c>
      <c r="F34" s="4">
        <f ca="1">[1]!thsiFinD("ths_daily_avg_vol_int_index",A34,$I$2,$J$2)/100000000</f>
        <v>16.69151370082</v>
      </c>
      <c r="G34" s="1" t="s">
        <v>59</v>
      </c>
      <c r="H34" s="4" t="s">
        <v>69</v>
      </c>
      <c r="I34" s="9"/>
    </row>
    <row r="35" spans="1:9" x14ac:dyDescent="0.45">
      <c r="A35" s="15" t="s">
        <v>407</v>
      </c>
      <c r="B35" s="2" t="s">
        <v>70</v>
      </c>
      <c r="C35" s="21" t="s">
        <v>394</v>
      </c>
      <c r="D35" s="5">
        <f>RTD("tdf.quote","",A35,"changeRatio")</f>
        <v>0.13383859998598985</v>
      </c>
      <c r="E35" s="5">
        <f ca="1">[1]!thsiFinD("ths_chg_ratio_nd_index",A35,-$J$3,$J$2)</f>
        <v>5.4821980888402004</v>
      </c>
      <c r="F35" s="4">
        <f ca="1">[1]!thsiFinD("ths_daily_avg_vol_int_index",A35,$I$2,$J$2)/100000000</f>
        <v>121.3191517418</v>
      </c>
      <c r="G35" s="1" t="s">
        <v>59</v>
      </c>
      <c r="H35" s="4" t="s">
        <v>71</v>
      </c>
      <c r="I35" s="9"/>
    </row>
    <row r="36" spans="1:9" x14ac:dyDescent="0.45">
      <c r="A36" s="15" t="s">
        <v>408</v>
      </c>
      <c r="B36" s="2" t="s">
        <v>72</v>
      </c>
      <c r="C36" s="21" t="s">
        <v>73</v>
      </c>
      <c r="D36" s="5">
        <f>RTD("tdf.quote","",A36,"changeRatio")</f>
        <v>-0.14105833515586735</v>
      </c>
      <c r="E36" s="5">
        <f ca="1">[1]!thsiFinD("ths_chg_ratio_nd_index",A36,-$J$3,$J$2)</f>
        <v>-4.5715000000000003</v>
      </c>
      <c r="F36" s="4">
        <f ca="1">[1]!thsiFinD("ths_daily_avg_vol_int_index",A36,$I$2,$J$2)/100000000</f>
        <v>96.418430896551996</v>
      </c>
      <c r="G36" s="1" t="s">
        <v>59</v>
      </c>
      <c r="H36" s="4" t="s">
        <v>409</v>
      </c>
      <c r="I36" s="9"/>
    </row>
    <row r="37" spans="1:9" x14ac:dyDescent="0.45">
      <c r="A37" s="15" t="s">
        <v>410</v>
      </c>
      <c r="B37" s="2" t="s">
        <v>74</v>
      </c>
      <c r="C37" s="21" t="s">
        <v>395</v>
      </c>
      <c r="D37" s="5">
        <f>RTD("tdf.quote","",A37,"changeRatio")</f>
        <v>-0.51005921959926559</v>
      </c>
      <c r="E37" s="5">
        <f ca="1">[1]!thsiFinD("ths_chg_ratio_nd_index",A37,-$J$3,$J$2)</f>
        <v>7.9242999999999997</v>
      </c>
      <c r="F37" s="4">
        <f ca="1">[1]!thsiFinD("ths_daily_avg_vol_int_index",A37,$I$2,$J$2)/100000000</f>
        <v>10.268049774</v>
      </c>
      <c r="G37" s="1" t="s">
        <v>59</v>
      </c>
      <c r="H37" s="4" t="s">
        <v>411</v>
      </c>
      <c r="I37" s="9"/>
    </row>
    <row r="38" spans="1:9" x14ac:dyDescent="0.45">
      <c r="A38" s="15" t="s">
        <v>412</v>
      </c>
      <c r="B38" s="2" t="s">
        <v>75</v>
      </c>
      <c r="C38" s="21" t="s">
        <v>76</v>
      </c>
      <c r="D38" s="5">
        <f>RTD("tdf.quote","",A38,"changeRatio")</f>
        <v>0</v>
      </c>
      <c r="E38" s="5">
        <f ca="1">[1]!thsiFinD("ths_chg_ratio_nd_index",A38,-$J$3,$J$2)</f>
        <v>6.8804137914668999</v>
      </c>
      <c r="F38" s="4">
        <f ca="1">[1]!thsiFinD("ths_daily_avg_vol_int_index",A38,$I$2,$J$2)/100000000</f>
        <v>0</v>
      </c>
      <c r="G38" s="1" t="s">
        <v>59</v>
      </c>
      <c r="H38" s="4" t="s">
        <v>413</v>
      </c>
      <c r="I38" s="9"/>
    </row>
    <row r="39" spans="1:9" x14ac:dyDescent="0.45">
      <c r="A39" s="15" t="s">
        <v>414</v>
      </c>
      <c r="B39" s="2" t="s">
        <v>77</v>
      </c>
      <c r="C39" s="21" t="s">
        <v>78</v>
      </c>
      <c r="D39" s="5">
        <f>RTD("tdf.quote","",A39,"changeRatio")</f>
        <v>0</v>
      </c>
      <c r="E39" s="5">
        <f ca="1">[1]!thsiFinD("ths_chg_ratio_nd_index",A39,-$J$3,$J$2)</f>
        <v>-11.885173651935</v>
      </c>
      <c r="F39" s="4">
        <f ca="1">[1]!thsiFinD("ths_daily_avg_vol_int_index",A39,$I$2,$J$2)/100000000</f>
        <v>0</v>
      </c>
      <c r="G39" s="1" t="s">
        <v>59</v>
      </c>
      <c r="H39" s="4" t="s">
        <v>415</v>
      </c>
      <c r="I39" s="9"/>
    </row>
    <row r="40" spans="1:9" x14ac:dyDescent="0.45">
      <c r="A40" s="15" t="s">
        <v>416</v>
      </c>
      <c r="B40" s="2" t="s">
        <v>79</v>
      </c>
      <c r="C40" s="21" t="s">
        <v>80</v>
      </c>
      <c r="D40" s="5">
        <f>RTD("tdf.quote","",A40,"changeRatio")</f>
        <v>0</v>
      </c>
      <c r="E40" s="5">
        <f ca="1">[1]!thsiFinD("ths_chg_ratio_nd_index",A40,-$J$3,$J$2)</f>
        <v>0</v>
      </c>
      <c r="F40" s="4">
        <f ca="1">[1]!thsiFinD("ths_daily_avg_vol_int_index",A40,$I$2,$J$2)/100000000</f>
        <v>0</v>
      </c>
      <c r="G40" s="1" t="s">
        <v>59</v>
      </c>
      <c r="H40" s="4" t="s">
        <v>417</v>
      </c>
      <c r="I40" s="9"/>
    </row>
    <row r="41" spans="1:9" x14ac:dyDescent="0.45">
      <c r="A41" s="15" t="s">
        <v>418</v>
      </c>
      <c r="B41" s="2" t="s">
        <v>81</v>
      </c>
      <c r="C41" s="21" t="s">
        <v>82</v>
      </c>
      <c r="D41" s="5">
        <f>RTD("tdf.quote","",A41,"changeRatio")</f>
        <v>0</v>
      </c>
      <c r="E41" s="5">
        <f ca="1">[1]!thsiFinD("ths_chg_ratio_nd_index",A41,-$J$3,$J$2)</f>
        <v>0</v>
      </c>
      <c r="F41" s="4">
        <f ca="1">[1]!thsiFinD("ths_daily_avg_vol_int_index",A41,$I$2,$J$2)/100000000</f>
        <v>0</v>
      </c>
      <c r="G41" s="1" t="s">
        <v>59</v>
      </c>
      <c r="H41" s="4" t="s">
        <v>419</v>
      </c>
      <c r="I41" s="9"/>
    </row>
    <row r="42" spans="1:9" x14ac:dyDescent="0.45">
      <c r="A42" s="15" t="s">
        <v>420</v>
      </c>
      <c r="B42" s="2" t="s">
        <v>83</v>
      </c>
      <c r="C42" s="21" t="s">
        <v>84</v>
      </c>
      <c r="D42" s="5">
        <f>RTD("tdf.quote","",A42,"changeRatio")</f>
        <v>0</v>
      </c>
      <c r="E42" s="5">
        <f ca="1">[1]!thsiFinD("ths_chg_ratio_nd_index",A42,-$J$3,$J$2)</f>
        <v>0</v>
      </c>
      <c r="F42" s="4">
        <f ca="1">[1]!thsiFinD("ths_daily_avg_vol_int_index",A42,$I$2,$J$2)/100000000</f>
        <v>0</v>
      </c>
      <c r="G42" s="1" t="s">
        <v>59</v>
      </c>
      <c r="H42" s="4" t="s">
        <v>421</v>
      </c>
      <c r="I42" s="9"/>
    </row>
    <row r="43" spans="1:9" x14ac:dyDescent="0.45">
      <c r="A43" s="15" t="s">
        <v>422</v>
      </c>
      <c r="B43" s="2" t="s">
        <v>85</v>
      </c>
      <c r="C43" s="21" t="s">
        <v>86</v>
      </c>
      <c r="D43" s="5">
        <f>RTD("tdf.quote","",A43,"changeRatio")</f>
        <v>0</v>
      </c>
      <c r="E43" s="5">
        <f ca="1">[1]!thsiFinD("ths_chg_ratio_nd_index",A43,-$J$3,$J$2)</f>
        <v>0</v>
      </c>
      <c r="F43" s="4">
        <f ca="1">[1]!thsiFinD("ths_daily_avg_vol_int_index",A43,$I$2,$J$2)/100000000</f>
        <v>0</v>
      </c>
      <c r="G43" s="1" t="s">
        <v>59</v>
      </c>
      <c r="H43" s="4" t="s">
        <v>423</v>
      </c>
      <c r="I43" s="9"/>
    </row>
    <row r="44" spans="1:9" x14ac:dyDescent="0.45">
      <c r="A44" s="15" t="s">
        <v>424</v>
      </c>
      <c r="B44" s="2" t="s">
        <v>87</v>
      </c>
      <c r="C44" s="21" t="s">
        <v>88</v>
      </c>
      <c r="D44" s="5">
        <f>RTD("tdf.quote","",A44,"changeRatio")</f>
        <v>0</v>
      </c>
      <c r="E44" s="5">
        <f ca="1">[1]!thsiFinD("ths_chg_ratio_nd_index",A44,-$J$3,$J$2)</f>
        <v>0</v>
      </c>
      <c r="F44" s="4">
        <f ca="1">[1]!thsiFinD("ths_daily_avg_vol_int_index",A44,$I$2,$J$2)/100000000</f>
        <v>0</v>
      </c>
      <c r="G44" s="1" t="s">
        <v>59</v>
      </c>
      <c r="H44" s="4" t="s">
        <v>425</v>
      </c>
      <c r="I44" s="9"/>
    </row>
    <row r="45" spans="1:9" x14ac:dyDescent="0.45">
      <c r="A45" s="15" t="s">
        <v>426</v>
      </c>
      <c r="B45" s="2" t="s">
        <v>89</v>
      </c>
      <c r="C45" s="21" t="s">
        <v>90</v>
      </c>
      <c r="D45" s="5">
        <f>RTD("tdf.quote","",A45,"changeRatio")</f>
        <v>0</v>
      </c>
      <c r="E45" s="5">
        <f ca="1">[1]!thsiFinD("ths_chg_ratio_nd_index",A45,-$J$3,$J$2)</f>
        <v>0</v>
      </c>
      <c r="F45" s="4">
        <f ca="1">[1]!thsiFinD("ths_daily_avg_vol_int_index",A45,$I$2,$J$2)/100000000</f>
        <v>0</v>
      </c>
      <c r="G45" s="1" t="s">
        <v>59</v>
      </c>
      <c r="H45" s="4" t="s">
        <v>427</v>
      </c>
      <c r="I45" s="9"/>
    </row>
    <row r="46" spans="1:9" x14ac:dyDescent="0.45">
      <c r="A46" s="15" t="s">
        <v>428</v>
      </c>
      <c r="B46" s="2" t="s">
        <v>91</v>
      </c>
      <c r="C46" s="21" t="s">
        <v>92</v>
      </c>
      <c r="D46" s="5">
        <f>RTD("tdf.quote","",A46,"changeRatio")</f>
        <v>0</v>
      </c>
      <c r="E46" s="5">
        <f ca="1">[1]!thsiFinD("ths_chg_ratio_nd_index",A46,-$J$3,$J$2)</f>
        <v>0</v>
      </c>
      <c r="F46" s="4">
        <f ca="1">[1]!thsiFinD("ths_daily_avg_vol_int_index",A46,$I$2,$J$2)/100000000</f>
        <v>0</v>
      </c>
      <c r="G46" s="1" t="s">
        <v>59</v>
      </c>
      <c r="H46" s="4" t="s">
        <v>429</v>
      </c>
      <c r="I46" s="9"/>
    </row>
    <row r="47" spans="1:9" x14ac:dyDescent="0.45">
      <c r="A47" s="15" t="s">
        <v>430</v>
      </c>
      <c r="B47" s="2" t="s">
        <v>93</v>
      </c>
      <c r="C47" s="21" t="s">
        <v>94</v>
      </c>
      <c r="D47" s="5">
        <f>RTD("tdf.quote","",A47,"changeRatio")</f>
        <v>0</v>
      </c>
      <c r="E47" s="5">
        <f ca="1">[1]!thsiFinD("ths_chg_ratio_nd_index",A47,-$J$3,$J$2)</f>
        <v>0</v>
      </c>
      <c r="F47" s="4">
        <f ca="1">[1]!thsiFinD("ths_daily_avg_vol_int_index",A47,$I$2,$J$2)/100000000</f>
        <v>0</v>
      </c>
      <c r="G47" s="1" t="s">
        <v>59</v>
      </c>
      <c r="H47" s="4" t="s">
        <v>431</v>
      </c>
      <c r="I47" s="9"/>
    </row>
    <row r="48" spans="1:9" x14ac:dyDescent="0.45">
      <c r="A48" s="15" t="s">
        <v>432</v>
      </c>
      <c r="B48" s="2" t="s">
        <v>95</v>
      </c>
      <c r="C48" s="21" t="s">
        <v>96</v>
      </c>
      <c r="D48" s="5">
        <f>RTD("tdf.quote","",A48,"changeRatio")</f>
        <v>0</v>
      </c>
      <c r="E48" s="5">
        <f ca="1">[1]!thsiFinD("ths_chg_ratio_nd_index",A48,-$J$3,$J$2)</f>
        <v>0</v>
      </c>
      <c r="F48" s="4">
        <f ca="1">[1]!thsiFinD("ths_daily_avg_vol_int_index",A48,$I$2,$J$2)/100000000</f>
        <v>0</v>
      </c>
      <c r="G48" s="1" t="s">
        <v>59</v>
      </c>
      <c r="H48" s="4" t="s">
        <v>433</v>
      </c>
      <c r="I48" s="9"/>
    </row>
    <row r="49" spans="1:11" x14ac:dyDescent="0.45">
      <c r="A49" s="15" t="s">
        <v>434</v>
      </c>
      <c r="B49" s="2" t="s">
        <v>97</v>
      </c>
      <c r="C49" s="21" t="s">
        <v>98</v>
      </c>
      <c r="D49" s="5">
        <f>RTD("tdf.quote","",A49,"changeRatio")</f>
        <v>0</v>
      </c>
      <c r="E49" s="5">
        <f ca="1">[1]!thsiFinD("ths_chg_ratio_nd_index",A49,-$J$3,$J$2)</f>
        <v>0</v>
      </c>
      <c r="F49" s="4">
        <f ca="1">[1]!thsiFinD("ths_daily_avg_vol_int_index",A49,$I$2,$J$2)/100000000</f>
        <v>0</v>
      </c>
      <c r="G49" s="1" t="s">
        <v>59</v>
      </c>
      <c r="H49" s="4" t="s">
        <v>435</v>
      </c>
      <c r="I49" s="9"/>
    </row>
    <row r="50" spans="1:11" x14ac:dyDescent="0.45">
      <c r="A50" s="15" t="s">
        <v>436</v>
      </c>
      <c r="B50" s="2" t="s">
        <v>99</v>
      </c>
      <c r="C50" s="21" t="s">
        <v>397</v>
      </c>
      <c r="D50" s="5">
        <f>RTD("tdf.quote","",A50,"changeRatio")</f>
        <v>0</v>
      </c>
      <c r="E50" s="5">
        <f ca="1">[1]!thsiFinD("ths_chg_ratio_nd_index",A50,-$J$3,$J$2)</f>
        <v>0</v>
      </c>
      <c r="F50" s="4">
        <f ca="1">[1]!thsiFinD("ths_daily_avg_vol_int_index",A50,$I$2,$J$2)/100000000</f>
        <v>0</v>
      </c>
      <c r="G50" s="1" t="s">
        <v>59</v>
      </c>
      <c r="H50" s="4" t="s">
        <v>437</v>
      </c>
      <c r="I50" s="9"/>
    </row>
    <row r="51" spans="1:11" x14ac:dyDescent="0.45">
      <c r="A51" s="15" t="s">
        <v>438</v>
      </c>
      <c r="B51" s="2" t="s">
        <v>100</v>
      </c>
      <c r="C51" s="21" t="s">
        <v>101</v>
      </c>
      <c r="D51" s="5">
        <f>RTD("tdf.quote","",A51,"changeRatio")</f>
        <v>0</v>
      </c>
      <c r="E51" s="5">
        <f ca="1">[1]!thsiFinD("ths_chg_ratio_nd_index",A51,-$J$3,$J$2)</f>
        <v>0</v>
      </c>
      <c r="F51" s="4">
        <f ca="1">[1]!thsiFinD("ths_daily_avg_vol_int_index",A51,$I$2,$J$2)/100000000</f>
        <v>0</v>
      </c>
      <c r="G51" s="1" t="s">
        <v>59</v>
      </c>
      <c r="H51" s="4" t="s">
        <v>439</v>
      </c>
      <c r="I51" s="9"/>
    </row>
    <row r="52" spans="1:11" x14ac:dyDescent="0.45">
      <c r="A52" s="1" t="s">
        <v>347</v>
      </c>
      <c r="B52" s="1" t="s">
        <v>102</v>
      </c>
      <c r="C52" s="17" t="s">
        <v>103</v>
      </c>
      <c r="D52" s="5">
        <f>RTD("tdf.quote","",A52,"changeRatio")</f>
        <v>1.3147041524117153</v>
      </c>
      <c r="E52" s="5">
        <f ca="1">[1]!thsiFinD("ths_chg_ratio_nd_index",A52,-$J$3,$J$2)</f>
        <v>-11.640856442135</v>
      </c>
      <c r="F52" s="4">
        <f ca="1">[1]!thsiFinD("ths_daily_avg_vol_int_index",A52,$I$2,$J$2)/100000000</f>
        <v>13.428460953279</v>
      </c>
      <c r="G52" s="1" t="s">
        <v>104</v>
      </c>
      <c r="H52" t="str">
        <f>C52</f>
        <v>农林牧渔</v>
      </c>
      <c r="I52" s="9"/>
      <c r="J52" s="4"/>
      <c r="K52" s="4"/>
    </row>
    <row r="53" spans="1:11" x14ac:dyDescent="0.45">
      <c r="A53" s="1" t="s">
        <v>348</v>
      </c>
      <c r="B53" s="1" t="s">
        <v>105</v>
      </c>
      <c r="C53" s="17" t="s">
        <v>106</v>
      </c>
      <c r="D53" s="5">
        <f>RTD("tdf.quote","",A53,"changeRatio")</f>
        <v>-0.22774569565246122</v>
      </c>
      <c r="E53" s="5">
        <f ca="1">[1]!thsiFinD("ths_chg_ratio_nd_index",A53,-$J$3,$J$2)</f>
        <v>-0.16229452535079</v>
      </c>
      <c r="F53" s="4">
        <f ca="1">[1]!thsiFinD("ths_daily_avg_vol_int_index",A53,$I$2,$J$2)/100000000</f>
        <v>10.208246918852</v>
      </c>
      <c r="G53" s="1" t="s">
        <v>104</v>
      </c>
      <c r="H53" t="str">
        <f t="shared" ref="H53:H102" si="1">C53</f>
        <v>食品饮料</v>
      </c>
      <c r="I53" s="9"/>
      <c r="J53" s="4"/>
      <c r="K53" s="4"/>
    </row>
    <row r="54" spans="1:11" x14ac:dyDescent="0.45">
      <c r="A54" s="1" t="s">
        <v>349</v>
      </c>
      <c r="B54" s="1" t="s">
        <v>107</v>
      </c>
      <c r="C54" s="17" t="s">
        <v>108</v>
      </c>
      <c r="D54" s="5">
        <f>RTD("tdf.quote","",A54,"changeRatio")</f>
        <v>-0.65826328217822661</v>
      </c>
      <c r="E54" s="5">
        <f ca="1">[1]!thsiFinD("ths_chg_ratio_nd_index",A54,-$J$3,$J$2)</f>
        <v>-0.91189743894038</v>
      </c>
      <c r="F54" s="4">
        <f ca="1">[1]!thsiFinD("ths_daily_avg_vol_int_index",A54,$I$2,$J$2)/100000000</f>
        <v>1.7856325647951001</v>
      </c>
      <c r="G54" s="1" t="s">
        <v>104</v>
      </c>
      <c r="H54" t="str">
        <f t="shared" si="1"/>
        <v>美容护理</v>
      </c>
      <c r="I54" s="9"/>
      <c r="J54" s="4"/>
      <c r="K54" s="4"/>
    </row>
    <row r="55" spans="1:11" x14ac:dyDescent="0.45">
      <c r="A55" s="1" t="s">
        <v>350</v>
      </c>
      <c r="B55" s="1" t="s">
        <v>109</v>
      </c>
      <c r="C55" s="17" t="s">
        <v>110</v>
      </c>
      <c r="D55" s="5">
        <f>RTD("tdf.quote","",A55,"changeRatio")</f>
        <v>0.42100155103447207</v>
      </c>
      <c r="E55" s="5">
        <f ca="1">[1]!thsiFinD("ths_chg_ratio_nd_index",A55,-$J$3,$J$2)</f>
        <v>-1.7803850248402999</v>
      </c>
      <c r="F55" s="4">
        <f ca="1">[1]!thsiFinD("ths_daily_avg_vol_int_index",A55,$I$2,$J$2)/100000000</f>
        <v>24.796540852459003</v>
      </c>
      <c r="G55" s="1" t="s">
        <v>104</v>
      </c>
      <c r="H55" t="str">
        <f t="shared" si="1"/>
        <v>公用事业</v>
      </c>
      <c r="I55" s="9"/>
      <c r="J55" s="4"/>
      <c r="K55" s="4"/>
    </row>
    <row r="56" spans="1:11" x14ac:dyDescent="0.45">
      <c r="A56" s="1" t="s">
        <v>351</v>
      </c>
      <c r="B56" s="1" t="s">
        <v>111</v>
      </c>
      <c r="C56" s="17" t="s">
        <v>112</v>
      </c>
      <c r="D56" s="5">
        <f>RTD("tdf.quote","",A56,"changeRatio")</f>
        <v>-0.25780030952850502</v>
      </c>
      <c r="E56" s="5">
        <f ca="1">[1]!thsiFinD("ths_chg_ratio_nd_index",A56,-$J$3,$J$2)</f>
        <v>-27.161948720238001</v>
      </c>
      <c r="F56" s="4">
        <f ca="1">[1]!thsiFinD("ths_daily_avg_vol_int_index",A56,$I$2,$J$2)/100000000</f>
        <v>34.583936188525001</v>
      </c>
      <c r="G56" s="1" t="s">
        <v>104</v>
      </c>
      <c r="H56" t="str">
        <f t="shared" si="1"/>
        <v>电力设备</v>
      </c>
      <c r="I56" s="9"/>
      <c r="J56" s="4"/>
      <c r="K56" s="4"/>
    </row>
    <row r="57" spans="1:11" x14ac:dyDescent="0.45">
      <c r="A57" s="1" t="s">
        <v>352</v>
      </c>
      <c r="B57" s="1" t="s">
        <v>113</v>
      </c>
      <c r="C57" s="17" t="s">
        <v>114</v>
      </c>
      <c r="D57" s="5">
        <f>RTD("tdf.quote","",A57,"changeRatio")</f>
        <v>1.2582210886387873E-2</v>
      </c>
      <c r="E57" s="5">
        <f ca="1">[1]!thsiFinD("ths_chg_ratio_nd_index",A57,-$J$3,$J$2)</f>
        <v>7.7375291182510999</v>
      </c>
      <c r="F57" s="4">
        <f ca="1">[1]!thsiFinD("ths_daily_avg_vol_int_index",A57,$I$2,$J$2)/100000000</f>
        <v>12.153834484426</v>
      </c>
      <c r="G57" s="1" t="s">
        <v>104</v>
      </c>
      <c r="H57" t="str">
        <f t="shared" si="1"/>
        <v>石油石化</v>
      </c>
      <c r="I57" s="9"/>
      <c r="J57" s="4"/>
      <c r="K57" s="4"/>
    </row>
    <row r="58" spans="1:11" x14ac:dyDescent="0.45">
      <c r="A58" s="1" t="s">
        <v>353</v>
      </c>
      <c r="B58" s="1" t="s">
        <v>115</v>
      </c>
      <c r="C58" s="17" t="s">
        <v>116</v>
      </c>
      <c r="D58" s="5">
        <f>RTD("tdf.quote","",A58,"changeRatio")</f>
        <v>0.43280514647761126</v>
      </c>
      <c r="E58" s="5">
        <f ca="1">[1]!thsiFinD("ths_chg_ratio_nd_index",A58,-$J$3,$J$2)</f>
        <v>27.465967670573001</v>
      </c>
      <c r="F58" s="4">
        <f ca="1">[1]!thsiFinD("ths_daily_avg_vol_int_index",A58,$I$2,$J$2)/100000000</f>
        <v>24.241536155738</v>
      </c>
      <c r="G58" s="1" t="s">
        <v>104</v>
      </c>
      <c r="H58" t="str">
        <f t="shared" si="1"/>
        <v>通信</v>
      </c>
    </row>
    <row r="59" spans="1:11" x14ac:dyDescent="0.45">
      <c r="A59" s="1" t="s">
        <v>354</v>
      </c>
      <c r="B59" s="1" t="s">
        <v>117</v>
      </c>
      <c r="C59" s="17" t="s">
        <v>118</v>
      </c>
      <c r="D59" s="5">
        <f>RTD("tdf.quote","",A59,"changeRatio")</f>
        <v>-0.52244813052838746</v>
      </c>
      <c r="E59" s="5">
        <f ca="1">[1]!thsiFinD("ths_chg_ratio_nd_index",A59,-$J$3,$J$2)</f>
        <v>-14.481156648239001</v>
      </c>
      <c r="F59" s="4">
        <f ca="1">[1]!thsiFinD("ths_daily_avg_vol_int_index",A59,$I$2,$J$2)/100000000</f>
        <v>17.29460272623</v>
      </c>
      <c r="G59" s="1" t="s">
        <v>104</v>
      </c>
      <c r="H59" t="str">
        <f t="shared" si="1"/>
        <v>商贸零售</v>
      </c>
    </row>
    <row r="60" spans="1:11" x14ac:dyDescent="0.45">
      <c r="A60" s="1" t="s">
        <v>355</v>
      </c>
      <c r="B60" s="1" t="s">
        <v>119</v>
      </c>
      <c r="C60" s="17" t="s">
        <v>120</v>
      </c>
      <c r="D60" s="5">
        <f>RTD("tdf.quote","",A60,"changeRatio")</f>
        <v>-0.13460274342331943</v>
      </c>
      <c r="E60" s="5">
        <f ca="1">[1]!thsiFinD("ths_chg_ratio_nd_index",A60,-$J$3,$J$2)</f>
        <v>-4.0279962515478998</v>
      </c>
      <c r="F60" s="4">
        <f ca="1">[1]!thsiFinD("ths_daily_avg_vol_int_index",A60,$I$2,$J$2)/100000000</f>
        <v>12.140203331147999</v>
      </c>
      <c r="G60" s="1" t="s">
        <v>104</v>
      </c>
      <c r="H60" t="str">
        <f t="shared" si="1"/>
        <v>轻工制造</v>
      </c>
    </row>
    <row r="61" spans="1:11" x14ac:dyDescent="0.45">
      <c r="A61" s="1" t="s">
        <v>356</v>
      </c>
      <c r="B61" s="1" t="s">
        <v>121</v>
      </c>
      <c r="C61" s="17" t="s">
        <v>122</v>
      </c>
      <c r="D61" s="5">
        <f>RTD("tdf.quote","",A61,"changeRatio")</f>
        <v>-0.17834035473481794</v>
      </c>
      <c r="E61" s="5">
        <f ca="1">[1]!thsiFinD("ths_chg_ratio_nd_index",A61,-$J$3,$J$2)</f>
        <v>-8.3070382926494997</v>
      </c>
      <c r="F61" s="4">
        <f ca="1">[1]!thsiFinD("ths_daily_avg_vol_int_index",A61,$I$2,$J$2)/100000000</f>
        <v>24.115702221311</v>
      </c>
      <c r="G61" s="1" t="s">
        <v>104</v>
      </c>
      <c r="H61" t="str">
        <f t="shared" si="1"/>
        <v>银行</v>
      </c>
    </row>
    <row r="62" spans="1:11" x14ac:dyDescent="0.45">
      <c r="A62" s="1" t="s">
        <v>357</v>
      </c>
      <c r="B62" s="1" t="s">
        <v>123</v>
      </c>
      <c r="C62" s="17" t="s">
        <v>124</v>
      </c>
      <c r="D62" s="5">
        <f>RTD("tdf.quote","",A62,"changeRatio")</f>
        <v>-1.0737125131816592</v>
      </c>
      <c r="E62" s="5">
        <f ca="1">[1]!thsiFinD("ths_chg_ratio_nd_index",A62,-$J$3,$J$2)</f>
        <v>2.5237909591159999</v>
      </c>
      <c r="F62" s="4">
        <f ca="1">[1]!thsiFinD("ths_daily_avg_vol_int_index",A62,$I$2,$J$2)/100000000</f>
        <v>35.770142258196998</v>
      </c>
      <c r="G62" s="1" t="s">
        <v>104</v>
      </c>
      <c r="H62" t="str">
        <f t="shared" si="1"/>
        <v>非银金融</v>
      </c>
    </row>
    <row r="63" spans="1:11" x14ac:dyDescent="0.45">
      <c r="A63" s="1" t="s">
        <v>358</v>
      </c>
      <c r="B63" s="1" t="s">
        <v>125</v>
      </c>
      <c r="C63" s="17" t="s">
        <v>126</v>
      </c>
      <c r="D63" s="5">
        <f>RTD("tdf.quote","",A63,"changeRatio")</f>
        <v>1.0529592106696473</v>
      </c>
      <c r="E63" s="5">
        <f ca="1">[1]!thsiFinD("ths_chg_ratio_nd_index",A63,-$J$3,$J$2)</f>
        <v>11.322492059187001</v>
      </c>
      <c r="F63" s="4">
        <f ca="1">[1]!thsiFinD("ths_daily_avg_vol_int_index",A63,$I$2,$J$2)/100000000</f>
        <v>9.6375444668033001</v>
      </c>
      <c r="G63" s="1" t="s">
        <v>104</v>
      </c>
      <c r="H63" t="str">
        <f t="shared" si="1"/>
        <v>家用电器</v>
      </c>
    </row>
    <row r="64" spans="1:11" x14ac:dyDescent="0.45">
      <c r="A64" s="1" t="s">
        <v>359</v>
      </c>
      <c r="B64" s="1" t="s">
        <v>127</v>
      </c>
      <c r="C64" s="17" t="s">
        <v>128</v>
      </c>
      <c r="D64" s="5">
        <f>RTD("tdf.quote","",A64,"changeRatio")</f>
        <v>-1.5320690069728373</v>
      </c>
      <c r="E64" s="5">
        <f ca="1">[1]!thsiFinD("ths_chg_ratio_nd_index",A64,-$J$3,$J$2)</f>
        <v>16.021849989376001</v>
      </c>
      <c r="F64" s="4">
        <f ca="1">[1]!thsiFinD("ths_daily_avg_vol_int_index",A64,$I$2,$J$2)/100000000</f>
        <v>43.776993815573995</v>
      </c>
      <c r="G64" s="1" t="s">
        <v>104</v>
      </c>
      <c r="H64" t="str">
        <f t="shared" si="1"/>
        <v>传媒</v>
      </c>
    </row>
    <row r="65" spans="1:8" x14ac:dyDescent="0.45">
      <c r="A65" s="1" t="s">
        <v>360</v>
      </c>
      <c r="B65" s="1" t="s">
        <v>129</v>
      </c>
      <c r="C65" s="17" t="s">
        <v>130</v>
      </c>
      <c r="D65" s="5">
        <f>RTD("tdf.quote","",A65,"changeRatio")</f>
        <v>1.7746228926343074E-2</v>
      </c>
      <c r="E65" s="5">
        <f ca="1">[1]!thsiFinD("ths_chg_ratio_nd_index",A65,-$J$3,$J$2)</f>
        <v>5.6471981057615999</v>
      </c>
      <c r="F65" s="4">
        <f ca="1">[1]!thsiFinD("ths_daily_avg_vol_int_index",A65,$I$2,$J$2)/100000000</f>
        <v>37.360382081967003</v>
      </c>
      <c r="G65" s="1" t="s">
        <v>104</v>
      </c>
      <c r="H65" t="str">
        <f t="shared" si="1"/>
        <v>机械设备</v>
      </c>
    </row>
    <row r="66" spans="1:8" x14ac:dyDescent="0.45">
      <c r="A66" s="1" t="s">
        <v>361</v>
      </c>
      <c r="B66" s="1" t="s">
        <v>131</v>
      </c>
      <c r="C66" s="17" t="s">
        <v>132</v>
      </c>
      <c r="D66" s="5">
        <f>RTD("tdf.quote","",A66,"changeRatio")</f>
        <v>-0.55896038187594888</v>
      </c>
      <c r="E66" s="5">
        <f ca="1">[1]!thsiFinD("ths_chg_ratio_nd_index",A66,-$J$3,$J$2)</f>
        <v>-0.21411464275190001</v>
      </c>
      <c r="F66" s="4">
        <f ca="1">[1]!thsiFinD("ths_daily_avg_vol_int_index",A66,$I$2,$J$2)/100000000</f>
        <v>2.5323554327869</v>
      </c>
      <c r="G66" s="1" t="s">
        <v>104</v>
      </c>
      <c r="H66" t="str">
        <f t="shared" si="1"/>
        <v>综合</v>
      </c>
    </row>
    <row r="67" spans="1:8" x14ac:dyDescent="0.45">
      <c r="A67" s="1" t="s">
        <v>362</v>
      </c>
      <c r="B67" s="1" t="s">
        <v>133</v>
      </c>
      <c r="C67" s="17" t="s">
        <v>134</v>
      </c>
      <c r="D67" s="5">
        <f>RTD("tdf.quote","",A67,"changeRatio")</f>
        <v>-6.3262795159599414E-2</v>
      </c>
      <c r="E67" s="5">
        <f ca="1">[1]!thsiFinD("ths_chg_ratio_nd_index",A67,-$J$3,$J$2)</f>
        <v>-5.9284601765199003</v>
      </c>
      <c r="F67" s="4">
        <f ca="1">[1]!thsiFinD("ths_daily_avg_vol_int_index",A67,$I$2,$J$2)/100000000</f>
        <v>22.102128356557003</v>
      </c>
      <c r="G67" s="1" t="s">
        <v>104</v>
      </c>
      <c r="H67" t="str">
        <f t="shared" si="1"/>
        <v>交通运输</v>
      </c>
    </row>
    <row r="68" spans="1:8" x14ac:dyDescent="0.45">
      <c r="A68" s="1" t="s">
        <v>363</v>
      </c>
      <c r="B68" s="1" t="s">
        <v>135</v>
      </c>
      <c r="C68" s="17" t="s">
        <v>136</v>
      </c>
      <c r="D68" s="5">
        <f>RTD("tdf.quote","",A68,"changeRatio")</f>
        <v>-0.35911108758790111</v>
      </c>
      <c r="E68" s="5">
        <f ca="1">[1]!thsiFinD("ths_chg_ratio_nd_index",A68,-$J$3,$J$2)</f>
        <v>2.7070167941152001</v>
      </c>
      <c r="F68" s="4">
        <f ca="1">[1]!thsiFinD("ths_daily_avg_vol_int_index",A68,$I$2,$J$2)/100000000</f>
        <v>52.660374586065998</v>
      </c>
      <c r="G68" s="1" t="s">
        <v>104</v>
      </c>
      <c r="H68" t="str">
        <f t="shared" si="1"/>
        <v>计算机</v>
      </c>
    </row>
    <row r="69" spans="1:8" x14ac:dyDescent="0.45">
      <c r="A69" s="1" t="s">
        <v>364</v>
      </c>
      <c r="B69" s="1" t="s">
        <v>137</v>
      </c>
      <c r="C69" s="17" t="s">
        <v>138</v>
      </c>
      <c r="D69" s="5">
        <f>RTD("tdf.quote","",A69,"changeRatio")</f>
        <v>0.36834129185370446</v>
      </c>
      <c r="E69" s="5">
        <f ca="1">[1]!thsiFinD("ths_chg_ratio_nd_index",A69,-$J$3,$J$2)</f>
        <v>-10.675118584719</v>
      </c>
      <c r="F69" s="4">
        <f ca="1">[1]!thsiFinD("ths_daily_avg_vol_int_index",A69,$I$2,$J$2)/100000000</f>
        <v>8.7812832844262001</v>
      </c>
      <c r="G69" s="1" t="s">
        <v>104</v>
      </c>
      <c r="H69" t="str">
        <f t="shared" si="1"/>
        <v>环保</v>
      </c>
    </row>
    <row r="70" spans="1:8" x14ac:dyDescent="0.45">
      <c r="A70" s="1" t="s">
        <v>365</v>
      </c>
      <c r="B70" s="1" t="s">
        <v>139</v>
      </c>
      <c r="C70" s="17" t="s">
        <v>140</v>
      </c>
      <c r="D70" s="5">
        <f>RTD("tdf.quote","",A70,"changeRatio")</f>
        <v>-3.6983695168999485E-2</v>
      </c>
      <c r="E70" s="5">
        <f ca="1">[1]!thsiFinD("ths_chg_ratio_nd_index",A70,-$J$3,$J$2)</f>
        <v>-13.357760131919999</v>
      </c>
      <c r="F70" s="4">
        <f ca="1">[1]!thsiFinD("ths_daily_avg_vol_int_index",A70,$I$2,$J$2)/100000000</f>
        <v>12.152844640573999</v>
      </c>
      <c r="G70" s="1" t="s">
        <v>104</v>
      </c>
      <c r="H70" t="str">
        <f t="shared" si="1"/>
        <v>钢铁</v>
      </c>
    </row>
    <row r="71" spans="1:8" x14ac:dyDescent="0.45">
      <c r="A71" s="1" t="s">
        <v>366</v>
      </c>
      <c r="B71" s="1" t="s">
        <v>141</v>
      </c>
      <c r="C71" s="17" t="s">
        <v>142</v>
      </c>
      <c r="D71" s="5">
        <f>RTD("tdf.quote","",A71,"changeRatio")</f>
        <v>-0.42392458940894995</v>
      </c>
      <c r="E71" s="5">
        <f ca="1">[1]!thsiFinD("ths_chg_ratio_nd_index",A71,-$J$3,$J$2)</f>
        <v>-10.024767095336999</v>
      </c>
      <c r="F71" s="4">
        <f ca="1">[1]!thsiFinD("ths_daily_avg_vol_int_index",A71,$I$2,$J$2)/100000000</f>
        <v>38.567643180328005</v>
      </c>
      <c r="G71" s="1" t="s">
        <v>104</v>
      </c>
      <c r="H71" t="str">
        <f t="shared" si="1"/>
        <v>房地产</v>
      </c>
    </row>
    <row r="72" spans="1:8" x14ac:dyDescent="0.45">
      <c r="A72" s="1" t="s">
        <v>367</v>
      </c>
      <c r="B72" s="1" t="s">
        <v>143</v>
      </c>
      <c r="C72" s="17" t="s">
        <v>144</v>
      </c>
      <c r="D72" s="5">
        <f>RTD("tdf.quote","",A72,"changeRatio")</f>
        <v>-0.57174474363703154</v>
      </c>
      <c r="E72" s="5">
        <f ca="1">[1]!thsiFinD("ths_chg_ratio_nd_index",A72,-$J$3,$J$2)</f>
        <v>0.10274566116213001</v>
      </c>
      <c r="F72" s="4">
        <f ca="1">[1]!thsiFinD("ths_daily_avg_vol_int_index",A72,$I$2,$J$2)/100000000</f>
        <v>9.811040447541</v>
      </c>
      <c r="G72" s="1" t="s">
        <v>104</v>
      </c>
      <c r="H72" t="str">
        <f t="shared" si="1"/>
        <v>纺织服饰</v>
      </c>
    </row>
    <row r="73" spans="1:8" x14ac:dyDescent="0.45">
      <c r="A73" s="1" t="s">
        <v>368</v>
      </c>
      <c r="B73" s="1" t="s">
        <v>145</v>
      </c>
      <c r="C73" s="17" t="s">
        <v>146</v>
      </c>
      <c r="D73" s="5">
        <f>RTD("tdf.quote","",A73,"changeRatio")</f>
        <v>-0.77486753866654934</v>
      </c>
      <c r="E73" s="5">
        <f ca="1">[1]!thsiFinD("ths_chg_ratio_nd_index",A73,-$J$3,$J$2)</f>
        <v>-16.548842617980998</v>
      </c>
      <c r="F73" s="4">
        <f ca="1">[1]!thsiFinD("ths_daily_avg_vol_int_index",A73,$I$2,$J$2)/100000000</f>
        <v>8.3317072770492011</v>
      </c>
      <c r="G73" s="1" t="s">
        <v>104</v>
      </c>
      <c r="H73" t="str">
        <f t="shared" si="1"/>
        <v>建筑材料</v>
      </c>
    </row>
    <row r="74" spans="1:8" x14ac:dyDescent="0.45">
      <c r="A74" s="1" t="s">
        <v>369</v>
      </c>
      <c r="B74" s="1" t="s">
        <v>147</v>
      </c>
      <c r="C74" s="17" t="s">
        <v>148</v>
      </c>
      <c r="D74" s="5">
        <f>RTD("tdf.quote","",A74,"changeRatio")</f>
        <v>-0.11874545789810251</v>
      </c>
      <c r="E74" s="5">
        <f ca="1">[1]!thsiFinD("ths_chg_ratio_nd_index",A74,-$J$3,$J$2)</f>
        <v>-14.057296053721</v>
      </c>
      <c r="F74" s="4">
        <f ca="1">[1]!thsiFinD("ths_daily_avg_vol_int_index",A74,$I$2,$J$2)/100000000</f>
        <v>42.859272790984001</v>
      </c>
      <c r="G74" s="1" t="s">
        <v>104</v>
      </c>
      <c r="H74" t="str">
        <f t="shared" si="1"/>
        <v>电子</v>
      </c>
    </row>
    <row r="75" spans="1:8" x14ac:dyDescent="0.45">
      <c r="A75" s="1" t="s">
        <v>370</v>
      </c>
      <c r="B75" s="1" t="s">
        <v>149</v>
      </c>
      <c r="C75" s="17" t="s">
        <v>150</v>
      </c>
      <c r="D75" s="5">
        <f>RTD("tdf.quote","",A75,"changeRatio")</f>
        <v>-0.69519575868281236</v>
      </c>
      <c r="E75" s="5">
        <f ca="1">[1]!thsiFinD("ths_chg_ratio_nd_index",A75,-$J$3,$J$2)</f>
        <v>1.4193949352774999</v>
      </c>
      <c r="F75" s="4">
        <f ca="1">[1]!thsiFinD("ths_daily_avg_vol_int_index",A75,$I$2,$J$2)/100000000</f>
        <v>11.291121207377</v>
      </c>
      <c r="G75" s="1" t="s">
        <v>104</v>
      </c>
      <c r="H75" t="str">
        <f t="shared" si="1"/>
        <v>社会服务</v>
      </c>
    </row>
    <row r="76" spans="1:8" x14ac:dyDescent="0.45">
      <c r="A76" s="1" t="s">
        <v>371</v>
      </c>
      <c r="B76" s="1" t="s">
        <v>151</v>
      </c>
      <c r="C76" s="17" t="s">
        <v>152</v>
      </c>
      <c r="D76" s="5">
        <f>RTD("tdf.quote","",A76,"changeRatio")</f>
        <v>0.18623603903011726</v>
      </c>
      <c r="E76" s="5">
        <f ca="1">[1]!thsiFinD("ths_chg_ratio_nd_index",A76,-$J$3,$J$2)</f>
        <v>-14.555717616253</v>
      </c>
      <c r="F76" s="4">
        <f ca="1">[1]!thsiFinD("ths_daily_avg_vol_int_index",A76,$I$2,$J$2)/100000000</f>
        <v>26.353561807376998</v>
      </c>
      <c r="G76" s="1" t="s">
        <v>104</v>
      </c>
      <c r="H76" t="str">
        <f t="shared" si="1"/>
        <v>基础化工</v>
      </c>
    </row>
    <row r="77" spans="1:8" x14ac:dyDescent="0.45">
      <c r="A77" s="1" t="s">
        <v>372</v>
      </c>
      <c r="B77" s="1" t="s">
        <v>153</v>
      </c>
      <c r="C77" s="17" t="s">
        <v>154</v>
      </c>
      <c r="D77" s="5">
        <f>RTD("tdf.quote","",A77,"changeRatio")</f>
        <v>0.37666353938635644</v>
      </c>
      <c r="E77" s="5">
        <f ca="1">[1]!thsiFinD("ths_chg_ratio_nd_index",A77,-$J$3,$J$2)</f>
        <v>-15.238367700241</v>
      </c>
      <c r="F77" s="4">
        <f ca="1">[1]!thsiFinD("ths_daily_avg_vol_int_index",A77,$I$2,$J$2)/100000000</f>
        <v>39.290383508196996</v>
      </c>
      <c r="G77" s="1" t="s">
        <v>104</v>
      </c>
      <c r="H77" t="str">
        <f t="shared" si="1"/>
        <v>医药生物</v>
      </c>
    </row>
    <row r="78" spans="1:8" x14ac:dyDescent="0.45">
      <c r="A78" s="1" t="s">
        <v>373</v>
      </c>
      <c r="B78" s="1" t="s">
        <v>155</v>
      </c>
      <c r="C78" s="17" t="s">
        <v>156</v>
      </c>
      <c r="D78" s="5">
        <f>RTD("tdf.quote","",A78,"changeRatio")</f>
        <v>-0.50362556796097646</v>
      </c>
      <c r="E78" s="5">
        <f ca="1">[1]!thsiFinD("ths_chg_ratio_nd_index",A78,-$J$3,$J$2)</f>
        <v>-3.6732456140351002</v>
      </c>
      <c r="F78" s="4">
        <f ca="1">[1]!thsiFinD("ths_daily_avg_vol_int_index",A78,$I$2,$J$2)/100000000</f>
        <v>13.194542081967001</v>
      </c>
      <c r="G78" s="1" t="s">
        <v>104</v>
      </c>
      <c r="H78" t="str">
        <f t="shared" si="1"/>
        <v>国防军工</v>
      </c>
    </row>
    <row r="79" spans="1:8" x14ac:dyDescent="0.45">
      <c r="A79" s="1" t="s">
        <v>374</v>
      </c>
      <c r="B79" s="1" t="s">
        <v>157</v>
      </c>
      <c r="C79" s="17" t="s">
        <v>158</v>
      </c>
      <c r="D79" s="5">
        <f>RTD("tdf.quote","",A79,"changeRatio")</f>
        <v>1.0360281614036253</v>
      </c>
      <c r="E79" s="5">
        <f ca="1">[1]!thsiFinD("ths_chg_ratio_nd_index",A79,-$J$3,$J$2)</f>
        <v>8.9274482180932004</v>
      </c>
      <c r="F79" s="4">
        <f ca="1">[1]!thsiFinD("ths_daily_avg_vol_int_index",A79,$I$2,$J$2)/100000000</f>
        <v>28.900533217213003</v>
      </c>
      <c r="G79" s="1" t="s">
        <v>104</v>
      </c>
      <c r="H79" t="str">
        <f t="shared" si="1"/>
        <v>汽车</v>
      </c>
    </row>
    <row r="80" spans="1:8" x14ac:dyDescent="0.45">
      <c r="A80" s="1" t="s">
        <v>375</v>
      </c>
      <c r="B80" s="1" t="s">
        <v>159</v>
      </c>
      <c r="C80" s="17" t="s">
        <v>160</v>
      </c>
      <c r="D80" s="5">
        <f>RTD("tdf.quote","",A80,"changeRatio")</f>
        <v>-0.32986407070118279</v>
      </c>
      <c r="E80" s="5">
        <f ca="1">[1]!thsiFinD("ths_chg_ratio_nd_index",A80,-$J$3,$J$2)</f>
        <v>-13.761431210893001</v>
      </c>
      <c r="F80" s="4">
        <f ca="1">[1]!thsiFinD("ths_daily_avg_vol_int_index",A80,$I$2,$J$2)/100000000</f>
        <v>25.301135151638999</v>
      </c>
      <c r="G80" s="1" t="s">
        <v>104</v>
      </c>
      <c r="H80" t="str">
        <f t="shared" si="1"/>
        <v>有色金属</v>
      </c>
    </row>
    <row r="81" spans="1:14" x14ac:dyDescent="0.45">
      <c r="A81" s="1" t="s">
        <v>376</v>
      </c>
      <c r="B81" s="1" t="s">
        <v>161</v>
      </c>
      <c r="C81" s="17" t="s">
        <v>162</v>
      </c>
      <c r="D81" s="5">
        <f>RTD("tdf.quote","",A81,"changeRatio")</f>
        <v>-4.5662759589664002E-2</v>
      </c>
      <c r="E81" s="5">
        <f ca="1">[1]!thsiFinD("ths_chg_ratio_nd_index",A81,-$J$3,$J$2)</f>
        <v>-1.0394207179096</v>
      </c>
      <c r="F81" s="4">
        <f ca="1">[1]!thsiFinD("ths_daily_avg_vol_int_index",A81,$I$2,$J$2)/100000000</f>
        <v>30.795732385246001</v>
      </c>
      <c r="G81" s="1" t="s">
        <v>104</v>
      </c>
      <c r="H81" t="str">
        <f t="shared" si="1"/>
        <v>建筑装饰</v>
      </c>
    </row>
    <row r="82" spans="1:14" x14ac:dyDescent="0.45">
      <c r="A82" s="1" t="s">
        <v>377</v>
      </c>
      <c r="B82" s="1" t="s">
        <v>163</v>
      </c>
      <c r="C82" s="17" t="s">
        <v>164</v>
      </c>
      <c r="D82" s="5">
        <f>RTD("tdf.quote","",A82,"changeRatio")</f>
        <v>-0.32823243253595691</v>
      </c>
      <c r="E82" s="5">
        <f ca="1">[1]!thsiFinD("ths_chg_ratio_nd_index",A82,-$J$3,$J$2)</f>
        <v>3.1536195803420002</v>
      </c>
      <c r="F82" s="4">
        <f ca="1">[1]!thsiFinD("ths_daily_avg_vol_int_index",A82,$I$2,$J$2)/100000000</f>
        <v>10.252635061066</v>
      </c>
      <c r="G82" s="1" t="s">
        <v>104</v>
      </c>
      <c r="H82" t="str">
        <f t="shared" si="1"/>
        <v>煤炭</v>
      </c>
    </row>
    <row r="83" spans="1:14" x14ac:dyDescent="0.45">
      <c r="A83" s="15" t="s">
        <v>448</v>
      </c>
      <c r="B83" s="2" t="s">
        <v>165</v>
      </c>
      <c r="C83" s="6" t="s">
        <v>384</v>
      </c>
      <c r="D83" s="5">
        <f>RTD("tdf.quote","",A83,"changeRatio")</f>
        <v>-0.50928882178472523</v>
      </c>
      <c r="E83" s="5">
        <f ca="1">[1]!thsiFinD("ths_chg_ratio_nd_index",A83,-$J$3,$J$2)</f>
        <v>-15.235602413682001</v>
      </c>
      <c r="F83" s="4">
        <f ca="1">[1]!thsiFinD("ths_daily_avg_vol_int_index",A83,$I$2,$J$2)/100000000</f>
        <v>6.7981288198979994</v>
      </c>
      <c r="G83" s="1" t="s">
        <v>166</v>
      </c>
      <c r="H83" s="7" t="s">
        <v>447</v>
      </c>
    </row>
    <row r="84" spans="1:14" ht="14.65" x14ac:dyDescent="0.45">
      <c r="A84" s="1" t="s">
        <v>378</v>
      </c>
      <c r="B84" s="2" t="s">
        <v>167</v>
      </c>
      <c r="C84" s="6" t="s">
        <v>385</v>
      </c>
      <c r="D84" s="5">
        <f>RTD("tdf.quote","",A84,"changeRatio")</f>
        <v>0</v>
      </c>
      <c r="E84" s="5">
        <f ca="1">[1]!thsiFinD("ths_chg_ratio_nd_index",A84,-$J$3,$J$2)</f>
        <v>-9.3167396328293997</v>
      </c>
      <c r="F84" s="4">
        <f ca="1">[1]!thsiFinD("ths_daily_avg_vol_int_index",A84,$I$2,$J$2)/100000000</f>
        <v>0</v>
      </c>
      <c r="G84" s="1" t="s">
        <v>166</v>
      </c>
      <c r="H84" t="str">
        <f t="shared" si="1"/>
        <v>普通股票型基金指数</v>
      </c>
      <c r="I84" s="8"/>
      <c r="J84" s="7"/>
      <c r="K84" s="7"/>
      <c r="N84" s="14"/>
    </row>
    <row r="85" spans="1:14" x14ac:dyDescent="0.45">
      <c r="A85" s="1" t="s">
        <v>379</v>
      </c>
      <c r="B85" s="2" t="s">
        <v>168</v>
      </c>
      <c r="C85" s="6" t="s">
        <v>169</v>
      </c>
      <c r="D85" s="5">
        <f>RTD("tdf.quote","",A85,"changeRatio")</f>
        <v>0</v>
      </c>
      <c r="E85" s="5">
        <f ca="1">[1]!thsiFinD("ths_chg_ratio_nd_index",A85,-$J$3,$J$2)</f>
        <v>-12.36392947957</v>
      </c>
      <c r="F85" s="4">
        <f ca="1">[1]!thsiFinD("ths_daily_avg_vol_int_index",A85,$I$2,$J$2)/100000000</f>
        <v>0</v>
      </c>
      <c r="G85" s="1" t="s">
        <v>166</v>
      </c>
      <c r="H85" t="str">
        <f t="shared" si="1"/>
        <v>偏股混合型基金指数</v>
      </c>
      <c r="I85" s="3"/>
      <c r="J85" s="7"/>
      <c r="K85" s="7"/>
      <c r="L85" s="4"/>
    </row>
    <row r="86" spans="1:14" ht="14.65" x14ac:dyDescent="0.45">
      <c r="A86" s="15" t="s">
        <v>449</v>
      </c>
      <c r="B86" s="2" t="s">
        <v>170</v>
      </c>
      <c r="C86" s="6" t="s">
        <v>171</v>
      </c>
      <c r="D86" s="5">
        <f>RTD("tdf.quote","",A86,"changeRatio")</f>
        <v>0</v>
      </c>
      <c r="E86" s="5">
        <f ca="1">[1]!thsiFinD("ths_chg_ratio_nd_index",A86,-$J$3,$J$2)</f>
        <v>-8.5526204810620001</v>
      </c>
      <c r="F86" s="4">
        <f ca="1">[1]!thsiFinD("ths_daily_avg_vol_int_index",A86,$I$2,$J$2)/100000000</f>
        <v>0</v>
      </c>
      <c r="G86" s="1" t="s">
        <v>166</v>
      </c>
      <c r="H86" s="7" t="s">
        <v>450</v>
      </c>
      <c r="I86" s="10"/>
      <c r="J86" s="7"/>
      <c r="K86" s="7"/>
    </row>
    <row r="87" spans="1:14" x14ac:dyDescent="0.45">
      <c r="A87" s="1" t="s">
        <v>386</v>
      </c>
      <c r="B87" s="2" t="s">
        <v>172</v>
      </c>
      <c r="C87" s="6" t="s">
        <v>173</v>
      </c>
      <c r="D87" s="5">
        <f>RTD("tdf.quote","",A87,"changeRatio")</f>
        <v>0</v>
      </c>
      <c r="E87" s="5">
        <f ca="1">[1]!thsiFinD("ths_chg_ratio_nd_index",A87,-$J$3,$J$2)</f>
        <v>0.45225852717923998</v>
      </c>
      <c r="F87" s="4">
        <f ca="1">[1]!thsiFinD("ths_daily_avg_vol_int_index",A87,$I$2,$J$2)/100000000</f>
        <v>0</v>
      </c>
      <c r="G87" s="1" t="s">
        <v>166</v>
      </c>
      <c r="H87" t="str">
        <f t="shared" si="1"/>
        <v>偏债混合型基金指数</v>
      </c>
      <c r="I87" s="9"/>
      <c r="J87" s="4"/>
      <c r="K87" s="4"/>
    </row>
    <row r="88" spans="1:14" x14ac:dyDescent="0.45">
      <c r="A88" s="1" t="s">
        <v>380</v>
      </c>
      <c r="B88" s="2" t="s">
        <v>174</v>
      </c>
      <c r="C88" s="6" t="s">
        <v>175</v>
      </c>
      <c r="D88" s="5">
        <f>RTD("tdf.quote","",A88,"changeRatio")</f>
        <v>0</v>
      </c>
      <c r="E88" s="5">
        <f ca="1">[1]!thsiFinD("ths_chg_ratio_nd_index",A88,-$J$3,$J$2)</f>
        <v>-7.5582996482519</v>
      </c>
      <c r="F88" s="4">
        <f ca="1">[1]!thsiFinD("ths_daily_avg_vol_int_index",A88,$I$2,$J$2)/100000000</f>
        <v>0</v>
      </c>
      <c r="G88" s="1" t="s">
        <v>166</v>
      </c>
      <c r="H88" t="str">
        <f t="shared" si="1"/>
        <v>股票型基金指数</v>
      </c>
      <c r="I88" s="9"/>
      <c r="J88" s="7"/>
      <c r="K88" s="7"/>
    </row>
    <row r="89" spans="1:14" x14ac:dyDescent="0.45">
      <c r="A89" s="1" t="s">
        <v>381</v>
      </c>
      <c r="B89" s="2" t="s">
        <v>176</v>
      </c>
      <c r="C89" s="6" t="s">
        <v>177</v>
      </c>
      <c r="D89" s="5">
        <f>RTD("tdf.quote","",A89,"changeRatio")</f>
        <v>0</v>
      </c>
      <c r="E89" s="5">
        <f ca="1">[1]!thsiFinD("ths_chg_ratio_nd_index",A89,-$J$3,$J$2)</f>
        <v>3.2054454481635002</v>
      </c>
      <c r="F89" s="4">
        <f ca="1">[1]!thsiFinD("ths_daily_avg_vol_int_index",A89,$I$2,$J$2)/100000000</f>
        <v>0</v>
      </c>
      <c r="G89" s="1" t="s">
        <v>166</v>
      </c>
      <c r="H89" t="str">
        <f t="shared" si="1"/>
        <v>债券型基金指数</v>
      </c>
      <c r="I89" s="9"/>
      <c r="J89" s="4"/>
      <c r="K89" s="4"/>
    </row>
    <row r="90" spans="1:14" ht="14.65" x14ac:dyDescent="0.45">
      <c r="A90" s="1" t="s">
        <v>382</v>
      </c>
      <c r="B90" s="2" t="s">
        <v>178</v>
      </c>
      <c r="C90" s="6" t="s">
        <v>179</v>
      </c>
      <c r="D90" s="5">
        <f>RTD("tdf.quote","",A90,"changeRatio")</f>
        <v>0</v>
      </c>
      <c r="E90" s="5">
        <f ca="1">[1]!thsiFinD("ths_chg_ratio_nd_index",A90,-$J$3,$J$2)</f>
        <v>3.9147119930871002</v>
      </c>
      <c r="F90" s="4">
        <f ca="1">[1]!thsiFinD("ths_daily_avg_vol_int_index",A90,$I$2,$J$2)/100000000</f>
        <v>0</v>
      </c>
      <c r="G90" s="1" t="s">
        <v>166</v>
      </c>
      <c r="H90" t="str">
        <f t="shared" si="1"/>
        <v>混合债券型一级基金指数</v>
      </c>
      <c r="I90" s="10"/>
      <c r="J90" s="7"/>
      <c r="K90" s="7"/>
      <c r="N90" s="14"/>
    </row>
    <row r="91" spans="1:14" x14ac:dyDescent="0.45">
      <c r="A91" s="1" t="s">
        <v>383</v>
      </c>
      <c r="B91" s="2" t="s">
        <v>180</v>
      </c>
      <c r="C91" s="6" t="s">
        <v>181</v>
      </c>
      <c r="D91" s="5">
        <f>RTD("tdf.quote","",A91,"changeRatio")</f>
        <v>0</v>
      </c>
      <c r="E91" s="5">
        <f ca="1">[1]!thsiFinD("ths_chg_ratio_nd_index",A91,-$J$3,$J$2)</f>
        <v>0.74307177949807002</v>
      </c>
      <c r="F91" s="4">
        <f ca="1">[1]!thsiFinD("ths_daily_avg_vol_int_index",A91,$I$2,$J$2)/100000000</f>
        <v>0</v>
      </c>
      <c r="G91" s="1" t="s">
        <v>166</v>
      </c>
      <c r="H91" t="str">
        <f t="shared" si="1"/>
        <v>混合债券型二级基金指数</v>
      </c>
      <c r="I91" s="9"/>
      <c r="J91" s="7"/>
      <c r="K91" s="7"/>
    </row>
    <row r="92" spans="1:14" x14ac:dyDescent="0.45">
      <c r="A92" s="15" t="s">
        <v>455</v>
      </c>
      <c r="B92" s="1" t="s">
        <v>182</v>
      </c>
      <c r="C92" s="17" t="s">
        <v>183</v>
      </c>
      <c r="D92" s="5">
        <f>RTD("tdf.quote","",A92,"changeRatio")</f>
        <v>0</v>
      </c>
      <c r="E92" s="5">
        <f ca="1">[1]!thsiFinD("ths_chg_ratio_nd_index",A92,-$J$3,$J$2)</f>
        <v>-4.4214787711705998</v>
      </c>
      <c r="F92" s="4">
        <f ca="1">[1]!thsiFinD("ths_daily_avg_vol_int_index",A92,$I$2,$J$2)/100000000</f>
        <v>165.06573006721999</v>
      </c>
      <c r="G92" s="1" t="s">
        <v>184</v>
      </c>
      <c r="H92" t="str">
        <f t="shared" si="1"/>
        <v>两岸三地</v>
      </c>
      <c r="I92" s="9"/>
      <c r="J92" s="7"/>
      <c r="K92" s="7"/>
    </row>
    <row r="93" spans="1:14" x14ac:dyDescent="0.45">
      <c r="A93" s="15" t="s">
        <v>338</v>
      </c>
      <c r="B93" s="1" t="s">
        <v>21</v>
      </c>
      <c r="C93" s="17" t="s">
        <v>22</v>
      </c>
      <c r="D93" s="5">
        <f>RTD("tdf.quote","",A93,"changeRatio")</f>
        <v>-0.38991072834727974</v>
      </c>
      <c r="E93" s="5">
        <f ca="1">[1]!thsiFinD("ths_chg_ratio_nd_index",A93,-$J$3,$J$2)</f>
        <v>-10.263148724331</v>
      </c>
      <c r="F93" s="4">
        <f ca="1">[1]!thsiFinD("ths_daily_avg_vol_int_index",A93,$I$2,$J$2)/100000000</f>
        <v>119.79616466939</v>
      </c>
      <c r="G93" s="1" t="s">
        <v>184</v>
      </c>
      <c r="H93" t="str">
        <f t="shared" si="1"/>
        <v>恒生指数</v>
      </c>
      <c r="I93" s="9"/>
      <c r="J93" s="4"/>
      <c r="K93" s="4"/>
    </row>
    <row r="94" spans="1:14" x14ac:dyDescent="0.45">
      <c r="A94" s="15" t="s">
        <v>339</v>
      </c>
      <c r="B94" s="1" t="s">
        <v>23</v>
      </c>
      <c r="C94" s="17" t="s">
        <v>24</v>
      </c>
      <c r="D94" s="5">
        <f>RTD("tdf.quote","",A94,"changeRatio")</f>
        <v>-0.61171158584602359</v>
      </c>
      <c r="E94" s="5">
        <f ca="1">[1]!thsiFinD("ths_chg_ratio_nd_index",A94,-$J$3,$J$2)</f>
        <v>-9.1336754022454993</v>
      </c>
      <c r="F94" s="4">
        <f ca="1">[1]!thsiFinD("ths_daily_avg_vol_int_index",A94,$I$2,$J$2)/100000000</f>
        <v>25.702422219183997</v>
      </c>
      <c r="G94" s="1" t="s">
        <v>184</v>
      </c>
      <c r="H94" t="str">
        <f t="shared" si="1"/>
        <v>恒生国企指数</v>
      </c>
      <c r="I94" s="9"/>
      <c r="J94" s="4"/>
      <c r="K94" s="4"/>
      <c r="N94" s="14"/>
    </row>
    <row r="95" spans="1:14" x14ac:dyDescent="0.45">
      <c r="A95" s="15" t="s">
        <v>185</v>
      </c>
      <c r="B95" s="1" t="s">
        <v>185</v>
      </c>
      <c r="C95" s="17" t="s">
        <v>186</v>
      </c>
      <c r="D95" s="5">
        <f>RTD("tdf.quote","",A95,"changeRatio")</f>
        <v>0</v>
      </c>
      <c r="E95" s="5">
        <f ca="1">[1]!thsiFinD("ths_chg_ratio_nd_index",A95,-$J$3,$J$2)</f>
        <v>0</v>
      </c>
      <c r="F95" s="4">
        <f ca="1">[1]!thsiFinD("ths_daily_avg_vol_int_index",A95,$I$2,$J$2)/100000000</f>
        <v>0</v>
      </c>
      <c r="G95" s="1" t="s">
        <v>184</v>
      </c>
      <c r="H95" t="str">
        <f t="shared" si="1"/>
        <v>标普500</v>
      </c>
      <c r="I95" s="9"/>
      <c r="J95" s="4"/>
      <c r="K95" s="4"/>
    </row>
    <row r="96" spans="1:14" x14ac:dyDescent="0.45">
      <c r="A96" s="1" t="str">
        <f>B96</f>
        <v>N225.GI</v>
      </c>
      <c r="B96" s="1" t="s">
        <v>187</v>
      </c>
      <c r="C96" s="17" t="s">
        <v>188</v>
      </c>
      <c r="D96" s="5">
        <f>RTD("tdf.quote","",A96,"changeRatio")</f>
        <v>0.95051213881094421</v>
      </c>
      <c r="E96" s="5">
        <f ca="1">[1]!thsiFinD("ths_chg_ratio_nd_index",A96,-$J$3,$J$2)</f>
        <v>27.227533876433</v>
      </c>
      <c r="F96" s="4">
        <f ca="1">[1]!thsiFinD("ths_daily_avg_vol_int_index",A96,$I$2,$J$2)/100000000</f>
        <v>0</v>
      </c>
      <c r="G96" s="1" t="s">
        <v>184</v>
      </c>
      <c r="H96" t="str">
        <f t="shared" si="1"/>
        <v>日经225</v>
      </c>
      <c r="I96" s="9"/>
      <c r="J96" s="4"/>
      <c r="K96" s="4"/>
    </row>
    <row r="97" spans="1:11" x14ac:dyDescent="0.45">
      <c r="A97" s="15" t="s">
        <v>456</v>
      </c>
      <c r="B97" s="1" t="s">
        <v>189</v>
      </c>
      <c r="C97" s="17" t="s">
        <v>190</v>
      </c>
      <c r="D97" s="5">
        <f>RTD("tdf.quote","",A97,"changeRatio")</f>
        <v>-0.30673712997523345</v>
      </c>
      <c r="E97" s="5">
        <f ca="1">[1]!thsiFinD("ths_chg_ratio_nd_index",A97,-$J$3,$J$2)</f>
        <v>-0.15904719633082001</v>
      </c>
      <c r="F97" s="4">
        <f ca="1">[1]!thsiFinD("ths_daily_avg_vol_int_index",A97,$I$2,$J$2)/100000000</f>
        <v>0</v>
      </c>
      <c r="G97" s="1" t="s">
        <v>184</v>
      </c>
      <c r="H97" s="4" t="s">
        <v>457</v>
      </c>
      <c r="I97" s="9"/>
      <c r="J97" s="4"/>
      <c r="K97" s="4"/>
    </row>
    <row r="98" spans="1:11" x14ac:dyDescent="0.45">
      <c r="A98" s="1" t="str">
        <f>B98</f>
        <v>FTSE.GI</v>
      </c>
      <c r="B98" s="1" t="s">
        <v>191</v>
      </c>
      <c r="C98" s="17" t="s">
        <v>192</v>
      </c>
      <c r="D98" s="5">
        <f>RTD("tdf.quote","",A98,"changeRatio")</f>
        <v>0.43978353632916478</v>
      </c>
      <c r="E98" s="5">
        <f ca="1">[1]!thsiFinD("ths_chg_ratio_nd_index",A98,-$J$3,$J$2)</f>
        <v>2.8140291400609998</v>
      </c>
      <c r="F98" s="4">
        <f ca="1">[1]!thsiFinD("ths_daily_avg_vol_int_index",A98,$I$2,$J$2)/100000000</f>
        <v>0</v>
      </c>
      <c r="G98" s="1" t="s">
        <v>184</v>
      </c>
      <c r="H98" t="str">
        <f t="shared" si="1"/>
        <v>英国富时100</v>
      </c>
      <c r="I98" s="9"/>
      <c r="J98" s="4"/>
      <c r="K98" s="4"/>
    </row>
    <row r="99" spans="1:11" x14ac:dyDescent="0.45">
      <c r="A99" s="1" t="str">
        <f>B99</f>
        <v>GDAXI.GI</v>
      </c>
      <c r="B99" s="1" t="s">
        <v>193</v>
      </c>
      <c r="C99" s="17" t="s">
        <v>194</v>
      </c>
      <c r="D99" s="5">
        <f>RTD("tdf.quote","",A99,"changeRatio")</f>
        <v>-0.52091672736961103</v>
      </c>
      <c r="E99" s="5">
        <f ca="1">[1]!thsiFinD("ths_chg_ratio_nd_index",A99,-$J$3,$J$2)</f>
        <v>9.4195311320611008</v>
      </c>
      <c r="F99" s="4">
        <f ca="1">[1]!thsiFinD("ths_daily_avg_vol_int_index",A99,$I$2,$J$2)/100000000</f>
        <v>0</v>
      </c>
      <c r="G99" s="1" t="s">
        <v>184</v>
      </c>
      <c r="H99" t="str">
        <f t="shared" si="1"/>
        <v>德国DAX</v>
      </c>
      <c r="I99" s="9"/>
      <c r="J99" s="4"/>
      <c r="K99" s="4"/>
    </row>
    <row r="100" spans="1:11" x14ac:dyDescent="0.45">
      <c r="A100" s="1" t="str">
        <f>B100</f>
        <v>FCHI.GI</v>
      </c>
      <c r="B100" s="1" t="s">
        <v>195</v>
      </c>
      <c r="C100" s="17" t="s">
        <v>196</v>
      </c>
      <c r="D100" s="5">
        <f>RTD("tdf.quote","",A100,"changeRatio")</f>
        <v>-0.33922896512496115</v>
      </c>
      <c r="E100" s="5">
        <f ca="1">[1]!thsiFinD("ths_chg_ratio_nd_index",A100,-$J$3,$J$2)</f>
        <v>10.466955244177999</v>
      </c>
      <c r="F100" s="4">
        <f ca="1">[1]!thsiFinD("ths_daily_avg_vol_int_index",A100,$I$2,$J$2)/100000000</f>
        <v>0</v>
      </c>
      <c r="G100" s="1" t="s">
        <v>184</v>
      </c>
      <c r="H100" t="str">
        <f t="shared" si="1"/>
        <v>法国CAC40</v>
      </c>
      <c r="I100" s="9"/>
      <c r="J100" s="4"/>
      <c r="K100" s="4"/>
    </row>
    <row r="101" spans="1:11" x14ac:dyDescent="0.45">
      <c r="A101" s="1" t="str">
        <f>B101</f>
        <v>VN30.GI</v>
      </c>
      <c r="B101" s="1" t="s">
        <v>197</v>
      </c>
      <c r="C101" s="17" t="s">
        <v>198</v>
      </c>
      <c r="D101" s="5">
        <f>RTD("tdf.quote","",A101,"changeRatio")</f>
        <v>0</v>
      </c>
      <c r="E101" s="5">
        <f ca="1">[1]!thsiFinD("ths_chg_ratio_nd_index",A101,-$J$3,$J$2)</f>
        <v>0</v>
      </c>
      <c r="F101" s="4">
        <f ca="1">[1]!thsiFinD("ths_daily_avg_vol_int_index",A101,$I$2,$J$2)/100000000</f>
        <v>0</v>
      </c>
      <c r="G101" s="1" t="s">
        <v>184</v>
      </c>
      <c r="H101" t="str">
        <f t="shared" si="1"/>
        <v>越南VN30</v>
      </c>
      <c r="I101" s="9"/>
      <c r="J101" s="4"/>
      <c r="K101" s="4"/>
    </row>
    <row r="102" spans="1:11" x14ac:dyDescent="0.45">
      <c r="A102" s="1" t="str">
        <f>B102</f>
        <v>930715.CSI</v>
      </c>
      <c r="B102" s="1" t="s">
        <v>199</v>
      </c>
      <c r="C102" s="17" t="s">
        <v>200</v>
      </c>
      <c r="D102" s="5">
        <f>RTD("tdf.quote","",A102,"changeRatio")</f>
        <v>-0.19855466706861494</v>
      </c>
      <c r="E102" s="5">
        <f ca="1">[1]!thsiFinD("ths_chg_ratio_nd_index",A102,-$J$3,$J$2)</f>
        <v>-15.654235794271001</v>
      </c>
      <c r="F102" s="4">
        <f ca="1">[1]!thsiFinD("ths_daily_avg_vol_int_index",A102,$I$2,$J$2)/100000000</f>
        <v>11.248715486351999</v>
      </c>
      <c r="G102" s="1" t="s">
        <v>59</v>
      </c>
      <c r="H102" t="str">
        <f t="shared" si="1"/>
        <v>朝阳88（分析师预期）</v>
      </c>
      <c r="I102" s="9"/>
      <c r="J102" s="4"/>
      <c r="K102" s="4"/>
    </row>
    <row r="103" spans="1:11" x14ac:dyDescent="0.45">
      <c r="I103" s="9"/>
      <c r="J103" s="4"/>
      <c r="K103" s="4"/>
    </row>
    <row r="104" spans="1:11" x14ac:dyDescent="0.45">
      <c r="I104" s="9"/>
      <c r="J104" s="4"/>
      <c r="K104" s="4"/>
    </row>
    <row r="105" spans="1:11" x14ac:dyDescent="0.45">
      <c r="I105" s="9"/>
      <c r="J105" s="4"/>
      <c r="K105" s="4"/>
    </row>
    <row r="106" spans="1:11" x14ac:dyDescent="0.45">
      <c r="I106" s="9"/>
      <c r="J106" s="4"/>
      <c r="K106" s="4"/>
    </row>
    <row r="107" spans="1:11" x14ac:dyDescent="0.45">
      <c r="I107" s="9"/>
      <c r="J107" s="4"/>
      <c r="K107" s="4"/>
    </row>
    <row r="108" spans="1:11" x14ac:dyDescent="0.45">
      <c r="I108" s="9"/>
      <c r="J108" s="4"/>
      <c r="K108" s="4"/>
    </row>
    <row r="109" spans="1:11" x14ac:dyDescent="0.45">
      <c r="I109" s="9"/>
      <c r="J109" s="4"/>
      <c r="K109" s="4"/>
    </row>
    <row r="110" spans="1:11" x14ac:dyDescent="0.45">
      <c r="I110" s="9"/>
      <c r="J110" s="4"/>
      <c r="K110" s="4"/>
    </row>
    <row r="111" spans="1:11" x14ac:dyDescent="0.45">
      <c r="I111" s="9"/>
      <c r="J111" s="4"/>
      <c r="K111" s="4"/>
    </row>
    <row r="112" spans="1:11" x14ac:dyDescent="0.45">
      <c r="I112" s="9"/>
      <c r="J112" s="4"/>
      <c r="K112" s="4"/>
    </row>
    <row r="113" spans="9:11" x14ac:dyDescent="0.45">
      <c r="I113" s="9"/>
      <c r="J113" s="4"/>
      <c r="K113" s="4"/>
    </row>
    <row r="114" spans="9:11" x14ac:dyDescent="0.45">
      <c r="I114" s="9"/>
      <c r="J114" s="4"/>
      <c r="K114" s="4"/>
    </row>
    <row r="115" spans="9:11" x14ac:dyDescent="0.45">
      <c r="I115" s="9"/>
      <c r="J115" s="4"/>
      <c r="K115" s="4"/>
    </row>
    <row r="116" spans="9:11" x14ac:dyDescent="0.45">
      <c r="I116" s="9"/>
      <c r="J116" s="4"/>
      <c r="K116" s="4"/>
    </row>
    <row r="117" spans="9:11" x14ac:dyDescent="0.45">
      <c r="I117" s="9"/>
      <c r="J117" s="4"/>
      <c r="K117" s="4"/>
    </row>
    <row r="118" spans="9:11" x14ac:dyDescent="0.45">
      <c r="I118" s="9"/>
      <c r="J118" s="4"/>
      <c r="K118" s="4"/>
    </row>
    <row r="119" spans="9:11" x14ac:dyDescent="0.45">
      <c r="I119" s="9"/>
      <c r="J119" s="4"/>
      <c r="K119" s="4"/>
    </row>
    <row r="120" spans="9:11" x14ac:dyDescent="0.45">
      <c r="I120" s="9"/>
      <c r="J120" s="4"/>
      <c r="K120" s="4"/>
    </row>
    <row r="121" spans="9:11" x14ac:dyDescent="0.45">
      <c r="I121" s="9"/>
      <c r="J121" s="4"/>
      <c r="K121" s="4"/>
    </row>
    <row r="122" spans="9:11" x14ac:dyDescent="0.45">
      <c r="I122" s="9"/>
      <c r="J122" s="4"/>
      <c r="K122" s="4"/>
    </row>
    <row r="123" spans="9:11" x14ac:dyDescent="0.45">
      <c r="I123" s="9"/>
      <c r="J123" s="4"/>
      <c r="K123" s="4"/>
    </row>
    <row r="124" spans="9:11" x14ac:dyDescent="0.45">
      <c r="I124" s="9"/>
      <c r="J124" s="4"/>
      <c r="K124" s="4"/>
    </row>
    <row r="125" spans="9:11" x14ac:dyDescent="0.45">
      <c r="I125" s="9"/>
      <c r="J125" s="4"/>
      <c r="K125" s="4"/>
    </row>
    <row r="126" spans="9:11" x14ac:dyDescent="0.45">
      <c r="I126" s="9"/>
      <c r="J126" s="4"/>
      <c r="K126" s="4"/>
    </row>
    <row r="127" spans="9:11" x14ac:dyDescent="0.45">
      <c r="I127" s="9"/>
      <c r="J127" s="4"/>
      <c r="K127" s="4"/>
    </row>
    <row r="128" spans="9:11" x14ac:dyDescent="0.45">
      <c r="I128" s="9"/>
      <c r="J128" s="4"/>
      <c r="K128" s="4"/>
    </row>
    <row r="129" spans="9:11" x14ac:dyDescent="0.45">
      <c r="I129" s="9"/>
      <c r="J129" s="4"/>
      <c r="K129" s="4"/>
    </row>
    <row r="130" spans="9:11" x14ac:dyDescent="0.45">
      <c r="I130" s="9"/>
      <c r="J130" s="4"/>
      <c r="K130" s="4"/>
    </row>
    <row r="131" spans="9:11" x14ac:dyDescent="0.45">
      <c r="I131" s="9"/>
      <c r="J131" s="4"/>
      <c r="K131" s="4"/>
    </row>
    <row r="132" spans="9:11" x14ac:dyDescent="0.45">
      <c r="I132" s="9"/>
      <c r="J132" s="4"/>
      <c r="K132" s="4"/>
    </row>
    <row r="133" spans="9:11" x14ac:dyDescent="0.45">
      <c r="I133" s="9"/>
      <c r="J133" s="4"/>
      <c r="K133" s="4"/>
    </row>
    <row r="134" spans="9:11" x14ac:dyDescent="0.45">
      <c r="I134" s="9"/>
      <c r="J134" s="4"/>
      <c r="K134" s="4"/>
    </row>
    <row r="135" spans="9:11" x14ac:dyDescent="0.45">
      <c r="I135" s="9"/>
      <c r="J135" s="4"/>
      <c r="K135" s="4"/>
    </row>
    <row r="136" spans="9:11" x14ac:dyDescent="0.45">
      <c r="I136" s="9"/>
      <c r="J136" s="4"/>
      <c r="K136" s="4"/>
    </row>
    <row r="137" spans="9:11" x14ac:dyDescent="0.45">
      <c r="I137" s="9"/>
      <c r="J137" s="4"/>
      <c r="K137" s="4"/>
    </row>
    <row r="138" spans="9:11" x14ac:dyDescent="0.45">
      <c r="I138" s="9"/>
      <c r="J138" s="4"/>
      <c r="K138" s="4"/>
    </row>
    <row r="139" spans="9:11" x14ac:dyDescent="0.45">
      <c r="I139" s="9"/>
      <c r="J139" s="4"/>
      <c r="K139" s="4"/>
    </row>
    <row r="140" spans="9:11" x14ac:dyDescent="0.45">
      <c r="I140" s="9"/>
      <c r="J140" s="4"/>
      <c r="K140" s="4"/>
    </row>
    <row r="141" spans="9:11" x14ac:dyDescent="0.45">
      <c r="I141" s="9"/>
      <c r="J141" s="4"/>
      <c r="K141" s="4"/>
    </row>
    <row r="142" spans="9:11" x14ac:dyDescent="0.45">
      <c r="I142" s="9"/>
      <c r="J142" s="4"/>
      <c r="K142" s="4"/>
    </row>
    <row r="143" spans="9:11" x14ac:dyDescent="0.45">
      <c r="I143" s="9"/>
      <c r="J143" s="4"/>
      <c r="K143" s="4"/>
    </row>
    <row r="144" spans="9:11" x14ac:dyDescent="0.45">
      <c r="I144" s="9"/>
      <c r="J144" s="4"/>
      <c r="K144" s="4"/>
    </row>
    <row r="145" spans="9:11" x14ac:dyDescent="0.45">
      <c r="I145" s="9"/>
      <c r="J145" s="4"/>
      <c r="K145" s="4"/>
    </row>
    <row r="146" spans="9:11" x14ac:dyDescent="0.45">
      <c r="I146" s="9"/>
      <c r="J146" s="4"/>
      <c r="K146" s="4"/>
    </row>
    <row r="147" spans="9:11" x14ac:dyDescent="0.45">
      <c r="I147" s="9"/>
      <c r="J147" s="4"/>
      <c r="K147" s="4"/>
    </row>
    <row r="148" spans="9:11" x14ac:dyDescent="0.45">
      <c r="I148" s="9"/>
      <c r="J148" s="4"/>
      <c r="K148" s="4"/>
    </row>
    <row r="149" spans="9:11" x14ac:dyDescent="0.45">
      <c r="I149" s="9"/>
      <c r="J149" s="4"/>
      <c r="K149" s="4"/>
    </row>
    <row r="150" spans="9:11" x14ac:dyDescent="0.45">
      <c r="I150" s="9"/>
      <c r="J150" s="4"/>
      <c r="K150" s="4"/>
    </row>
    <row r="151" spans="9:11" x14ac:dyDescent="0.45">
      <c r="I151" s="9"/>
      <c r="J151" s="4"/>
      <c r="K151" s="4"/>
    </row>
    <row r="152" spans="9:11" x14ac:dyDescent="0.45">
      <c r="I152" s="9"/>
      <c r="J152" s="4"/>
      <c r="K152" s="4"/>
    </row>
    <row r="153" spans="9:11" x14ac:dyDescent="0.45">
      <c r="I153" s="9"/>
      <c r="J153" s="4"/>
      <c r="K153" s="4"/>
    </row>
    <row r="154" spans="9:11" x14ac:dyDescent="0.45">
      <c r="I154" s="9"/>
      <c r="J154" s="4"/>
      <c r="K154" s="4"/>
    </row>
    <row r="155" spans="9:11" x14ac:dyDescent="0.45">
      <c r="I155" s="9"/>
      <c r="J155" s="4"/>
      <c r="K155" s="4"/>
    </row>
    <row r="156" spans="9:11" x14ac:dyDescent="0.45">
      <c r="I156" s="9"/>
      <c r="J156" s="4"/>
      <c r="K156" s="4"/>
    </row>
    <row r="157" spans="9:11" x14ac:dyDescent="0.45">
      <c r="I157" s="9"/>
      <c r="J157" s="4"/>
      <c r="K157" s="4"/>
    </row>
    <row r="158" spans="9:11" x14ac:dyDescent="0.45">
      <c r="I158" s="9"/>
      <c r="J158" s="4"/>
      <c r="K158" s="4"/>
    </row>
    <row r="159" spans="9:11" x14ac:dyDescent="0.45">
      <c r="I159" s="9"/>
      <c r="J159" s="4"/>
      <c r="K159" s="4"/>
    </row>
    <row r="160" spans="9:11" x14ac:dyDescent="0.45">
      <c r="I160" s="9"/>
      <c r="J160" s="4"/>
      <c r="K160" s="4"/>
    </row>
    <row r="161" spans="9:11" x14ac:dyDescent="0.45">
      <c r="I161" s="9"/>
      <c r="J161" s="4"/>
      <c r="K161" s="4"/>
    </row>
    <row r="162" spans="9:11" x14ac:dyDescent="0.45">
      <c r="I162" s="9"/>
      <c r="J162" s="4"/>
      <c r="K162" s="4"/>
    </row>
    <row r="163" spans="9:11" x14ac:dyDescent="0.45">
      <c r="I163" s="9"/>
      <c r="J163" s="4"/>
      <c r="K163" s="4"/>
    </row>
    <row r="164" spans="9:11" x14ac:dyDescent="0.45">
      <c r="I164" s="9"/>
      <c r="J164" s="4"/>
      <c r="K164" s="4"/>
    </row>
    <row r="165" spans="9:11" x14ac:dyDescent="0.45">
      <c r="I165" s="9"/>
      <c r="J165" s="4"/>
      <c r="K165" s="4"/>
    </row>
    <row r="166" spans="9:11" x14ac:dyDescent="0.45">
      <c r="I166" s="9"/>
      <c r="J166" s="4"/>
      <c r="K166" s="4"/>
    </row>
    <row r="167" spans="9:11" x14ac:dyDescent="0.45">
      <c r="I167" s="9"/>
      <c r="J167" s="4"/>
      <c r="K167" s="4"/>
    </row>
    <row r="168" spans="9:11" x14ac:dyDescent="0.45">
      <c r="I168" s="9"/>
      <c r="J168" s="4"/>
      <c r="K168" s="4"/>
    </row>
    <row r="169" spans="9:11" x14ac:dyDescent="0.45">
      <c r="I169" s="9"/>
      <c r="J169" s="4"/>
      <c r="K169" s="4"/>
    </row>
    <row r="170" spans="9:11" x14ac:dyDescent="0.45">
      <c r="I170" s="9"/>
      <c r="J170" s="4"/>
      <c r="K170" s="4"/>
    </row>
    <row r="171" spans="9:11" x14ac:dyDescent="0.45">
      <c r="I171" s="9"/>
      <c r="J171" s="4"/>
      <c r="K171" s="4"/>
    </row>
    <row r="172" spans="9:11" x14ac:dyDescent="0.45">
      <c r="I172" s="9"/>
      <c r="J172" s="4"/>
      <c r="K172" s="4"/>
    </row>
    <row r="173" spans="9:11" x14ac:dyDescent="0.45">
      <c r="I173" s="9"/>
      <c r="J173" s="4"/>
      <c r="K173" s="4"/>
    </row>
    <row r="174" spans="9:11" x14ac:dyDescent="0.45">
      <c r="I174" s="9"/>
      <c r="J174" s="4"/>
      <c r="K174" s="4"/>
    </row>
    <row r="175" spans="9:11" x14ac:dyDescent="0.45">
      <c r="I175" s="9"/>
      <c r="J175" s="4"/>
      <c r="K175" s="4"/>
    </row>
    <row r="176" spans="9:11" x14ac:dyDescent="0.45">
      <c r="I176" s="9"/>
      <c r="J176" s="4"/>
      <c r="K176" s="4"/>
    </row>
    <row r="177" spans="9:11" x14ac:dyDescent="0.45">
      <c r="I177" s="9"/>
      <c r="J177" s="4"/>
      <c r="K177" s="4"/>
    </row>
    <row r="178" spans="9:11" x14ac:dyDescent="0.45">
      <c r="I178" s="9"/>
      <c r="J178" s="4"/>
      <c r="K178" s="4"/>
    </row>
    <row r="179" spans="9:11" x14ac:dyDescent="0.45">
      <c r="I179" s="9"/>
      <c r="J179" s="4"/>
      <c r="K179" s="4"/>
    </row>
    <row r="180" spans="9:11" x14ac:dyDescent="0.45">
      <c r="I180" s="9"/>
      <c r="J180" s="4"/>
      <c r="K180" s="4"/>
    </row>
    <row r="181" spans="9:11" x14ac:dyDescent="0.45">
      <c r="I181" s="9"/>
      <c r="J181" s="4"/>
      <c r="K181" s="4"/>
    </row>
    <row r="182" spans="9:11" x14ac:dyDescent="0.45">
      <c r="I182" s="9"/>
      <c r="J182" s="4"/>
      <c r="K182" s="4"/>
    </row>
    <row r="183" spans="9:11" x14ac:dyDescent="0.45">
      <c r="I183" s="9"/>
      <c r="J183" s="4"/>
      <c r="K183" s="4"/>
    </row>
    <row r="184" spans="9:11" x14ac:dyDescent="0.45">
      <c r="I184" s="9"/>
      <c r="J184" s="4"/>
      <c r="K184" s="4"/>
    </row>
    <row r="185" spans="9:11" x14ac:dyDescent="0.45">
      <c r="I185" s="9"/>
      <c r="J185" s="4"/>
      <c r="K185" s="4"/>
    </row>
    <row r="186" spans="9:11" x14ac:dyDescent="0.45">
      <c r="I186" s="9"/>
      <c r="J186" s="4"/>
      <c r="K186" s="4"/>
    </row>
    <row r="187" spans="9:11" x14ac:dyDescent="0.45">
      <c r="I187" s="9"/>
      <c r="J187" s="4"/>
      <c r="K187" s="4"/>
    </row>
    <row r="188" spans="9:11" x14ac:dyDescent="0.45">
      <c r="I188" s="9"/>
      <c r="J188" s="4"/>
      <c r="K188" s="4"/>
    </row>
    <row r="189" spans="9:11" x14ac:dyDescent="0.45">
      <c r="I189" s="9"/>
      <c r="J189" s="4"/>
      <c r="K189" s="4"/>
    </row>
    <row r="190" spans="9:11" x14ac:dyDescent="0.45">
      <c r="I190" s="9"/>
      <c r="J190" s="4"/>
      <c r="K190" s="4"/>
    </row>
    <row r="191" spans="9:11" x14ac:dyDescent="0.45">
      <c r="I191" s="9"/>
      <c r="J191" s="4"/>
      <c r="K191" s="4"/>
    </row>
    <row r="192" spans="9:11" x14ac:dyDescent="0.45">
      <c r="I192" s="9"/>
      <c r="J192" s="4"/>
      <c r="K192" s="4"/>
    </row>
    <row r="193" spans="9:11" x14ac:dyDescent="0.45">
      <c r="I193" s="9"/>
      <c r="J193" s="4"/>
      <c r="K193" s="4"/>
    </row>
    <row r="194" spans="9:11" x14ac:dyDescent="0.45">
      <c r="I194" s="9"/>
      <c r="J194" s="4"/>
      <c r="K194" s="4"/>
    </row>
    <row r="195" spans="9:11" x14ac:dyDescent="0.45">
      <c r="I195" s="9"/>
      <c r="J195" s="4"/>
      <c r="K195" s="4"/>
    </row>
    <row r="196" spans="9:11" x14ac:dyDescent="0.45">
      <c r="I196" s="9"/>
      <c r="J196" s="4"/>
      <c r="K196" s="4"/>
    </row>
    <row r="197" spans="9:11" x14ac:dyDescent="0.45">
      <c r="I197" s="9"/>
      <c r="J197" s="4"/>
      <c r="K197" s="4"/>
    </row>
    <row r="198" spans="9:11" x14ac:dyDescent="0.45">
      <c r="I198" s="9"/>
      <c r="J198" s="4"/>
      <c r="K198" s="4"/>
    </row>
    <row r="199" spans="9:11" x14ac:dyDescent="0.45">
      <c r="I199" s="9"/>
      <c r="J199" s="4"/>
      <c r="K199" s="4"/>
    </row>
    <row r="200" spans="9:11" x14ac:dyDescent="0.45">
      <c r="I200" s="9"/>
      <c r="J200" s="4"/>
      <c r="K200" s="4"/>
    </row>
    <row r="201" spans="9:11" x14ac:dyDescent="0.45">
      <c r="I201" s="9"/>
      <c r="J201" s="4"/>
      <c r="K201" s="4"/>
    </row>
    <row r="202" spans="9:11" x14ac:dyDescent="0.45">
      <c r="I202" s="9"/>
      <c r="J202" s="4"/>
      <c r="K202" s="4"/>
    </row>
    <row r="203" spans="9:11" x14ac:dyDescent="0.45">
      <c r="I203" s="9"/>
      <c r="J203" s="4"/>
      <c r="K203" s="4"/>
    </row>
    <row r="204" spans="9:11" x14ac:dyDescent="0.45">
      <c r="I204" s="9"/>
      <c r="J204" s="4"/>
      <c r="K204" s="4"/>
    </row>
    <row r="205" spans="9:11" x14ac:dyDescent="0.45">
      <c r="I205" s="9"/>
      <c r="J205" s="4"/>
      <c r="K205" s="4"/>
    </row>
    <row r="206" spans="9:11" x14ac:dyDescent="0.45">
      <c r="I206" s="9"/>
      <c r="J206" s="4"/>
      <c r="K206" s="4"/>
    </row>
    <row r="207" spans="9:11" x14ac:dyDescent="0.45">
      <c r="I207" s="9"/>
      <c r="J207" s="4"/>
      <c r="K207" s="4"/>
    </row>
    <row r="208" spans="9:11" x14ac:dyDescent="0.45">
      <c r="I208" s="9"/>
      <c r="J208" s="4"/>
      <c r="K208" s="4"/>
    </row>
    <row r="209" spans="9:11" x14ac:dyDescent="0.45">
      <c r="I209" s="9"/>
      <c r="J209" s="4"/>
      <c r="K209" s="4"/>
    </row>
    <row r="210" spans="9:11" x14ac:dyDescent="0.45">
      <c r="I210" s="9"/>
      <c r="J210" s="4"/>
      <c r="K210" s="4"/>
    </row>
    <row r="211" spans="9:11" x14ac:dyDescent="0.45">
      <c r="I211" s="9"/>
      <c r="J211" s="4"/>
      <c r="K211" s="4"/>
    </row>
    <row r="212" spans="9:11" x14ac:dyDescent="0.45">
      <c r="I212" s="9"/>
      <c r="J212" s="4"/>
      <c r="K212" s="4"/>
    </row>
    <row r="213" spans="9:11" x14ac:dyDescent="0.45">
      <c r="I213" s="9"/>
      <c r="J213" s="4"/>
      <c r="K213" s="4"/>
    </row>
    <row r="214" spans="9:11" x14ac:dyDescent="0.45">
      <c r="I214" s="9"/>
      <c r="J214" s="4"/>
      <c r="K214" s="4"/>
    </row>
    <row r="215" spans="9:11" x14ac:dyDescent="0.45">
      <c r="I215" s="9"/>
      <c r="J215" s="4"/>
      <c r="K215" s="4"/>
    </row>
    <row r="216" spans="9:11" x14ac:dyDescent="0.45">
      <c r="I216" s="9"/>
      <c r="J216" s="4"/>
      <c r="K216" s="4"/>
    </row>
    <row r="217" spans="9:11" x14ac:dyDescent="0.45">
      <c r="I217" s="9"/>
      <c r="J217" s="4"/>
      <c r="K217" s="4"/>
    </row>
    <row r="218" spans="9:11" x14ac:dyDescent="0.45">
      <c r="I218" s="9"/>
      <c r="J218" s="4"/>
      <c r="K218" s="4"/>
    </row>
    <row r="219" spans="9:11" x14ac:dyDescent="0.45">
      <c r="I219" s="9"/>
      <c r="J219" s="4"/>
      <c r="K219" s="4"/>
    </row>
    <row r="220" spans="9:11" x14ac:dyDescent="0.45">
      <c r="I220" s="9"/>
      <c r="J220" s="4"/>
      <c r="K220" s="4"/>
    </row>
    <row r="221" spans="9:11" x14ac:dyDescent="0.45">
      <c r="I221" s="9"/>
      <c r="J221" s="4"/>
      <c r="K221" s="4"/>
    </row>
    <row r="222" spans="9:11" x14ac:dyDescent="0.45">
      <c r="I222" s="9"/>
      <c r="J222" s="4"/>
      <c r="K222" s="4"/>
    </row>
    <row r="223" spans="9:11" x14ac:dyDescent="0.45">
      <c r="I223" s="9"/>
      <c r="J223" s="4"/>
      <c r="K223" s="4"/>
    </row>
    <row r="224" spans="9:11" x14ac:dyDescent="0.45">
      <c r="I224" s="9"/>
      <c r="J224" s="4"/>
      <c r="K224" s="4"/>
    </row>
    <row r="225" spans="9:11" x14ac:dyDescent="0.45">
      <c r="I225" s="9"/>
      <c r="J225" s="4"/>
      <c r="K225" s="4"/>
    </row>
    <row r="226" spans="9:11" x14ac:dyDescent="0.45">
      <c r="I226" s="9"/>
      <c r="J226" s="4"/>
      <c r="K226" s="4"/>
    </row>
    <row r="227" spans="9:11" x14ac:dyDescent="0.45">
      <c r="I227" s="9"/>
      <c r="J227" s="4"/>
      <c r="K227" s="4"/>
    </row>
    <row r="228" spans="9:11" x14ac:dyDescent="0.45">
      <c r="I228" s="9"/>
      <c r="J228" s="4"/>
      <c r="K228" s="4"/>
    </row>
    <row r="229" spans="9:11" x14ac:dyDescent="0.45">
      <c r="I229" s="9"/>
      <c r="J229" s="4"/>
      <c r="K229" s="4"/>
    </row>
    <row r="230" spans="9:11" x14ac:dyDescent="0.45">
      <c r="I230" s="9"/>
      <c r="J230" s="4"/>
      <c r="K230" s="4"/>
    </row>
    <row r="231" spans="9:11" x14ac:dyDescent="0.45">
      <c r="I231" s="9"/>
      <c r="J231" s="4"/>
      <c r="K231" s="4"/>
    </row>
    <row r="232" spans="9:11" x14ac:dyDescent="0.45">
      <c r="I232" s="9"/>
      <c r="J232" s="4"/>
      <c r="K232" s="4"/>
    </row>
    <row r="233" spans="9:11" x14ac:dyDescent="0.45">
      <c r="I233" s="9"/>
      <c r="J233" s="4"/>
      <c r="K233" s="4"/>
    </row>
    <row r="234" spans="9:11" x14ac:dyDescent="0.45">
      <c r="I234" s="9"/>
      <c r="J234" s="4"/>
      <c r="K234" s="4"/>
    </row>
    <row r="235" spans="9:11" x14ac:dyDescent="0.45">
      <c r="I235" s="9"/>
      <c r="J235" s="4"/>
      <c r="K235" s="4"/>
    </row>
    <row r="236" spans="9:11" x14ac:dyDescent="0.45">
      <c r="I236" s="9"/>
      <c r="J236" s="4"/>
      <c r="K236" s="4"/>
    </row>
    <row r="237" spans="9:11" x14ac:dyDescent="0.45">
      <c r="I237" s="9"/>
      <c r="J237" s="4"/>
      <c r="K237" s="4"/>
    </row>
    <row r="238" spans="9:11" x14ac:dyDescent="0.45">
      <c r="I238" s="9"/>
      <c r="J238" s="4"/>
      <c r="K238" s="4"/>
    </row>
    <row r="239" spans="9:11" x14ac:dyDescent="0.45">
      <c r="I239" s="9"/>
      <c r="J239" s="4"/>
      <c r="K239" s="4"/>
    </row>
    <row r="240" spans="9:11" x14ac:dyDescent="0.45">
      <c r="I240" s="9"/>
      <c r="J240" s="4"/>
      <c r="K240" s="4"/>
    </row>
    <row r="241" spans="9:11" x14ac:dyDescent="0.45">
      <c r="I241" s="9"/>
      <c r="J241" s="4"/>
      <c r="K241" s="4"/>
    </row>
    <row r="242" spans="9:11" x14ac:dyDescent="0.45">
      <c r="I242" s="9"/>
      <c r="J242" s="4"/>
      <c r="K242" s="4"/>
    </row>
    <row r="243" spans="9:11" x14ac:dyDescent="0.45">
      <c r="I243" s="9"/>
      <c r="J243" s="4"/>
      <c r="K243" s="4"/>
    </row>
    <row r="244" spans="9:11" x14ac:dyDescent="0.45">
      <c r="I244" s="9"/>
      <c r="J244" s="4"/>
      <c r="K244" s="4"/>
    </row>
    <row r="245" spans="9:11" x14ac:dyDescent="0.45">
      <c r="I245" s="9"/>
      <c r="J245" s="4"/>
      <c r="K245" s="4"/>
    </row>
    <row r="246" spans="9:11" x14ac:dyDescent="0.45">
      <c r="I246" s="9"/>
      <c r="J246" s="4"/>
      <c r="K246" s="4"/>
    </row>
    <row r="247" spans="9:11" x14ac:dyDescent="0.45">
      <c r="I247" s="9"/>
      <c r="J247" s="4"/>
      <c r="K247" s="4"/>
    </row>
    <row r="248" spans="9:11" x14ac:dyDescent="0.45">
      <c r="I248" s="9"/>
      <c r="J248" s="4"/>
      <c r="K248" s="4"/>
    </row>
    <row r="249" spans="9:11" x14ac:dyDescent="0.45">
      <c r="I249" s="9"/>
      <c r="J249" s="4"/>
      <c r="K249" s="4"/>
    </row>
    <row r="250" spans="9:11" x14ac:dyDescent="0.45">
      <c r="I250" s="9"/>
      <c r="J250" s="4"/>
      <c r="K250" s="4"/>
    </row>
    <row r="251" spans="9:11" x14ac:dyDescent="0.45">
      <c r="I251" s="9"/>
      <c r="J251" s="4"/>
      <c r="K251" s="4"/>
    </row>
    <row r="252" spans="9:11" x14ac:dyDescent="0.45">
      <c r="I252" s="9"/>
      <c r="J252" s="4"/>
      <c r="K252" s="4"/>
    </row>
    <row r="253" spans="9:11" x14ac:dyDescent="0.45">
      <c r="I253" s="9"/>
      <c r="J253" s="4"/>
      <c r="K253" s="4"/>
    </row>
    <row r="254" spans="9:11" x14ac:dyDescent="0.45">
      <c r="I254" s="9"/>
      <c r="J254" s="4"/>
      <c r="K254" s="4"/>
    </row>
    <row r="255" spans="9:11" x14ac:dyDescent="0.45">
      <c r="I255" s="9"/>
      <c r="J255" s="4"/>
      <c r="K255" s="4"/>
    </row>
    <row r="256" spans="9:11" x14ac:dyDescent="0.45">
      <c r="I256" s="9"/>
      <c r="J256" s="4"/>
      <c r="K256" s="4"/>
    </row>
    <row r="257" spans="9:11" x14ac:dyDescent="0.45">
      <c r="I257" s="9"/>
      <c r="J257" s="4"/>
      <c r="K257" s="4"/>
    </row>
    <row r="258" spans="9:11" x14ac:dyDescent="0.45">
      <c r="I258" s="9"/>
      <c r="J258" s="4"/>
      <c r="K258" s="4"/>
    </row>
    <row r="259" spans="9:11" x14ac:dyDescent="0.45">
      <c r="I259" s="9"/>
      <c r="J259" s="4"/>
      <c r="K259" s="4"/>
    </row>
    <row r="260" spans="9:11" x14ac:dyDescent="0.45">
      <c r="I260" s="9"/>
      <c r="J260" s="4"/>
      <c r="K260" s="4"/>
    </row>
    <row r="261" spans="9:11" x14ac:dyDescent="0.45">
      <c r="I261" s="9"/>
      <c r="J261" s="4"/>
      <c r="K261" s="4"/>
    </row>
    <row r="262" spans="9:11" x14ac:dyDescent="0.45">
      <c r="I262" s="9"/>
      <c r="J262" s="4"/>
      <c r="K262" s="4"/>
    </row>
    <row r="263" spans="9:11" x14ac:dyDescent="0.45">
      <c r="I263" s="9"/>
      <c r="J263" s="4"/>
      <c r="K263" s="4"/>
    </row>
    <row r="264" spans="9:11" x14ac:dyDescent="0.45">
      <c r="I264" s="9"/>
      <c r="J264" s="4"/>
      <c r="K264" s="4"/>
    </row>
    <row r="265" spans="9:11" x14ac:dyDescent="0.45">
      <c r="I265" s="9"/>
      <c r="J265" s="4"/>
      <c r="K265" s="4"/>
    </row>
    <row r="266" spans="9:11" x14ac:dyDescent="0.45">
      <c r="I266" s="9"/>
      <c r="J266" s="4"/>
      <c r="K266" s="4"/>
    </row>
    <row r="267" spans="9:11" x14ac:dyDescent="0.45">
      <c r="I267" s="9"/>
      <c r="J267" s="4"/>
      <c r="K267" s="4"/>
    </row>
    <row r="268" spans="9:11" x14ac:dyDescent="0.45">
      <c r="I268" s="9"/>
      <c r="J268" s="4"/>
      <c r="K268" s="4"/>
    </row>
    <row r="269" spans="9:11" x14ac:dyDescent="0.45">
      <c r="I269" s="9"/>
      <c r="J269" s="4"/>
      <c r="K269" s="4"/>
    </row>
    <row r="270" spans="9:11" x14ac:dyDescent="0.45">
      <c r="I270" s="9"/>
      <c r="J270" s="4"/>
      <c r="K270" s="4"/>
    </row>
    <row r="271" spans="9:11" x14ac:dyDescent="0.45">
      <c r="I271" s="9"/>
      <c r="J271" s="4"/>
      <c r="K271" s="4"/>
    </row>
    <row r="272" spans="9:11" x14ac:dyDescent="0.45">
      <c r="I272" s="9"/>
      <c r="J272" s="4"/>
      <c r="K272" s="4"/>
    </row>
    <row r="273" spans="9:11" x14ac:dyDescent="0.45">
      <c r="I273" s="9"/>
      <c r="J273" s="4"/>
      <c r="K273" s="4"/>
    </row>
    <row r="274" spans="9:11" x14ac:dyDescent="0.45">
      <c r="I274" s="9"/>
      <c r="J274" s="4"/>
      <c r="K274" s="4"/>
    </row>
    <row r="275" spans="9:11" x14ac:dyDescent="0.45">
      <c r="I275" s="9"/>
      <c r="J275" s="4"/>
      <c r="K275" s="4"/>
    </row>
    <row r="276" spans="9:11" x14ac:dyDescent="0.45">
      <c r="I276" s="9"/>
      <c r="J276" s="4"/>
      <c r="K276" s="4"/>
    </row>
    <row r="277" spans="9:11" x14ac:dyDescent="0.45">
      <c r="I277" s="9"/>
      <c r="J277" s="4"/>
      <c r="K277" s="4"/>
    </row>
    <row r="278" spans="9:11" x14ac:dyDescent="0.45">
      <c r="I278" s="9"/>
      <c r="J278" s="4"/>
      <c r="K278" s="4"/>
    </row>
    <row r="279" spans="9:11" x14ac:dyDescent="0.45">
      <c r="I279" s="9"/>
      <c r="J279" s="4"/>
      <c r="K279" s="4"/>
    </row>
    <row r="280" spans="9:11" x14ac:dyDescent="0.45">
      <c r="I280" s="9"/>
      <c r="J280" s="4"/>
      <c r="K280" s="4"/>
    </row>
    <row r="281" spans="9:11" x14ac:dyDescent="0.45">
      <c r="I281" s="9"/>
      <c r="J281" s="4"/>
      <c r="K281" s="4"/>
    </row>
    <row r="282" spans="9:11" x14ac:dyDescent="0.45">
      <c r="I282" s="9"/>
      <c r="J282" s="4"/>
      <c r="K282" s="4"/>
    </row>
    <row r="283" spans="9:11" x14ac:dyDescent="0.45">
      <c r="I283" s="9"/>
      <c r="J283" s="4"/>
      <c r="K283" s="4"/>
    </row>
    <row r="284" spans="9:11" x14ac:dyDescent="0.45">
      <c r="I284" s="9"/>
      <c r="J284" s="4"/>
      <c r="K284" s="4"/>
    </row>
    <row r="285" spans="9:11" x14ac:dyDescent="0.45">
      <c r="I285" s="9"/>
      <c r="J285" s="4"/>
      <c r="K285" s="4"/>
    </row>
    <row r="286" spans="9:11" x14ac:dyDescent="0.45">
      <c r="I286" s="9"/>
      <c r="J286" s="4"/>
      <c r="K286" s="4"/>
    </row>
    <row r="287" spans="9:11" x14ac:dyDescent="0.45">
      <c r="I287" s="9"/>
      <c r="J287" s="4"/>
      <c r="K287" s="4"/>
    </row>
    <row r="288" spans="9:11" x14ac:dyDescent="0.45">
      <c r="I288" s="9"/>
      <c r="J288" s="4"/>
      <c r="K288" s="4"/>
    </row>
    <row r="289" spans="9:11" x14ac:dyDescent="0.45">
      <c r="I289" s="9"/>
      <c r="J289" s="4"/>
      <c r="K289" s="4"/>
    </row>
    <row r="290" spans="9:11" x14ac:dyDescent="0.45">
      <c r="I290" s="9"/>
      <c r="J290" s="4"/>
      <c r="K290" s="4"/>
    </row>
    <row r="291" spans="9:11" x14ac:dyDescent="0.45">
      <c r="I291" s="9"/>
      <c r="J291" s="4"/>
      <c r="K291" s="4"/>
    </row>
    <row r="292" spans="9:11" x14ac:dyDescent="0.45">
      <c r="I292" s="9"/>
      <c r="J292" s="4"/>
      <c r="K292" s="4"/>
    </row>
    <row r="293" spans="9:11" x14ac:dyDescent="0.45">
      <c r="I293" s="9"/>
      <c r="J293" s="4"/>
      <c r="K293" s="4"/>
    </row>
    <row r="294" spans="9:11" x14ac:dyDescent="0.45">
      <c r="I294" s="9"/>
      <c r="J294" s="4"/>
      <c r="K294" s="4"/>
    </row>
    <row r="295" spans="9:11" x14ac:dyDescent="0.45">
      <c r="I295" s="9"/>
      <c r="J295" s="4"/>
      <c r="K295" s="4"/>
    </row>
    <row r="296" spans="9:11" x14ac:dyDescent="0.45">
      <c r="I296" s="9"/>
      <c r="J296" s="4"/>
      <c r="K296" s="4"/>
    </row>
    <row r="297" spans="9:11" x14ac:dyDescent="0.45">
      <c r="I297" s="9"/>
      <c r="J297" s="4"/>
      <c r="K297" s="4"/>
    </row>
    <row r="298" spans="9:11" x14ac:dyDescent="0.45">
      <c r="I298" s="9"/>
      <c r="J298" s="4"/>
      <c r="K298" s="4"/>
    </row>
    <row r="299" spans="9:11" x14ac:dyDescent="0.45">
      <c r="I299" s="9"/>
      <c r="J299" s="4"/>
      <c r="K299" s="4"/>
    </row>
    <row r="300" spans="9:11" x14ac:dyDescent="0.45">
      <c r="I300" s="9"/>
      <c r="J300" s="4"/>
      <c r="K300" s="4"/>
    </row>
    <row r="301" spans="9:11" x14ac:dyDescent="0.45">
      <c r="I301" s="9"/>
      <c r="J301" s="4"/>
      <c r="K301" s="4"/>
    </row>
    <row r="302" spans="9:11" x14ac:dyDescent="0.45">
      <c r="I302" s="9"/>
      <c r="J302" s="4"/>
      <c r="K302" s="4"/>
    </row>
    <row r="303" spans="9:11" x14ac:dyDescent="0.45">
      <c r="I303" s="9"/>
      <c r="J303" s="4"/>
      <c r="K303" s="4"/>
    </row>
    <row r="304" spans="9:11" x14ac:dyDescent="0.45">
      <c r="I304" s="9"/>
      <c r="J304" s="4"/>
      <c r="K304" s="4"/>
    </row>
    <row r="305" spans="9:11" x14ac:dyDescent="0.45">
      <c r="I305" s="9"/>
      <c r="J305" s="4"/>
      <c r="K305" s="4"/>
    </row>
    <row r="306" spans="9:11" x14ac:dyDescent="0.45">
      <c r="I306" s="9"/>
      <c r="J306" s="4"/>
      <c r="K306" s="4"/>
    </row>
    <row r="307" spans="9:11" x14ac:dyDescent="0.45">
      <c r="I307" s="9"/>
      <c r="J307" s="4"/>
      <c r="K307" s="4"/>
    </row>
    <row r="308" spans="9:11" x14ac:dyDescent="0.45">
      <c r="I308" s="9"/>
      <c r="J308" s="4"/>
      <c r="K308" s="4"/>
    </row>
    <row r="309" spans="9:11" x14ac:dyDescent="0.45">
      <c r="I309" s="9"/>
      <c r="J309" s="4"/>
      <c r="K309" s="4"/>
    </row>
    <row r="310" spans="9:11" x14ac:dyDescent="0.45">
      <c r="I310" s="9"/>
      <c r="J310" s="4"/>
      <c r="K310" s="4"/>
    </row>
    <row r="311" spans="9:11" x14ac:dyDescent="0.45">
      <c r="I311" s="9"/>
      <c r="J311" s="4"/>
      <c r="K311" s="4"/>
    </row>
    <row r="312" spans="9:11" x14ac:dyDescent="0.45">
      <c r="I312" s="9"/>
      <c r="J312" s="4"/>
      <c r="K312" s="4"/>
    </row>
    <row r="313" spans="9:11" x14ac:dyDescent="0.45">
      <c r="I313" s="9"/>
      <c r="J313" s="4"/>
      <c r="K313" s="4"/>
    </row>
    <row r="314" spans="9:11" x14ac:dyDescent="0.45">
      <c r="I314" s="9"/>
      <c r="J314" s="4"/>
      <c r="K314" s="4"/>
    </row>
    <row r="315" spans="9:11" x14ac:dyDescent="0.45">
      <c r="I315" s="9"/>
      <c r="J315" s="4"/>
      <c r="K315" s="4"/>
    </row>
    <row r="316" spans="9:11" x14ac:dyDescent="0.45">
      <c r="I316" s="9"/>
      <c r="J316" s="4"/>
      <c r="K316" s="4"/>
    </row>
    <row r="317" spans="9:11" x14ac:dyDescent="0.45">
      <c r="I317" s="9"/>
      <c r="J317" s="4"/>
      <c r="K317" s="4"/>
    </row>
    <row r="318" spans="9:11" x14ac:dyDescent="0.45">
      <c r="I318" s="9"/>
      <c r="J318" s="4"/>
      <c r="K318" s="4"/>
    </row>
    <row r="319" spans="9:11" x14ac:dyDescent="0.45">
      <c r="I319" s="9"/>
      <c r="J319" s="4"/>
      <c r="K319" s="4"/>
    </row>
    <row r="320" spans="9:11" x14ac:dyDescent="0.45">
      <c r="I320" s="9"/>
      <c r="J320" s="4"/>
      <c r="K320" s="4"/>
    </row>
    <row r="321" spans="9:11" x14ac:dyDescent="0.45">
      <c r="I321" s="9"/>
      <c r="J321" s="4"/>
      <c r="K321" s="4"/>
    </row>
    <row r="322" spans="9:11" x14ac:dyDescent="0.45">
      <c r="I322" s="9"/>
      <c r="J322" s="4"/>
      <c r="K322" s="4"/>
    </row>
    <row r="323" spans="9:11" x14ac:dyDescent="0.45">
      <c r="I323" s="9"/>
      <c r="J323" s="4"/>
      <c r="K323" s="4"/>
    </row>
    <row r="324" spans="9:11" x14ac:dyDescent="0.45">
      <c r="I324" s="9"/>
      <c r="J324" s="4"/>
      <c r="K324" s="4"/>
    </row>
    <row r="325" spans="9:11" x14ac:dyDescent="0.45">
      <c r="I325" s="9"/>
      <c r="J325" s="4"/>
      <c r="K325" s="4"/>
    </row>
    <row r="326" spans="9:11" x14ac:dyDescent="0.45">
      <c r="I326" s="9"/>
      <c r="J326" s="4"/>
      <c r="K326" s="4"/>
    </row>
    <row r="327" spans="9:11" x14ac:dyDescent="0.45">
      <c r="I327" s="9"/>
      <c r="J327" s="4"/>
      <c r="K327" s="4"/>
    </row>
    <row r="328" spans="9:11" x14ac:dyDescent="0.45">
      <c r="I328" s="9"/>
      <c r="J328" s="4"/>
      <c r="K328" s="4"/>
    </row>
    <row r="329" spans="9:11" x14ac:dyDescent="0.45">
      <c r="I329" s="9"/>
      <c r="J329" s="4"/>
      <c r="K329" s="4"/>
    </row>
    <row r="330" spans="9:11" x14ac:dyDescent="0.45">
      <c r="I330" s="9"/>
      <c r="J330" s="4"/>
      <c r="K330" s="4"/>
    </row>
    <row r="331" spans="9:11" x14ac:dyDescent="0.45">
      <c r="I331" s="9"/>
      <c r="J331" s="4"/>
      <c r="K331" s="4"/>
    </row>
    <row r="332" spans="9:11" x14ac:dyDescent="0.45">
      <c r="I332" s="9"/>
      <c r="J332" s="4"/>
      <c r="K332" s="4"/>
    </row>
    <row r="333" spans="9:11" x14ac:dyDescent="0.45">
      <c r="I333" s="9"/>
      <c r="J333" s="4"/>
      <c r="K333" s="4"/>
    </row>
    <row r="334" spans="9:11" x14ac:dyDescent="0.45">
      <c r="I334" s="9"/>
      <c r="J334" s="4"/>
      <c r="K334" s="4"/>
    </row>
    <row r="335" spans="9:11" x14ac:dyDescent="0.45">
      <c r="I335" s="9"/>
      <c r="J335" s="4"/>
      <c r="K335" s="4"/>
    </row>
    <row r="336" spans="9:11" x14ac:dyDescent="0.45">
      <c r="I336" s="9"/>
      <c r="J336" s="4"/>
      <c r="K336" s="4"/>
    </row>
    <row r="337" spans="9:11" x14ac:dyDescent="0.45">
      <c r="I337" s="9"/>
      <c r="J337" s="4"/>
      <c r="K337" s="4"/>
    </row>
    <row r="338" spans="9:11" x14ac:dyDescent="0.45">
      <c r="I338" s="9"/>
      <c r="J338" s="4"/>
      <c r="K338" s="4"/>
    </row>
    <row r="339" spans="9:11" x14ac:dyDescent="0.45">
      <c r="I339" s="9"/>
      <c r="J339" s="4"/>
      <c r="K339" s="4"/>
    </row>
    <row r="340" spans="9:11" x14ac:dyDescent="0.45">
      <c r="I340" s="9"/>
      <c r="J340" s="4"/>
      <c r="K340" s="4"/>
    </row>
    <row r="341" spans="9:11" x14ac:dyDescent="0.45">
      <c r="I341" s="9"/>
      <c r="J341" s="4"/>
      <c r="K341" s="4"/>
    </row>
    <row r="342" spans="9:11" x14ac:dyDescent="0.45">
      <c r="I342" s="9"/>
      <c r="J342" s="4"/>
      <c r="K342" s="4"/>
    </row>
  </sheetData>
  <phoneticPr fontId="1" type="noConversion"/>
  <conditionalFormatting sqref="F2:F102">
    <cfRule type="colorScale" priority="3">
      <colorScale>
        <cfvo type="min"/>
        <cfvo type="max"/>
        <color theme="0"/>
        <color theme="8"/>
      </colorScale>
    </cfRule>
  </conditionalFormatting>
  <conditionalFormatting sqref="K85">
    <cfRule type="cellIs" dxfId="1" priority="5" stopIfTrue="1" operator="greaterThan">
      <formula>0</formula>
    </cfRule>
    <cfRule type="cellIs" dxfId="0" priority="6" stopIfTrue="1" operator="lessThan">
      <formula>0</formula>
    </cfRule>
  </conditionalFormatting>
  <conditionalFormatting sqref="D2:D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4E40-B728-4B91-B62C-CF1C07D31CF8}">
  <dimension ref="A1:E16"/>
  <sheetViews>
    <sheetView workbookViewId="0"/>
  </sheetViews>
  <sheetFormatPr defaultRowHeight="13.9" x14ac:dyDescent="0.45"/>
  <cols>
    <col min="1" max="1" width="12.5" bestFit="1" customWidth="1"/>
    <col min="2" max="2" width="12.5" customWidth="1"/>
    <col min="3" max="3" width="27.125" bestFit="1" customWidth="1"/>
    <col min="4" max="4" width="13.875" bestFit="1" customWidth="1"/>
    <col min="5" max="5" width="13.625" bestFit="1" customWidth="1"/>
  </cols>
  <sheetData>
    <row r="1" spans="1:5" x14ac:dyDescent="0.45">
      <c r="A1" s="1" t="s">
        <v>0</v>
      </c>
      <c r="B1" s="1" t="s">
        <v>336</v>
      </c>
      <c r="C1" s="1" t="s">
        <v>1</v>
      </c>
      <c r="D1" s="1" t="s">
        <v>201</v>
      </c>
      <c r="E1" s="1" t="s">
        <v>202</v>
      </c>
    </row>
    <row r="2" spans="1:5" x14ac:dyDescent="0.45">
      <c r="A2" s="1" t="s">
        <v>203</v>
      </c>
      <c r="B2" s="1" t="str">
        <f>LEFT(A2,LEN(A2)-4)</f>
        <v>931078</v>
      </c>
      <c r="C2" s="1" t="s">
        <v>204</v>
      </c>
      <c r="D2" s="1" t="s">
        <v>205</v>
      </c>
      <c r="E2" s="1"/>
    </row>
    <row r="3" spans="1:5" x14ac:dyDescent="0.45">
      <c r="A3" s="1" t="s">
        <v>206</v>
      </c>
      <c r="B3" s="1" t="str">
        <f t="shared" ref="B3:B11" si="0">LEFT(A3,LEN(A3)-4)</f>
        <v>H11073</v>
      </c>
      <c r="C3" s="1" t="s">
        <v>207</v>
      </c>
      <c r="D3" s="1" t="s">
        <v>208</v>
      </c>
      <c r="E3" s="1"/>
    </row>
    <row r="4" spans="1:5" x14ac:dyDescent="0.45">
      <c r="A4" s="1" t="s">
        <v>209</v>
      </c>
      <c r="B4" s="1" t="str">
        <f t="shared" si="0"/>
        <v>H20909</v>
      </c>
      <c r="C4" s="1" t="s">
        <v>210</v>
      </c>
      <c r="D4" s="1" t="s">
        <v>211</v>
      </c>
      <c r="E4" s="1"/>
    </row>
    <row r="5" spans="1:5" x14ac:dyDescent="0.45">
      <c r="A5" s="1" t="s">
        <v>212</v>
      </c>
      <c r="B5" s="1" t="str">
        <f t="shared" si="0"/>
        <v>H01006</v>
      </c>
      <c r="C5" s="1" t="s">
        <v>213</v>
      </c>
      <c r="D5" s="1" t="s">
        <v>214</v>
      </c>
      <c r="E5" s="1"/>
    </row>
    <row r="6" spans="1:5" x14ac:dyDescent="0.45">
      <c r="A6" s="1" t="s">
        <v>215</v>
      </c>
      <c r="B6" s="1" t="str">
        <f>LEFT(A6,LEN(A6)-3)</f>
        <v>CBA00123</v>
      </c>
      <c r="C6" s="1" t="s">
        <v>216</v>
      </c>
      <c r="D6" s="1" t="s">
        <v>217</v>
      </c>
      <c r="E6" s="1"/>
    </row>
    <row r="7" spans="1:5" x14ac:dyDescent="0.45">
      <c r="A7" s="1" t="s">
        <v>218</v>
      </c>
      <c r="B7" s="1" t="str">
        <f t="shared" ref="B7:B10" si="1">LEFT(A7,LEN(A7)-3)</f>
        <v>CBA00133</v>
      </c>
      <c r="C7" s="1" t="s">
        <v>219</v>
      </c>
      <c r="D7" s="1" t="s">
        <v>220</v>
      </c>
      <c r="E7" s="1"/>
    </row>
    <row r="8" spans="1:5" x14ac:dyDescent="0.45">
      <c r="A8" s="1" t="s">
        <v>221</v>
      </c>
      <c r="B8" s="1" t="str">
        <f t="shared" si="1"/>
        <v>CBA00143</v>
      </c>
      <c r="C8" s="1" t="s">
        <v>222</v>
      </c>
      <c r="D8" s="1" t="s">
        <v>223</v>
      </c>
      <c r="E8" s="1"/>
    </row>
    <row r="9" spans="1:5" x14ac:dyDescent="0.45">
      <c r="A9" s="1" t="s">
        <v>224</v>
      </c>
      <c r="B9" s="1" t="str">
        <f t="shared" si="1"/>
        <v>CBA00153</v>
      </c>
      <c r="C9" s="1" t="s">
        <v>225</v>
      </c>
      <c r="D9" s="1" t="s">
        <v>226</v>
      </c>
      <c r="E9" s="1"/>
    </row>
    <row r="10" spans="1:5" x14ac:dyDescent="0.45">
      <c r="A10" s="1" t="s">
        <v>227</v>
      </c>
      <c r="B10" s="1" t="str">
        <f t="shared" si="1"/>
        <v>CBA00163</v>
      </c>
      <c r="C10" s="1" t="s">
        <v>228</v>
      </c>
      <c r="D10" s="1" t="s">
        <v>229</v>
      </c>
      <c r="E10" s="1"/>
    </row>
    <row r="11" spans="1:5" x14ac:dyDescent="0.45">
      <c r="A11" s="1" t="s">
        <v>230</v>
      </c>
      <c r="B11" s="1" t="str">
        <f t="shared" si="0"/>
        <v>931059</v>
      </c>
      <c r="C11" s="1" t="s">
        <v>231</v>
      </c>
      <c r="D11" s="1" t="s">
        <v>232</v>
      </c>
      <c r="E11" s="1"/>
    </row>
    <row r="12" spans="1:5" x14ac:dyDescent="0.45">
      <c r="A12" s="1" t="s">
        <v>233</v>
      </c>
      <c r="B12" s="1" t="str">
        <f>LEFT(A12,LEN(A12)-3)</f>
        <v>INSYBUE</v>
      </c>
      <c r="C12" s="1" t="s">
        <v>234</v>
      </c>
      <c r="D12" s="1" t="s">
        <v>235</v>
      </c>
      <c r="E12" s="1"/>
    </row>
    <row r="13" spans="1:5" x14ac:dyDescent="0.45">
      <c r="A13" s="1"/>
      <c r="B13" s="1"/>
      <c r="C13" s="1"/>
      <c r="D13" s="1"/>
      <c r="E13" s="1"/>
    </row>
    <row r="14" spans="1:5" x14ac:dyDescent="0.45">
      <c r="A14" s="1"/>
      <c r="B14" s="1"/>
      <c r="C14" s="1"/>
      <c r="D14" s="1"/>
      <c r="E14" s="1"/>
    </row>
    <row r="15" spans="1:5" x14ac:dyDescent="0.45">
      <c r="A15" s="1"/>
      <c r="B15" s="1"/>
      <c r="C15" s="1"/>
      <c r="D15" s="1"/>
      <c r="E15" s="1"/>
    </row>
    <row r="16" spans="1:5" x14ac:dyDescent="0.45">
      <c r="A16" s="1"/>
      <c r="B16" s="1"/>
      <c r="C16" s="1"/>
      <c r="D16" s="1"/>
      <c r="E1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1E27-89BD-4D6B-ABC8-795679AEAC31}">
  <dimension ref="A1:E47"/>
  <sheetViews>
    <sheetView workbookViewId="0"/>
  </sheetViews>
  <sheetFormatPr defaultRowHeight="13.9" x14ac:dyDescent="0.45"/>
  <cols>
    <col min="1" max="1" width="12.3125" bestFit="1" customWidth="1"/>
    <col min="2" max="2" width="17.5" bestFit="1" customWidth="1"/>
    <col min="3" max="3" width="6.5" bestFit="1" customWidth="1"/>
    <col min="4" max="4" width="8.1875" bestFit="1" customWidth="1"/>
  </cols>
  <sheetData>
    <row r="1" spans="1:5" x14ac:dyDescent="0.45">
      <c r="A1" s="1" t="s">
        <v>0</v>
      </c>
      <c r="B1" s="1" t="s">
        <v>1</v>
      </c>
      <c r="C1" s="1" t="s">
        <v>236</v>
      </c>
      <c r="D1" s="1" t="s">
        <v>202</v>
      </c>
    </row>
    <row r="2" spans="1:5" x14ac:dyDescent="0.45">
      <c r="A2" s="1" t="s">
        <v>237</v>
      </c>
      <c r="B2" s="1" t="s">
        <v>238</v>
      </c>
      <c r="C2" s="1" t="s">
        <v>239</v>
      </c>
      <c r="D2" s="1"/>
    </row>
    <row r="3" spans="1:5" x14ac:dyDescent="0.45">
      <c r="A3" s="1" t="s">
        <v>240</v>
      </c>
      <c r="B3" s="1" t="s">
        <v>241</v>
      </c>
      <c r="C3" s="1" t="s">
        <v>242</v>
      </c>
      <c r="D3" s="1"/>
    </row>
    <row r="4" spans="1:5" x14ac:dyDescent="0.45">
      <c r="A4" s="1" t="s">
        <v>243</v>
      </c>
      <c r="B4" s="1" t="s">
        <v>244</v>
      </c>
      <c r="C4" s="1" t="s">
        <v>242</v>
      </c>
      <c r="D4" s="1"/>
    </row>
    <row r="5" spans="1:5" x14ac:dyDescent="0.45">
      <c r="A5" s="1" t="s">
        <v>245</v>
      </c>
      <c r="B5" s="1" t="s">
        <v>246</v>
      </c>
      <c r="C5" s="1" t="s">
        <v>242</v>
      </c>
      <c r="D5" s="1"/>
    </row>
    <row r="6" spans="1:5" x14ac:dyDescent="0.45">
      <c r="A6" s="1" t="s">
        <v>247</v>
      </c>
      <c r="B6" s="1" t="s">
        <v>248</v>
      </c>
      <c r="C6" s="1" t="s">
        <v>242</v>
      </c>
      <c r="D6" s="1"/>
      <c r="E6" s="1" t="s">
        <v>335</v>
      </c>
    </row>
    <row r="7" spans="1:5" x14ac:dyDescent="0.45">
      <c r="A7" s="1" t="s">
        <v>249</v>
      </c>
      <c r="B7" s="1" t="s">
        <v>250</v>
      </c>
      <c r="C7" s="1" t="s">
        <v>242</v>
      </c>
      <c r="D7" s="1"/>
    </row>
    <row r="8" spans="1:5" x14ac:dyDescent="0.45">
      <c r="A8" s="1" t="s">
        <v>251</v>
      </c>
      <c r="B8" s="1" t="s">
        <v>252</v>
      </c>
      <c r="C8" s="1" t="s">
        <v>253</v>
      </c>
      <c r="D8" s="1"/>
    </row>
    <row r="9" spans="1:5" x14ac:dyDescent="0.45">
      <c r="A9" s="1" t="s">
        <v>254</v>
      </c>
      <c r="B9" s="1" t="s">
        <v>255</v>
      </c>
      <c r="C9" s="1" t="s">
        <v>253</v>
      </c>
      <c r="D9" s="1"/>
    </row>
    <row r="10" spans="1:5" x14ac:dyDescent="0.45">
      <c r="A10" s="1" t="s">
        <v>256</v>
      </c>
      <c r="B10" s="1" t="s">
        <v>257</v>
      </c>
      <c r="C10" s="1" t="s">
        <v>253</v>
      </c>
      <c r="D10" s="1"/>
    </row>
    <row r="11" spans="1:5" x14ac:dyDescent="0.45">
      <c r="A11" s="1" t="s">
        <v>258</v>
      </c>
      <c r="B11" s="1" t="s">
        <v>259</v>
      </c>
      <c r="C11" s="1" t="s">
        <v>253</v>
      </c>
      <c r="D11" s="1"/>
    </row>
    <row r="12" spans="1:5" x14ac:dyDescent="0.45">
      <c r="A12" s="1" t="s">
        <v>260</v>
      </c>
      <c r="B12" s="1" t="s">
        <v>261</v>
      </c>
      <c r="C12" s="1" t="s">
        <v>253</v>
      </c>
      <c r="D12" s="1"/>
    </row>
    <row r="13" spans="1:5" x14ac:dyDescent="0.45">
      <c r="A13" s="1" t="s">
        <v>262</v>
      </c>
      <c r="B13" s="1" t="s">
        <v>263</v>
      </c>
      <c r="C13" s="1" t="s">
        <v>253</v>
      </c>
      <c r="D13" s="1"/>
    </row>
    <row r="14" spans="1:5" x14ac:dyDescent="0.45">
      <c r="A14" s="1" t="s">
        <v>264</v>
      </c>
      <c r="B14" s="1" t="s">
        <v>265</v>
      </c>
      <c r="C14" s="1" t="s">
        <v>253</v>
      </c>
      <c r="D14" s="1"/>
    </row>
    <row r="15" spans="1:5" x14ac:dyDescent="0.45">
      <c r="A15" s="1" t="s">
        <v>266</v>
      </c>
      <c r="B15" s="1" t="s">
        <v>267</v>
      </c>
      <c r="C15" s="1" t="s">
        <v>253</v>
      </c>
      <c r="D15" s="1"/>
    </row>
    <row r="16" spans="1:5" x14ac:dyDescent="0.45">
      <c r="A16" s="1" t="s">
        <v>268</v>
      </c>
      <c r="B16" s="1" t="s">
        <v>269</v>
      </c>
      <c r="C16" s="1" t="s">
        <v>253</v>
      </c>
      <c r="D16" s="1"/>
    </row>
    <row r="17" spans="1:4" x14ac:dyDescent="0.45">
      <c r="A17" s="1" t="s">
        <v>270</v>
      </c>
      <c r="B17" s="1" t="s">
        <v>271</v>
      </c>
      <c r="C17" s="1" t="s">
        <v>272</v>
      </c>
      <c r="D17" s="1"/>
    </row>
    <row r="18" spans="1:4" x14ac:dyDescent="0.45">
      <c r="A18" s="1" t="s">
        <v>273</v>
      </c>
      <c r="B18" s="1" t="s">
        <v>274</v>
      </c>
      <c r="C18" s="1" t="s">
        <v>272</v>
      </c>
      <c r="D18" s="1"/>
    </row>
    <row r="19" spans="1:4" x14ac:dyDescent="0.45">
      <c r="A19" s="1" t="s">
        <v>275</v>
      </c>
      <c r="B19" s="1" t="s">
        <v>276</v>
      </c>
      <c r="C19" s="1" t="s">
        <v>272</v>
      </c>
      <c r="D19" s="1"/>
    </row>
    <row r="20" spans="1:4" x14ac:dyDescent="0.45">
      <c r="A20" s="1" t="s">
        <v>277</v>
      </c>
      <c r="B20" s="1" t="s">
        <v>278</v>
      </c>
      <c r="C20" s="1" t="s">
        <v>272</v>
      </c>
      <c r="D20" s="1"/>
    </row>
    <row r="21" spans="1:4" x14ac:dyDescent="0.45">
      <c r="A21" s="1" t="s">
        <v>279</v>
      </c>
      <c r="B21" s="1" t="s">
        <v>280</v>
      </c>
      <c r="C21" s="1" t="s">
        <v>272</v>
      </c>
      <c r="D21" s="1"/>
    </row>
    <row r="22" spans="1:4" x14ac:dyDescent="0.45">
      <c r="A22" s="1" t="s">
        <v>281</v>
      </c>
      <c r="B22" s="1" t="s">
        <v>282</v>
      </c>
      <c r="C22" s="1" t="s">
        <v>272</v>
      </c>
      <c r="D22" s="1"/>
    </row>
    <row r="23" spans="1:4" x14ac:dyDescent="0.45">
      <c r="A23" s="1" t="s">
        <v>283</v>
      </c>
      <c r="B23" s="1" t="s">
        <v>284</v>
      </c>
      <c r="C23" s="1" t="s">
        <v>272</v>
      </c>
      <c r="D23" s="1"/>
    </row>
    <row r="24" spans="1:4" x14ac:dyDescent="0.45">
      <c r="A24" s="1" t="s">
        <v>285</v>
      </c>
      <c r="B24" s="1" t="s">
        <v>286</v>
      </c>
      <c r="C24" s="1" t="s">
        <v>272</v>
      </c>
      <c r="D24" s="1"/>
    </row>
    <row r="25" spans="1:4" x14ac:dyDescent="0.45">
      <c r="A25" s="1" t="s">
        <v>287</v>
      </c>
      <c r="B25" s="1" t="s">
        <v>288</v>
      </c>
      <c r="C25" s="1" t="s">
        <v>272</v>
      </c>
      <c r="D25" s="1"/>
    </row>
    <row r="26" spans="1:4" x14ac:dyDescent="0.45">
      <c r="A26" s="1" t="s">
        <v>289</v>
      </c>
      <c r="B26" s="1" t="s">
        <v>290</v>
      </c>
      <c r="C26" s="1" t="s">
        <v>272</v>
      </c>
      <c r="D26" s="1"/>
    </row>
    <row r="27" spans="1:4" x14ac:dyDescent="0.45">
      <c r="A27" s="1" t="s">
        <v>291</v>
      </c>
      <c r="B27" s="1" t="s">
        <v>292</v>
      </c>
      <c r="C27" s="1" t="s">
        <v>272</v>
      </c>
      <c r="D27" s="1"/>
    </row>
    <row r="28" spans="1:4" x14ac:dyDescent="0.45">
      <c r="A28" s="1" t="s">
        <v>293</v>
      </c>
      <c r="B28" s="1" t="s">
        <v>294</v>
      </c>
      <c r="C28" s="1" t="s">
        <v>272</v>
      </c>
      <c r="D28" s="1"/>
    </row>
    <row r="29" spans="1:4" x14ac:dyDescent="0.45">
      <c r="A29" s="1" t="s">
        <v>295</v>
      </c>
      <c r="B29" s="1" t="s">
        <v>296</v>
      </c>
      <c r="C29" s="1" t="s">
        <v>272</v>
      </c>
      <c r="D29" s="1"/>
    </row>
    <row r="30" spans="1:4" x14ac:dyDescent="0.45">
      <c r="A30" s="1" t="s">
        <v>297</v>
      </c>
      <c r="B30" s="1" t="s">
        <v>298</v>
      </c>
      <c r="C30" s="1" t="s">
        <v>272</v>
      </c>
      <c r="D30" s="1"/>
    </row>
    <row r="31" spans="1:4" x14ac:dyDescent="0.45">
      <c r="A31" s="1" t="s">
        <v>299</v>
      </c>
      <c r="B31" s="1" t="s">
        <v>300</v>
      </c>
      <c r="C31" s="1" t="s">
        <v>272</v>
      </c>
      <c r="D31" s="1"/>
    </row>
    <row r="32" spans="1:4" x14ac:dyDescent="0.45">
      <c r="A32" s="1" t="s">
        <v>301</v>
      </c>
      <c r="B32" s="1" t="s">
        <v>302</v>
      </c>
      <c r="C32" s="1" t="s">
        <v>272</v>
      </c>
      <c r="D32" s="1"/>
    </row>
    <row r="33" spans="1:4" x14ac:dyDescent="0.45">
      <c r="A33" s="1" t="s">
        <v>303</v>
      </c>
      <c r="B33" s="1" t="s">
        <v>304</v>
      </c>
      <c r="C33" s="1" t="s">
        <v>272</v>
      </c>
      <c r="D33" s="1"/>
    </row>
    <row r="34" spans="1:4" x14ac:dyDescent="0.45">
      <c r="A34" s="1" t="s">
        <v>305</v>
      </c>
      <c r="B34" s="1" t="s">
        <v>306</v>
      </c>
      <c r="C34" s="1" t="s">
        <v>272</v>
      </c>
      <c r="D34" s="1"/>
    </row>
    <row r="35" spans="1:4" x14ac:dyDescent="0.45">
      <c r="A35" s="1" t="s">
        <v>307</v>
      </c>
      <c r="B35" s="1" t="s">
        <v>308</v>
      </c>
      <c r="C35" s="1" t="s">
        <v>272</v>
      </c>
      <c r="D35" s="1"/>
    </row>
    <row r="36" spans="1:4" x14ac:dyDescent="0.45">
      <c r="A36" s="1" t="s">
        <v>309</v>
      </c>
      <c r="B36" s="1" t="s">
        <v>310</v>
      </c>
      <c r="C36" s="1" t="s">
        <v>272</v>
      </c>
      <c r="D36" s="1"/>
    </row>
    <row r="37" spans="1:4" x14ac:dyDescent="0.45">
      <c r="A37" s="1" t="s">
        <v>311</v>
      </c>
      <c r="B37" s="1" t="s">
        <v>312</v>
      </c>
      <c r="C37" s="1" t="s">
        <v>313</v>
      </c>
      <c r="D37" s="1"/>
    </row>
    <row r="38" spans="1:4" x14ac:dyDescent="0.45">
      <c r="A38" s="1" t="s">
        <v>314</v>
      </c>
      <c r="B38" s="1" t="s">
        <v>315</v>
      </c>
      <c r="C38" s="1" t="s">
        <v>313</v>
      </c>
      <c r="D38" s="1"/>
    </row>
    <row r="39" spans="1:4" x14ac:dyDescent="0.45">
      <c r="A39" s="1" t="s">
        <v>316</v>
      </c>
      <c r="B39" s="1" t="s">
        <v>317</v>
      </c>
      <c r="C39" s="1" t="s">
        <v>313</v>
      </c>
      <c r="D39" s="1"/>
    </row>
    <row r="40" spans="1:4" x14ac:dyDescent="0.45">
      <c r="A40" s="1" t="s">
        <v>318</v>
      </c>
      <c r="B40" s="1" t="s">
        <v>319</v>
      </c>
      <c r="C40" s="1" t="s">
        <v>313</v>
      </c>
      <c r="D40" s="1"/>
    </row>
    <row r="41" spans="1:4" x14ac:dyDescent="0.45">
      <c r="A41" s="1" t="s">
        <v>320</v>
      </c>
      <c r="B41" s="1" t="s">
        <v>321</v>
      </c>
      <c r="C41" s="1" t="s">
        <v>313</v>
      </c>
      <c r="D41" s="1"/>
    </row>
    <row r="42" spans="1:4" x14ac:dyDescent="0.45">
      <c r="A42" s="1" t="s">
        <v>322</v>
      </c>
      <c r="B42" s="1" t="s">
        <v>323</v>
      </c>
      <c r="C42" s="1" t="s">
        <v>313</v>
      </c>
      <c r="D42" s="1"/>
    </row>
    <row r="43" spans="1:4" x14ac:dyDescent="0.45">
      <c r="A43" s="1" t="s">
        <v>324</v>
      </c>
      <c r="B43" s="1" t="s">
        <v>325</v>
      </c>
      <c r="C43" s="1" t="s">
        <v>313</v>
      </c>
      <c r="D43" s="1"/>
    </row>
    <row r="44" spans="1:4" x14ac:dyDescent="0.45">
      <c r="A44" s="1" t="s">
        <v>326</v>
      </c>
      <c r="B44" s="1" t="s">
        <v>327</v>
      </c>
      <c r="C44" s="1" t="s">
        <v>313</v>
      </c>
      <c r="D44" s="1"/>
    </row>
    <row r="45" spans="1:4" x14ac:dyDescent="0.45">
      <c r="A45" s="1" t="s">
        <v>328</v>
      </c>
      <c r="B45" s="1" t="s">
        <v>329</v>
      </c>
      <c r="C45" s="1" t="s">
        <v>313</v>
      </c>
      <c r="D45" s="1"/>
    </row>
    <row r="46" spans="1:4" x14ac:dyDescent="0.45">
      <c r="A46" s="1" t="s">
        <v>330</v>
      </c>
      <c r="B46" s="1" t="s">
        <v>331</v>
      </c>
      <c r="C46" s="1" t="s">
        <v>332</v>
      </c>
      <c r="D46" s="1"/>
    </row>
    <row r="47" spans="1:4" x14ac:dyDescent="0.45">
      <c r="A47" s="1" t="s">
        <v>333</v>
      </c>
      <c r="B47" s="1" t="s">
        <v>334</v>
      </c>
      <c r="C47" s="1" t="s">
        <v>332</v>
      </c>
      <c r="D4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diary</vt:lpstr>
      <vt:lpstr>股</vt:lpstr>
      <vt:lpstr>债</vt:lpstr>
      <vt:lpstr>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Hongyang Shi</dc:creator>
  <cp:lastModifiedBy>Lian Chen</cp:lastModifiedBy>
  <dcterms:created xsi:type="dcterms:W3CDTF">2023-09-12T02:56:29Z</dcterms:created>
  <dcterms:modified xsi:type="dcterms:W3CDTF">2023-09-12T09:40:12Z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47c4c868</vt:lpwstr>
  </property>
</Properties>
</file>