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si\Desktop\"/>
    </mc:Choice>
  </mc:AlternateContent>
  <bookViews>
    <workbookView xWindow="2055" yWindow="2490" windowWidth="17070" windowHeight="7530" tabRatio="870" firstSheet="25" activeTab="27"/>
  </bookViews>
  <sheets>
    <sheet name="封面" sheetId="168" r:id="rId1"/>
    <sheet name="企业所得税年度纳税申报表填报表单" sheetId="187" r:id="rId2"/>
    <sheet name="A000000企业基础信息表" sheetId="188" r:id="rId3"/>
    <sheet name="A100000中华人民共和国企业所得税年度纳税申报表（A类）" sheetId="169" r:id="rId4"/>
    <sheet name="A101010一般企业收入明细表" sheetId="170" r:id="rId5"/>
    <sheet name="A101020金融企业收入明细表" sheetId="218" r:id="rId6"/>
    <sheet name="A102010一般企业成本支出明细表" sheetId="172" r:id="rId7"/>
    <sheet name="A102020金融企业支出明细表" sheetId="219" r:id="rId8"/>
    <sheet name="A103000事业单位、民间非营利组织收入、支出明细表" sheetId="173" r:id="rId9"/>
    <sheet name="A104000期间费用明细表" sheetId="174" r:id="rId10"/>
    <sheet name="A105000纳税调整项目明细表" sheetId="189" r:id="rId11"/>
    <sheet name="A105010视同销售和房地产开发企业特定业务纳税调整明细表" sheetId="190" r:id="rId12"/>
    <sheet name="A105020未按权责发生制确认收入纳税调整明细表" sheetId="191" r:id="rId13"/>
    <sheet name="A105030投资收益纳税调整明细表" sheetId="192" r:id="rId14"/>
    <sheet name="A105040专项用途财政性资金纳税调整表" sheetId="193" r:id="rId15"/>
    <sheet name="A105050职工薪酬纳税调整明细表" sheetId="194" r:id="rId16"/>
    <sheet name="A105060广告费和业务宣传费跨年度纳税调整明细表" sheetId="214" r:id="rId17"/>
    <sheet name="A105070捐赠支出纳税调整明细表" sheetId="196" r:id="rId18"/>
    <sheet name="A105080资产折旧、摊销情况及纳税调整明细表" sheetId="215" r:id="rId19"/>
    <sheet name="固定资产行业折旧" sheetId="232" r:id="rId20"/>
    <sheet name="A105090资产损失税前扣除及纳税调整明细表" sheetId="198" r:id="rId21"/>
    <sheet name="A105100企业重组纳税调整明细表" sheetId="200" r:id="rId22"/>
    <sheet name="A105110政策性搬迁纳税调整明细表" sheetId="201" r:id="rId23"/>
    <sheet name="A105120特殊行业准备金纳税调整明细表" sheetId="202" r:id="rId24"/>
    <sheet name="A106000企业所得税弥补亏损明细表" sheetId="175" r:id="rId25"/>
    <sheet name="A107010免税、减计收入及加计扣除优惠明细表" sheetId="203" r:id="rId26"/>
    <sheet name="A107011股息红利优惠明细表" sheetId="204" r:id="rId27"/>
    <sheet name="A107012研发费用加计扣除优惠明细表" sheetId="207" r:id="rId28"/>
    <sheet name="A107020所得减免优惠明细表" sheetId="208" r:id="rId29"/>
    <sheet name="A107030抵扣应纳税所得额明细表" sheetId="209" r:id="rId30"/>
    <sheet name="A107040减免所得税优惠明细表" sheetId="210" r:id="rId31"/>
    <sheet name="A107041高新技术企业优惠情况及明细表" sheetId="211" r:id="rId32"/>
    <sheet name="A107042软件、集成电路企业优惠情况及明细表" sheetId="212" r:id="rId33"/>
    <sheet name="A107050税额抵免优惠明细表" sheetId="213" r:id="rId34"/>
    <sheet name="A108000境外所得税收抵免明细表" sheetId="220" r:id="rId35"/>
    <sheet name="A108010境外所得纳税调整后所得明细表" sheetId="226" r:id="rId36"/>
    <sheet name="A108020境外分支机构弥补亏损明细表" sheetId="222" r:id="rId37"/>
    <sheet name="A108030跨年度结转抵免境外所得税明细表" sheetId="223" r:id="rId38"/>
    <sheet name="A109000跨地区经营汇总纳税企业年度分摊企业所得税明细表" sheetId="224" r:id="rId39"/>
    <sheet name="A109010企业所得税汇总纳税分支机构所得税分配表" sheetId="225" r:id="rId40"/>
    <sheet name="“研发支出”辅助账汇总表" sheetId="229" r:id="rId41"/>
    <sheet name="备案核准申报事项" sheetId="227" r:id="rId42"/>
    <sheet name="特殊事项披露表" sheetId="228" r:id="rId43"/>
  </sheets>
  <externalReferences>
    <externalReference r:id="rId44"/>
    <externalReference r:id="rId45"/>
    <externalReference r:id="rId46"/>
  </externalReferences>
  <definedNames>
    <definedName name="_xlnm._FilterDatabase" localSheetId="1" hidden="1">企业所得税年度纳税申报表填报表单!$D$3:$E$42</definedName>
    <definedName name="_Toc390864029" localSheetId="29">A107030抵扣应纳税所得额明细表!#REF!</definedName>
    <definedName name="_xlnm.Print_Area" localSheetId="3">'A100000中华人民共和国企业所得税年度纳税申报表（A类）'!$A$1:$D$39</definedName>
    <definedName name="_xlnm.Print_Area" localSheetId="4">A101010一般企业收入明细表!$A$1:$C$29</definedName>
    <definedName name="_xlnm.Print_Area" localSheetId="5">A101020金融企业收入明细表!$A$1:$C$45</definedName>
    <definedName name="_xlnm.Print_Area" localSheetId="6">A102010一般企业成本支出明细表!$A$1:$C$29</definedName>
    <definedName name="_xlnm.Print_Area" localSheetId="7">A102020金融企业支出明细表!$A$1:$C$42</definedName>
    <definedName name="_xlnm.Print_Area" localSheetId="8">A103000事业单位、民间非营利组织收入、支出明细表!$A$1:$C$31</definedName>
    <definedName name="_xlnm.Print_Area" localSheetId="9">A104000期间费用明细表!$A$1:$H$30</definedName>
    <definedName name="_xlnm.Print_Area" localSheetId="10">A105000纳税调整项目明细表!$A$1:$F$49</definedName>
    <definedName name="_xlnm.Print_Area" localSheetId="11">A105010视同销售和房地产开发企业特定业务纳税调整明细表!$A$1:$D$33</definedName>
    <definedName name="_xlnm.Print_Area" localSheetId="12">A105020未按权责发生制确认收入纳税调整明细表!$A$1:$H$20</definedName>
    <definedName name="_xlnm.Print_Area" localSheetId="13">A105030投资收益纳税调整明细表!$A$1:$M$18</definedName>
    <definedName name="_xlnm.Print_Area" localSheetId="14">A105040专项用途财政性资金纳税调整表!$A$1:$P$16</definedName>
    <definedName name="_xlnm.Print_Area" localSheetId="15">A105050职工薪酬纳税调整明细表!$A$1:$H$2</definedName>
    <definedName name="_xlnm.Print_Area" localSheetId="16">A105060广告费和业务宣传费跨年度纳税调整明细表!$A$1:$C$16</definedName>
    <definedName name="_xlnm.Print_Area" localSheetId="17">A105070捐赠支出纳税调整明细表!$A$1:$H$12</definedName>
    <definedName name="_xlnm.Print_Area" localSheetId="18">A105080资产折旧、摊销情况及纳税调整明细表!$A$1:$L$42</definedName>
    <definedName name="_xlnm.Print_Area" localSheetId="20">A105090资产损失税前扣除及纳税调整明细表!$A$1:$E$17</definedName>
    <definedName name="_xlnm.Print_Area" localSheetId="21">A105100企业重组纳税调整明细表!$A$1:$H$19</definedName>
    <definedName name="_xlnm.Print_Area" localSheetId="22">A105110政策性搬迁纳税调整明细表!$A$1:$C$27</definedName>
    <definedName name="_xlnm.Print_Area" localSheetId="23">A105120特殊行业准备金纳税调整明细表!$A$1:$E$34</definedName>
    <definedName name="_xlnm.Print_Area" localSheetId="24">A106000企业所得税弥补亏损明细表!$A$1:$M$2</definedName>
    <definedName name="_xlnm.Print_Area" localSheetId="25">A107010免税、减计收入及加计扣除优惠明细表!$A$1:$C$30</definedName>
    <definedName name="_xlnm.Print_Area" localSheetId="26">A107011股息红利优惠明细表!$A$1:$Q$17</definedName>
    <definedName name="_xlnm.Print_Area" localSheetId="27">A107012研发费用加计扣除优惠明细表!$A$1:$T$1</definedName>
    <definedName name="_xlnm.Print_Area" localSheetId="28">A107020所得减免优惠明细表!$A$1:$I$105</definedName>
    <definedName name="_xlnm.Print_Area" localSheetId="29">A107030抵扣应纳税所得额明细表!$A$1:$C$21</definedName>
    <definedName name="_xlnm.Print_Area" localSheetId="30">A107040减免所得税优惠明细表!$A$1:$C$40</definedName>
    <definedName name="_xlnm.Print_Area" localSheetId="31">A107041高新技术企业优惠情况及明细表!$A$1:$F$36</definedName>
    <definedName name="_xlnm.Print_Area" localSheetId="32">A107042软件、集成电路企业优惠情况及明细表!$A$1:$F$1</definedName>
    <definedName name="_xlnm.Print_Area" localSheetId="33">A107050税额抵免优惠明细表!$A$1:$N$19</definedName>
    <definedName name="_xlnm.Print_Area" localSheetId="34">A108000境外所得税收抵免明细表!$A$2:$T$22</definedName>
    <definedName name="_xlnm.Print_Area" localSheetId="35">A108010境外所得纳税调整后所得明细表!$A$1:$S$23</definedName>
    <definedName name="_xlnm.Print_Area" localSheetId="36">A108020境外分支机构弥补亏损明细表!$A$1:$T$1</definedName>
    <definedName name="_xlnm.Print_Area" localSheetId="37">A108030跨年度结转抵免境外所得税明细表!$A$1:$T$16</definedName>
    <definedName name="_xlnm.Print_Area" localSheetId="38">A109000跨地区经营汇总纳税企业年度分摊企业所得税明细表!$A$1:$C$20</definedName>
    <definedName name="_xlnm.Print_Area" localSheetId="39">A109010企业所得税汇总纳税分支机构所得税分配表!$A$1:$H$21</definedName>
    <definedName name="_xlnm.Print_Area" localSheetId="0">封面!$A$1:$I$35</definedName>
  </definedNames>
  <calcPr calcId="162913"/>
</workbook>
</file>

<file path=xl/calcChain.xml><?xml version="1.0" encoding="utf-8"?>
<calcChain xmlns="http://schemas.openxmlformats.org/spreadsheetml/2006/main">
  <c r="E8" i="215" l="1"/>
  <c r="E6" i="215"/>
  <c r="K20" i="215"/>
  <c r="K44" i="215"/>
  <c r="AO14" i="229"/>
  <c r="AO13" i="229"/>
  <c r="C7" i="203"/>
  <c r="C6" i="203"/>
  <c r="C5" i="203"/>
  <c r="S16" i="223"/>
  <c r="M16" i="223"/>
  <c r="L16" i="223"/>
  <c r="K16" i="223"/>
  <c r="J16" i="223"/>
  <c r="I16" i="223"/>
  <c r="G16" i="223"/>
  <c r="F16" i="223"/>
  <c r="E16" i="223"/>
  <c r="D16" i="223"/>
  <c r="C16" i="223"/>
  <c r="R15" i="223"/>
  <c r="Q15" i="223"/>
  <c r="P15" i="223"/>
  <c r="O15" i="223"/>
  <c r="T15" i="223"/>
  <c r="N15" i="223"/>
  <c r="H15" i="223"/>
  <c r="R14" i="223"/>
  <c r="Q14" i="223"/>
  <c r="T14" i="223"/>
  <c r="P14" i="223"/>
  <c r="O14" i="223"/>
  <c r="N14" i="223"/>
  <c r="H14" i="223"/>
  <c r="R13" i="223"/>
  <c r="Q13" i="223"/>
  <c r="P13" i="223"/>
  <c r="T13" i="223"/>
  <c r="O13" i="223"/>
  <c r="N13" i="223"/>
  <c r="H13" i="223"/>
  <c r="R12" i="223"/>
  <c r="Q12" i="223"/>
  <c r="P12" i="223"/>
  <c r="O12" i="223"/>
  <c r="N12" i="223"/>
  <c r="H12" i="223"/>
  <c r="R11" i="223"/>
  <c r="Q11" i="223"/>
  <c r="P11" i="223"/>
  <c r="O11" i="223"/>
  <c r="T11" i="223"/>
  <c r="N11" i="223"/>
  <c r="H11" i="223"/>
  <c r="R10" i="223"/>
  <c r="Q10" i="223"/>
  <c r="T10" i="223"/>
  <c r="P10" i="223"/>
  <c r="O10" i="223"/>
  <c r="N10" i="223"/>
  <c r="H10" i="223"/>
  <c r="R9" i="223"/>
  <c r="Q9" i="223"/>
  <c r="P9" i="223"/>
  <c r="T9" i="223"/>
  <c r="O9" i="223"/>
  <c r="N9" i="223"/>
  <c r="H9" i="223"/>
  <c r="R8" i="223"/>
  <c r="Q8" i="223"/>
  <c r="P8" i="223"/>
  <c r="O8" i="223"/>
  <c r="N8" i="223"/>
  <c r="H8" i="223"/>
  <c r="R7" i="223"/>
  <c r="Q7" i="223"/>
  <c r="Q16" i="223"/>
  <c r="P7" i="223"/>
  <c r="O7" i="223"/>
  <c r="T7" i="223"/>
  <c r="N7" i="223"/>
  <c r="H7" i="223"/>
  <c r="H16" i="223"/>
  <c r="R16" i="220"/>
  <c r="Q16" i="220"/>
  <c r="P16" i="220"/>
  <c r="O16" i="220"/>
  <c r="L16" i="220"/>
  <c r="I16" i="220"/>
  <c r="G16" i="220"/>
  <c r="S16" i="220"/>
  <c r="E16" i="220"/>
  <c r="D16" i="220"/>
  <c r="C16" i="220"/>
  <c r="D39" i="169"/>
  <c r="D38" i="169"/>
  <c r="C9" i="224"/>
  <c r="C8" i="224" s="1"/>
  <c r="C15" i="224" s="1"/>
  <c r="G11" i="225"/>
  <c r="G12" i="225"/>
  <c r="G13" i="225"/>
  <c r="G14" i="225"/>
  <c r="G15" i="225"/>
  <c r="G16" i="225"/>
  <c r="G17" i="225"/>
  <c r="G18" i="225"/>
  <c r="G19" i="225"/>
  <c r="G20" i="225"/>
  <c r="G21" i="225"/>
  <c r="G22" i="225"/>
  <c r="G23" i="225"/>
  <c r="E24" i="225"/>
  <c r="F24" i="225"/>
  <c r="D24" i="225"/>
  <c r="G10" i="225"/>
  <c r="AN14" i="229"/>
  <c r="AN13" i="229"/>
  <c r="AN12" i="229"/>
  <c r="AO12" i="229"/>
  <c r="AM13" i="229"/>
  <c r="T8" i="220"/>
  <c r="T16" i="220"/>
  <c r="M16" i="220"/>
  <c r="T7" i="220"/>
  <c r="T9" i="220"/>
  <c r="T11" i="220"/>
  <c r="T13" i="220"/>
  <c r="T15" i="220"/>
  <c r="T10" i="220"/>
  <c r="T12" i="220"/>
  <c r="T14" i="220"/>
  <c r="K16" i="220"/>
  <c r="F16" i="220"/>
  <c r="N16" i="220"/>
  <c r="H16" i="220"/>
  <c r="J16" i="220"/>
  <c r="D32" i="169"/>
  <c r="C6" i="224"/>
  <c r="K31" i="211"/>
  <c r="K21" i="211"/>
  <c r="E33" i="212"/>
  <c r="E28" i="212"/>
  <c r="E25" i="212"/>
  <c r="E24" i="212"/>
  <c r="E21" i="212"/>
  <c r="E20" i="212"/>
  <c r="K38" i="211"/>
  <c r="F31" i="211"/>
  <c r="F21" i="211"/>
  <c r="K36" i="211"/>
  <c r="K18" i="211"/>
  <c r="K9" i="211"/>
  <c r="K15" i="211"/>
  <c r="C21" i="210"/>
  <c r="C19" i="210"/>
  <c r="C18" i="210"/>
  <c r="C17" i="210"/>
  <c r="C16" i="210"/>
  <c r="C15" i="210"/>
  <c r="C14" i="210"/>
  <c r="C13" i="210"/>
  <c r="C12" i="210"/>
  <c r="C7" i="210"/>
  <c r="D40" i="207"/>
  <c r="D33" i="207"/>
  <c r="D28" i="207"/>
  <c r="D21" i="207"/>
  <c r="D12" i="207"/>
  <c r="D8" i="207"/>
  <c r="D43" i="207"/>
  <c r="D44" i="207" s="1"/>
  <c r="D48" i="207" s="1"/>
  <c r="D50" i="207" s="1"/>
  <c r="D54" i="207" s="1"/>
  <c r="C28" i="203" s="1"/>
  <c r="C27" i="203" s="1"/>
  <c r="C33" i="203" s="1"/>
  <c r="D20" i="169" s="1"/>
  <c r="D38" i="187"/>
  <c r="E38" i="187"/>
  <c r="D37" i="187"/>
  <c r="E37" i="187"/>
  <c r="E19" i="187"/>
  <c r="D21" i="200"/>
  <c r="E21" i="200"/>
  <c r="F21" i="200"/>
  <c r="G21" i="200"/>
  <c r="H21" i="200"/>
  <c r="I21" i="200"/>
  <c r="C21" i="200"/>
  <c r="C38" i="189"/>
  <c r="H18" i="198"/>
  <c r="H5" i="198"/>
  <c r="D13" i="198"/>
  <c r="D18" i="198"/>
  <c r="E13" i="198"/>
  <c r="F13" i="198"/>
  <c r="G13" i="198"/>
  <c r="H13" i="198"/>
  <c r="C13" i="198"/>
  <c r="D5" i="198"/>
  <c r="E5" i="198"/>
  <c r="E18" i="198"/>
  <c r="F5" i="198"/>
  <c r="F18" i="198"/>
  <c r="C5" i="198"/>
  <c r="C18" i="198"/>
  <c r="K8" i="215"/>
  <c r="K9" i="215"/>
  <c r="K10" i="215"/>
  <c r="K11" i="215"/>
  <c r="K7" i="215"/>
  <c r="J44" i="215"/>
  <c r="F15" i="215"/>
  <c r="G15" i="215"/>
  <c r="H15" i="215"/>
  <c r="I15" i="215"/>
  <c r="J15" i="215"/>
  <c r="K15" i="215"/>
  <c r="L15" i="215"/>
  <c r="E15" i="215"/>
  <c r="M26" i="215"/>
  <c r="L26" i="215"/>
  <c r="F26" i="215"/>
  <c r="G26" i="215"/>
  <c r="H26" i="215"/>
  <c r="I26" i="215"/>
  <c r="E26" i="215"/>
  <c r="L20" i="215"/>
  <c r="L41" i="215"/>
  <c r="I41" i="215"/>
  <c r="H41" i="215"/>
  <c r="G41" i="215"/>
  <c r="F41" i="215"/>
  <c r="E41" i="215"/>
  <c r="L40" i="215"/>
  <c r="I40" i="215"/>
  <c r="H40" i="215"/>
  <c r="G40" i="215"/>
  <c r="F40" i="215"/>
  <c r="E40" i="215"/>
  <c r="L39" i="215"/>
  <c r="I39" i="215"/>
  <c r="H39" i="215"/>
  <c r="G39" i="215"/>
  <c r="F39" i="215"/>
  <c r="E39" i="215"/>
  <c r="L38" i="215"/>
  <c r="I38" i="215"/>
  <c r="H38" i="215"/>
  <c r="G38" i="215"/>
  <c r="F38" i="215"/>
  <c r="E38" i="215"/>
  <c r="L37" i="215"/>
  <c r="I37" i="215"/>
  <c r="I36" i="215" s="1"/>
  <c r="I44" i="215" s="1"/>
  <c r="D36" i="189" s="1"/>
  <c r="H37" i="215"/>
  <c r="H36" i="215"/>
  <c r="H44" i="215" s="1"/>
  <c r="G37" i="215"/>
  <c r="G36" i="215" s="1"/>
  <c r="G44" i="215" s="1"/>
  <c r="F37" i="215"/>
  <c r="F36" i="215" s="1"/>
  <c r="F44" i="215" s="1"/>
  <c r="C36" i="189" s="1"/>
  <c r="E37" i="215"/>
  <c r="E36" i="215"/>
  <c r="E44" i="215" s="1"/>
  <c r="M7" i="215"/>
  <c r="M8" i="215"/>
  <c r="M9" i="215"/>
  <c r="M10" i="215"/>
  <c r="M11" i="215"/>
  <c r="L6" i="215"/>
  <c r="F6" i="215"/>
  <c r="G6" i="215"/>
  <c r="H6" i="215"/>
  <c r="I6" i="215"/>
  <c r="M6" i="215"/>
  <c r="M44" i="215"/>
  <c r="C8" i="198"/>
  <c r="F8" i="198"/>
  <c r="G8" i="198"/>
  <c r="G5" i="198"/>
  <c r="G18" i="198"/>
  <c r="D38" i="189"/>
  <c r="E21" i="189"/>
  <c r="D21" i="189"/>
  <c r="C12" i="196"/>
  <c r="C21" i="189"/>
  <c r="D19" i="189"/>
  <c r="E19" i="189"/>
  <c r="H6" i="194"/>
  <c r="G12" i="194"/>
  <c r="H12" i="194"/>
  <c r="D18" i="194"/>
  <c r="C18" i="189"/>
  <c r="C18" i="194"/>
  <c r="F10" i="175"/>
  <c r="F9" i="175"/>
  <c r="I8" i="175"/>
  <c r="K8" i="175"/>
  <c r="F8" i="175"/>
  <c r="F7" i="175"/>
  <c r="I7" i="175"/>
  <c r="K7" i="175"/>
  <c r="L7" i="175"/>
  <c r="K6" i="175"/>
  <c r="L6" i="175"/>
  <c r="F6" i="175"/>
  <c r="N23" i="226"/>
  <c r="J23" i="226"/>
  <c r="G31" i="174"/>
  <c r="D9" i="169"/>
  <c r="E31" i="174"/>
  <c r="C31" i="174"/>
  <c r="AL12" i="229"/>
  <c r="AL7" i="229"/>
  <c r="AL8" i="229"/>
  <c r="AL9" i="229"/>
  <c r="X7" i="229"/>
  <c r="F14" i="213"/>
  <c r="N14" i="213"/>
  <c r="L7" i="229"/>
  <c r="L8" i="229"/>
  <c r="L9" i="229"/>
  <c r="M7" i="229"/>
  <c r="M8" i="229"/>
  <c r="M9" i="229"/>
  <c r="N7" i="229"/>
  <c r="N8" i="229"/>
  <c r="N9" i="229"/>
  <c r="O7" i="229"/>
  <c r="O8" i="229"/>
  <c r="P7" i="229"/>
  <c r="Q7" i="229"/>
  <c r="R7" i="229"/>
  <c r="R8" i="229"/>
  <c r="R9" i="229"/>
  <c r="S7" i="229"/>
  <c r="S8" i="229"/>
  <c r="S9" i="229"/>
  <c r="T7" i="229"/>
  <c r="U7" i="229"/>
  <c r="V7" i="229"/>
  <c r="W7" i="229"/>
  <c r="W8" i="229"/>
  <c r="Y7" i="229"/>
  <c r="Z7" i="229"/>
  <c r="AA7" i="229"/>
  <c r="AA8" i="229"/>
  <c r="AA9" i="229"/>
  <c r="AB7" i="229"/>
  <c r="AB8" i="229"/>
  <c r="AB9" i="229"/>
  <c r="AC7" i="229"/>
  <c r="AD7" i="229"/>
  <c r="AE7" i="229"/>
  <c r="AE8" i="229"/>
  <c r="AF7" i="229"/>
  <c r="AF8" i="229"/>
  <c r="AF9" i="229"/>
  <c r="AG7" i="229"/>
  <c r="AH7" i="229"/>
  <c r="AI7" i="229"/>
  <c r="AI8" i="229"/>
  <c r="AI9" i="229"/>
  <c r="AJ7" i="229"/>
  <c r="AJ8" i="229"/>
  <c r="AJ9" i="229"/>
  <c r="AK7" i="229"/>
  <c r="P8" i="229"/>
  <c r="P9" i="229"/>
  <c r="Q8" i="229"/>
  <c r="Q9" i="229"/>
  <c r="T8" i="229"/>
  <c r="T9" i="229"/>
  <c r="U8" i="229"/>
  <c r="U9" i="229"/>
  <c r="V8" i="229"/>
  <c r="V9" i="229"/>
  <c r="X8" i="229"/>
  <c r="X9" i="229"/>
  <c r="Y8" i="229"/>
  <c r="Y9" i="229"/>
  <c r="Z8" i="229"/>
  <c r="AC8" i="229"/>
  <c r="AC9" i="229"/>
  <c r="AD8" i="229"/>
  <c r="AG8" i="229"/>
  <c r="AG9" i="229"/>
  <c r="AH8" i="229"/>
  <c r="AK8" i="229"/>
  <c r="AK9" i="229"/>
  <c r="O9" i="229"/>
  <c r="W9" i="229"/>
  <c r="Z9" i="229"/>
  <c r="AD9" i="229"/>
  <c r="AE9" i="229"/>
  <c r="AH9" i="229"/>
  <c r="AL13" i="229"/>
  <c r="AL14" i="229"/>
  <c r="AM14" i="229"/>
  <c r="C23" i="226"/>
  <c r="D23" i="226"/>
  <c r="D36" i="187"/>
  <c r="E36" i="187"/>
  <c r="E23" i="226"/>
  <c r="F23" i="226"/>
  <c r="G23" i="226"/>
  <c r="H23" i="226"/>
  <c r="I23" i="226"/>
  <c r="K23" i="226"/>
  <c r="L23" i="226"/>
  <c r="M23" i="226"/>
  <c r="P23" i="226"/>
  <c r="Q23" i="226"/>
  <c r="R23" i="226"/>
  <c r="E32" i="189"/>
  <c r="F9" i="213"/>
  <c r="L9" i="213"/>
  <c r="F10" i="213"/>
  <c r="L10" i="213"/>
  <c r="F11" i="213"/>
  <c r="L11" i="213"/>
  <c r="N11" i="213"/>
  <c r="F12" i="213"/>
  <c r="L12" i="213"/>
  <c r="N12" i="213"/>
  <c r="F13" i="213"/>
  <c r="N13" i="213"/>
  <c r="L13" i="213"/>
  <c r="C4" i="201"/>
  <c r="C12" i="201"/>
  <c r="C20" i="201"/>
  <c r="C21" i="201"/>
  <c r="C27" i="201"/>
  <c r="G13" i="196"/>
  <c r="C4" i="214"/>
  <c r="C5" i="214"/>
  <c r="C6" i="214" s="1"/>
  <c r="D14" i="193"/>
  <c r="E14" i="193"/>
  <c r="F14" i="193"/>
  <c r="L14" i="193"/>
  <c r="D16" i="187"/>
  <c r="E16" i="187"/>
  <c r="M14" i="193"/>
  <c r="N14" i="193"/>
  <c r="O14" i="193"/>
  <c r="P14" i="193"/>
  <c r="E13" i="189"/>
  <c r="E9" i="192"/>
  <c r="J9" i="192"/>
  <c r="K9" i="192"/>
  <c r="L9" i="192"/>
  <c r="M9" i="192"/>
  <c r="E10" i="192"/>
  <c r="J10" i="192"/>
  <c r="K10" i="192"/>
  <c r="L10" i="192"/>
  <c r="M10" i="192"/>
  <c r="E11" i="192"/>
  <c r="M11" i="192"/>
  <c r="J11" i="192"/>
  <c r="L11" i="192"/>
  <c r="K11" i="192"/>
  <c r="E12" i="192"/>
  <c r="J12" i="192"/>
  <c r="K12" i="192"/>
  <c r="L12" i="192"/>
  <c r="M12" i="192"/>
  <c r="E13" i="192"/>
  <c r="J13" i="192"/>
  <c r="K13" i="192"/>
  <c r="L13" i="192"/>
  <c r="M13" i="192"/>
  <c r="E14" i="192"/>
  <c r="K14" i="192"/>
  <c r="L14" i="192"/>
  <c r="E15" i="192"/>
  <c r="J15" i="192"/>
  <c r="K15" i="192"/>
  <c r="L15" i="192"/>
  <c r="M15" i="192"/>
  <c r="E16" i="192"/>
  <c r="M16" i="192"/>
  <c r="J16" i="192"/>
  <c r="L16" i="192"/>
  <c r="K16" i="192"/>
  <c r="E17" i="192"/>
  <c r="M17" i="192"/>
  <c r="L17" i="192"/>
  <c r="C18" i="192"/>
  <c r="D18" i="192"/>
  <c r="L20" i="192"/>
  <c r="F18" i="192"/>
  <c r="G18" i="192"/>
  <c r="H18" i="192"/>
  <c r="I18" i="192"/>
  <c r="K18" i="192"/>
  <c r="K20" i="192"/>
  <c r="L18" i="192"/>
  <c r="C8" i="191"/>
  <c r="D8" i="191"/>
  <c r="D7" i="191" s="1"/>
  <c r="E8" i="191"/>
  <c r="F8" i="191"/>
  <c r="G8" i="191"/>
  <c r="G7" i="191" s="1"/>
  <c r="G20" i="191" s="1"/>
  <c r="H8" i="191"/>
  <c r="H7" i="191" s="1"/>
  <c r="C9" i="191"/>
  <c r="D9" i="191"/>
  <c r="E9" i="191"/>
  <c r="E7" i="191" s="1"/>
  <c r="E20" i="191" s="1"/>
  <c r="F9" i="191"/>
  <c r="G9" i="191"/>
  <c r="C10" i="191"/>
  <c r="D10" i="191"/>
  <c r="E10" i="191"/>
  <c r="F10" i="191"/>
  <c r="G10" i="191"/>
  <c r="H10" i="191"/>
  <c r="C12" i="191"/>
  <c r="D12" i="191"/>
  <c r="D11" i="191" s="1"/>
  <c r="E12" i="191"/>
  <c r="E11" i="191" s="1"/>
  <c r="F12" i="191"/>
  <c r="G12" i="191"/>
  <c r="G11" i="191"/>
  <c r="C13" i="191"/>
  <c r="D13" i="191"/>
  <c r="H13" i="191"/>
  <c r="E13" i="191"/>
  <c r="F13" i="191"/>
  <c r="F11" i="191" s="1"/>
  <c r="G13" i="191"/>
  <c r="C14" i="191"/>
  <c r="C11" i="191" s="1"/>
  <c r="C20" i="191" s="1"/>
  <c r="D14" i="191"/>
  <c r="E14" i="191"/>
  <c r="F14" i="191"/>
  <c r="G14" i="191"/>
  <c r="H14" i="191"/>
  <c r="C16" i="191"/>
  <c r="C15" i="191" s="1"/>
  <c r="D16" i="191"/>
  <c r="E16" i="191"/>
  <c r="F16" i="191"/>
  <c r="F15" i="191" s="1"/>
  <c r="G16" i="191"/>
  <c r="C17" i="191"/>
  <c r="D17" i="191"/>
  <c r="D15" i="191" s="1"/>
  <c r="E17" i="191"/>
  <c r="E15" i="191"/>
  <c r="F17" i="191"/>
  <c r="G17" i="191"/>
  <c r="G15" i="191" s="1"/>
  <c r="C18" i="191"/>
  <c r="D18" i="191"/>
  <c r="E18" i="191"/>
  <c r="F18" i="191"/>
  <c r="H18" i="191" s="1"/>
  <c r="G18" i="191"/>
  <c r="C19" i="191"/>
  <c r="D19" i="191"/>
  <c r="E19" i="191"/>
  <c r="F19" i="191"/>
  <c r="H19" i="191" s="1"/>
  <c r="G19" i="191"/>
  <c r="C6" i="190"/>
  <c r="C7" i="190"/>
  <c r="C5" i="190" s="1"/>
  <c r="C9" i="190"/>
  <c r="D9" i="190" s="1"/>
  <c r="D10" i="190"/>
  <c r="C11" i="190"/>
  <c r="D11" i="190"/>
  <c r="C12" i="190"/>
  <c r="D12" i="190"/>
  <c r="C13" i="190"/>
  <c r="D13" i="190"/>
  <c r="C14" i="190"/>
  <c r="D14" i="190"/>
  <c r="C16" i="190"/>
  <c r="D16" i="190"/>
  <c r="C17" i="190"/>
  <c r="D17" i="190"/>
  <c r="C18" i="190"/>
  <c r="D18" i="190"/>
  <c r="C19" i="190"/>
  <c r="D19" i="190"/>
  <c r="I19" i="190"/>
  <c r="C20" i="190"/>
  <c r="D20" i="190" s="1"/>
  <c r="C21" i="190"/>
  <c r="D21" i="190" s="1"/>
  <c r="C22" i="190"/>
  <c r="D22" i="190" s="1"/>
  <c r="C23" i="190"/>
  <c r="D23" i="190" s="1"/>
  <c r="C24" i="190"/>
  <c r="D24" i="190" s="1"/>
  <c r="C26" i="190"/>
  <c r="C25" i="190"/>
  <c r="D44" i="189"/>
  <c r="D26" i="190"/>
  <c r="F28" i="190"/>
  <c r="C30" i="190"/>
  <c r="D30" i="190"/>
  <c r="D25" i="190"/>
  <c r="F32" i="190"/>
  <c r="E11" i="189"/>
  <c r="F11" i="189"/>
  <c r="C22" i="189"/>
  <c r="E22" i="189"/>
  <c r="D22" i="189"/>
  <c r="C23" i="189"/>
  <c r="E23" i="189" s="1"/>
  <c r="C24" i="189"/>
  <c r="E24" i="189" s="1"/>
  <c r="C25" i="189"/>
  <c r="E25" i="189" s="1"/>
  <c r="C26" i="189"/>
  <c r="F26" i="189" s="1"/>
  <c r="D26" i="189"/>
  <c r="E28" i="189"/>
  <c r="E29" i="189"/>
  <c r="C31" i="189"/>
  <c r="E31" i="189"/>
  <c r="C34" i="189"/>
  <c r="D34" i="189"/>
  <c r="E34" i="189" s="1"/>
  <c r="C37" i="189"/>
  <c r="E37" i="189" s="1"/>
  <c r="E35" i="189" s="1"/>
  <c r="F37" i="189"/>
  <c r="C40" i="189"/>
  <c r="D31" i="174"/>
  <c r="F31" i="174"/>
  <c r="H31" i="174"/>
  <c r="C5" i="172"/>
  <c r="C4" i="172"/>
  <c r="D5" i="169"/>
  <c r="C12" i="172"/>
  <c r="C19" i="172"/>
  <c r="C5" i="170"/>
  <c r="C12" i="170"/>
  <c r="C19" i="170"/>
  <c r="D7" i="169"/>
  <c r="D8" i="169"/>
  <c r="D11" i="169"/>
  <c r="D14" i="169"/>
  <c r="D15" i="169"/>
  <c r="D25" i="169"/>
  <c r="D35" i="169"/>
  <c r="E7" i="187"/>
  <c r="E9" i="187"/>
  <c r="E10" i="187"/>
  <c r="D22" i="187"/>
  <c r="E22" i="187"/>
  <c r="D23" i="187"/>
  <c r="E23" i="187"/>
  <c r="D24" i="187"/>
  <c r="E24" i="187"/>
  <c r="D27" i="187"/>
  <c r="E27" i="187"/>
  <c r="E28" i="187"/>
  <c r="D30" i="187"/>
  <c r="E30" i="187"/>
  <c r="D40" i="187"/>
  <c r="E40" i="187"/>
  <c r="D23" i="169"/>
  <c r="D26" i="187"/>
  <c r="E26" i="187"/>
  <c r="H17" i="191"/>
  <c r="D29" i="187"/>
  <c r="E29" i="187"/>
  <c r="F22" i="189"/>
  <c r="D10" i="169"/>
  <c r="S23" i="226"/>
  <c r="O23" i="226"/>
  <c r="L36" i="215"/>
  <c r="L44" i="215" s="1"/>
  <c r="H18" i="194"/>
  <c r="F18" i="189"/>
  <c r="G18" i="194"/>
  <c r="D18" i="189"/>
  <c r="E33" i="187"/>
  <c r="E44" i="189"/>
  <c r="E40" i="189"/>
  <c r="F44" i="189"/>
  <c r="F40" i="189"/>
  <c r="D21" i="169"/>
  <c r="D33" i="169"/>
  <c r="C5" i="224"/>
  <c r="C19" i="224"/>
  <c r="D37" i="169"/>
  <c r="F36" i="189"/>
  <c r="F35" i="189"/>
  <c r="E36" i="189"/>
  <c r="M18" i="192"/>
  <c r="C4" i="170"/>
  <c r="H9" i="191"/>
  <c r="F7" i="191"/>
  <c r="F13" i="189"/>
  <c r="F12" i="189"/>
  <c r="T8" i="223"/>
  <c r="O16" i="223"/>
  <c r="F34" i="189"/>
  <c r="D8" i="189"/>
  <c r="D6" i="190"/>
  <c r="J18" i="192"/>
  <c r="N10" i="213"/>
  <c r="R16" i="223"/>
  <c r="N16" i="223"/>
  <c r="E18" i="189"/>
  <c r="D17" i="169"/>
  <c r="C8" i="189"/>
  <c r="D12" i="169"/>
  <c r="M14" i="192"/>
  <c r="E18" i="192"/>
  <c r="M20" i="192"/>
  <c r="L8" i="175"/>
  <c r="L11" i="175"/>
  <c r="D24" i="169"/>
  <c r="AM12" i="229"/>
  <c r="AM7" i="229"/>
  <c r="AM8" i="229"/>
  <c r="AM9" i="229"/>
  <c r="P16" i="223"/>
  <c r="T12" i="223"/>
  <c r="F8" i="189"/>
  <c r="E8" i="189"/>
  <c r="T16" i="223"/>
  <c r="D15" i="187"/>
  <c r="E15" i="187"/>
  <c r="N16" i="213"/>
  <c r="D34" i="187"/>
  <c r="E34" i="187"/>
  <c r="D4" i="169"/>
  <c r="D13" i="169"/>
  <c r="D16" i="169" s="1"/>
  <c r="E4" i="170"/>
  <c r="F4" i="170"/>
  <c r="E11" i="196" l="1"/>
  <c r="F20" i="191"/>
  <c r="D7" i="189" s="1"/>
  <c r="D15" i="190"/>
  <c r="F17" i="189" s="1"/>
  <c r="D6" i="189"/>
  <c r="C7" i="214"/>
  <c r="C9" i="214" s="1"/>
  <c r="C10" i="214" s="1"/>
  <c r="C16" i="214" s="1"/>
  <c r="D20" i="191"/>
  <c r="C7" i="189" s="1"/>
  <c r="D18" i="187"/>
  <c r="E18" i="187" s="1"/>
  <c r="A7" i="225"/>
  <c r="C20" i="224"/>
  <c r="D7" i="190"/>
  <c r="D5" i="190" s="1"/>
  <c r="H12" i="191"/>
  <c r="H11" i="191" s="1"/>
  <c r="H20" i="191" s="1"/>
  <c r="E26" i="189"/>
  <c r="H16" i="191"/>
  <c r="H15" i="191" s="1"/>
  <c r="C15" i="190"/>
  <c r="D17" i="189" s="1"/>
  <c r="E6" i="189" l="1"/>
  <c r="E5" i="189" s="1"/>
  <c r="D13" i="187"/>
  <c r="E13" i="187" s="1"/>
  <c r="E7" i="189"/>
  <c r="F7" i="189"/>
  <c r="F5" i="189" s="1"/>
  <c r="D14" i="187"/>
  <c r="E14" i="187" s="1"/>
  <c r="H18" i="225"/>
  <c r="H20" i="225"/>
  <c r="H23" i="225"/>
  <c r="H17" i="225"/>
  <c r="H22" i="225"/>
  <c r="H15" i="225"/>
  <c r="H13" i="225"/>
  <c r="H11" i="225"/>
  <c r="H19" i="225"/>
  <c r="H21" i="225"/>
  <c r="H10" i="225"/>
  <c r="H24" i="225" s="1"/>
  <c r="H16" i="225"/>
  <c r="H14" i="225"/>
  <c r="H12" i="225"/>
  <c r="C15" i="214"/>
  <c r="E20" i="189" l="1"/>
  <c r="E16" i="189" s="1"/>
  <c r="E49" i="189" s="1"/>
  <c r="D18" i="169" s="1"/>
  <c r="F20" i="189"/>
  <c r="F16" i="189" s="1"/>
  <c r="F49" i="189" s="1"/>
  <c r="D19" i="169" s="1"/>
  <c r="D22" i="169" l="1"/>
  <c r="D26" i="169" s="1"/>
  <c r="D28" i="169" l="1"/>
  <c r="E38" i="212"/>
  <c r="C20" i="210" s="1"/>
  <c r="K37" i="211"/>
  <c r="C6" i="210" s="1"/>
  <c r="C34" i="210" l="1"/>
  <c r="C40" i="210"/>
  <c r="D29" i="169" s="1"/>
  <c r="M15" i="213" s="1"/>
  <c r="D30" i="169" s="1"/>
  <c r="D31" i="169" s="1"/>
  <c r="C4" i="224" l="1"/>
  <c r="C7" i="224" s="1"/>
  <c r="D34" i="169"/>
  <c r="D36" i="169" s="1"/>
  <c r="C14" i="224" l="1"/>
  <c r="D39" i="187"/>
  <c r="E39" i="187" s="1"/>
</calcChain>
</file>

<file path=xl/comments1.xml><?xml version="1.0" encoding="utf-8"?>
<comments xmlns="http://schemas.openxmlformats.org/spreadsheetml/2006/main">
  <authors>
    <author>dell</author>
  </authors>
  <commentList>
    <comment ref="A10" authorId="0" shapeId="0">
      <text>
        <r>
          <rPr>
            <b/>
            <sz val="9"/>
            <color indexed="81"/>
            <rFont val="Tahoma"/>
            <family val="2"/>
          </rPr>
          <t>dell:</t>
        </r>
        <r>
          <rPr>
            <sz val="9"/>
            <color indexed="81"/>
            <rFont val="Tahoma"/>
            <family val="2"/>
          </rPr>
          <t xml:space="preserve">
</t>
        </r>
        <r>
          <rPr>
            <sz val="9"/>
            <color indexed="81"/>
            <rFont val="宋体"/>
            <family val="3"/>
            <charset val="134"/>
          </rPr>
          <t>根据《国民经济行业分类》标准填报纳税人的行业代码</t>
        </r>
      </text>
    </comment>
    <comment ref="A24" authorId="0" shapeId="0">
      <text>
        <r>
          <rPr>
            <b/>
            <sz val="9"/>
            <color indexed="81"/>
            <rFont val="Tahoma"/>
            <family val="2"/>
          </rPr>
          <t>dell:</t>
        </r>
        <r>
          <rPr>
            <sz val="9"/>
            <color indexed="81"/>
            <rFont val="Tahoma"/>
            <family val="2"/>
          </rPr>
          <t xml:space="preserve">
</t>
        </r>
        <r>
          <rPr>
            <sz val="9"/>
            <color indexed="81"/>
            <rFont val="宋体"/>
            <family val="3"/>
            <charset val="134"/>
          </rPr>
          <t>企业根据情况，发生资产（股权）划转特殊性税务处理事项，选择</t>
        </r>
        <r>
          <rPr>
            <sz val="9"/>
            <color indexed="81"/>
            <rFont val="Tahoma"/>
            <family val="2"/>
          </rPr>
          <t>“</t>
        </r>
        <r>
          <rPr>
            <sz val="9"/>
            <color indexed="81"/>
            <rFont val="宋体"/>
            <family val="3"/>
            <charset val="134"/>
          </rPr>
          <t>是</t>
        </r>
        <r>
          <rPr>
            <sz val="9"/>
            <color indexed="81"/>
            <rFont val="Tahoma"/>
            <family val="2"/>
          </rPr>
          <t>”</t>
        </r>
        <r>
          <rPr>
            <sz val="9"/>
            <color indexed="81"/>
            <rFont val="宋体"/>
            <family val="3"/>
            <charset val="134"/>
          </rPr>
          <t>，并填报表</t>
        </r>
        <r>
          <rPr>
            <sz val="9"/>
            <color indexed="81"/>
            <rFont val="Tahoma"/>
            <family val="2"/>
          </rPr>
          <t>A105100</t>
        </r>
        <r>
          <rPr>
            <sz val="9"/>
            <color indexed="81"/>
            <rFont val="宋体"/>
            <family val="3"/>
            <charset val="134"/>
          </rPr>
          <t>；未发生选择</t>
        </r>
        <r>
          <rPr>
            <sz val="9"/>
            <color indexed="81"/>
            <rFont val="Tahoma"/>
            <family val="2"/>
          </rPr>
          <t>“</t>
        </r>
        <r>
          <rPr>
            <sz val="9"/>
            <color indexed="81"/>
            <rFont val="宋体"/>
            <family val="3"/>
            <charset val="134"/>
          </rPr>
          <t>否</t>
        </r>
        <r>
          <rPr>
            <sz val="9"/>
            <color indexed="81"/>
            <rFont val="Tahoma"/>
            <family val="2"/>
          </rPr>
          <t>”</t>
        </r>
        <r>
          <rPr>
            <sz val="9"/>
            <color indexed="81"/>
            <rFont val="宋体"/>
            <family val="3"/>
            <charset val="134"/>
          </rPr>
          <t>。</t>
        </r>
      </text>
    </comment>
  </commentList>
</comments>
</file>

<file path=xl/comments10.xml><?xml version="1.0" encoding="utf-8"?>
<comments xmlns="http://schemas.openxmlformats.org/spreadsheetml/2006/main">
  <authors>
    <author>dell</author>
  </authors>
  <commentList>
    <comment ref="B2" authorId="0" shapeId="0">
      <text>
        <r>
          <rPr>
            <b/>
            <sz val="9"/>
            <color indexed="81"/>
            <rFont val="Tahoma"/>
            <family val="2"/>
          </rPr>
          <t>dell:</t>
        </r>
        <r>
          <rPr>
            <sz val="9"/>
            <color indexed="81"/>
            <rFont val="Tahoma"/>
            <family val="2"/>
          </rPr>
          <t xml:space="preserve">
</t>
        </r>
        <r>
          <rPr>
            <sz val="9"/>
            <color indexed="81"/>
            <rFont val="宋体"/>
            <family val="3"/>
            <charset val="134"/>
          </rPr>
          <t>纳税人发生相关支出（含捐赠支出结转），无论是否纳税调整，均应填报本表。</t>
        </r>
      </text>
    </comment>
    <comment ref="B7" authorId="0" shapeId="0">
      <text>
        <r>
          <rPr>
            <b/>
            <sz val="9"/>
            <color indexed="81"/>
            <rFont val="Tahoma"/>
            <family val="2"/>
          </rPr>
          <t>dell:</t>
        </r>
        <r>
          <rPr>
            <sz val="9"/>
            <color indexed="81"/>
            <rFont val="Tahoma"/>
            <family val="2"/>
          </rPr>
          <t xml:space="preserve">
</t>
        </r>
        <r>
          <rPr>
            <sz val="9"/>
            <color indexed="81"/>
            <rFont val="宋体"/>
            <family val="3"/>
            <charset val="134"/>
          </rPr>
          <t>填报纳税人本年发生的限额扣除的公益性捐赠支出、纳税调整额、以前年度结转扣除捐赠支出等</t>
        </r>
      </text>
    </comment>
    <comment ref="F7"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3</t>
        </r>
        <r>
          <rPr>
            <sz val="9"/>
            <color indexed="81"/>
            <rFont val="宋体"/>
            <family val="3"/>
            <charset val="134"/>
          </rPr>
          <t>行等于第</t>
        </r>
        <r>
          <rPr>
            <sz val="9"/>
            <color indexed="81"/>
            <rFont val="Tahoma"/>
            <family val="2"/>
          </rPr>
          <t>4+5+6+7</t>
        </r>
        <r>
          <rPr>
            <sz val="9"/>
            <color indexed="81"/>
            <rFont val="宋体"/>
            <family val="3"/>
            <charset val="134"/>
          </rPr>
          <t>行。其中本行第</t>
        </r>
        <r>
          <rPr>
            <sz val="9"/>
            <color indexed="81"/>
            <rFont val="Tahoma"/>
            <family val="2"/>
          </rPr>
          <t>4</t>
        </r>
        <r>
          <rPr>
            <sz val="9"/>
            <color indexed="81"/>
            <rFont val="宋体"/>
            <family val="3"/>
            <charset val="134"/>
          </rPr>
          <t>列</t>
        </r>
        <r>
          <rPr>
            <sz val="9"/>
            <color indexed="81"/>
            <rFont val="Tahoma"/>
            <family val="2"/>
          </rPr>
          <t>“</t>
        </r>
        <r>
          <rPr>
            <sz val="9"/>
            <color indexed="81"/>
            <rFont val="宋体"/>
            <family val="3"/>
            <charset val="134"/>
          </rPr>
          <t>税收金额</t>
        </r>
        <r>
          <rPr>
            <sz val="9"/>
            <color indexed="81"/>
            <rFont val="Tahoma"/>
            <family val="2"/>
          </rPr>
          <t>”</t>
        </r>
        <r>
          <rPr>
            <sz val="9"/>
            <color indexed="81"/>
            <rFont val="宋体"/>
            <family val="3"/>
            <charset val="134"/>
          </rPr>
          <t>：当本行第</t>
        </r>
        <r>
          <rPr>
            <sz val="9"/>
            <color indexed="81"/>
            <rFont val="Tahoma"/>
            <family val="2"/>
          </rPr>
          <t>1</t>
        </r>
        <r>
          <rPr>
            <sz val="9"/>
            <color indexed="81"/>
            <rFont val="宋体"/>
            <family val="3"/>
            <charset val="134"/>
          </rPr>
          <t>列</t>
        </r>
        <r>
          <rPr>
            <sz val="9"/>
            <color indexed="81"/>
            <rFont val="Tahoma"/>
            <family val="2"/>
          </rPr>
          <t>+</t>
        </r>
        <r>
          <rPr>
            <sz val="9"/>
            <color indexed="81"/>
            <rFont val="宋体"/>
            <family val="3"/>
            <charset val="134"/>
          </rPr>
          <t>第</t>
        </r>
        <r>
          <rPr>
            <sz val="9"/>
            <color indexed="81"/>
            <rFont val="Tahoma"/>
            <family val="2"/>
          </rPr>
          <t>2</t>
        </r>
        <r>
          <rPr>
            <sz val="9"/>
            <color indexed="81"/>
            <rFont val="宋体"/>
            <family val="3"/>
            <charset val="134"/>
          </rPr>
          <t>列大于第</t>
        </r>
        <r>
          <rPr>
            <sz val="9"/>
            <color indexed="81"/>
            <rFont val="Tahoma"/>
            <family val="2"/>
          </rPr>
          <t>3</t>
        </r>
        <r>
          <rPr>
            <sz val="9"/>
            <color indexed="81"/>
            <rFont val="宋体"/>
            <family val="3"/>
            <charset val="134"/>
          </rPr>
          <t>列时，第</t>
        </r>
        <r>
          <rPr>
            <sz val="9"/>
            <color indexed="81"/>
            <rFont val="Tahoma"/>
            <family val="2"/>
          </rPr>
          <t>4</t>
        </r>
        <r>
          <rPr>
            <sz val="9"/>
            <color indexed="81"/>
            <rFont val="宋体"/>
            <family val="3"/>
            <charset val="134"/>
          </rPr>
          <t>列＝第</t>
        </r>
        <r>
          <rPr>
            <sz val="9"/>
            <color indexed="81"/>
            <rFont val="Tahoma"/>
            <family val="2"/>
          </rPr>
          <t>3</t>
        </r>
        <r>
          <rPr>
            <sz val="9"/>
            <color indexed="81"/>
            <rFont val="宋体"/>
            <family val="3"/>
            <charset val="134"/>
          </rPr>
          <t>列；当本行第</t>
        </r>
        <r>
          <rPr>
            <sz val="9"/>
            <color indexed="81"/>
            <rFont val="Tahoma"/>
            <family val="2"/>
          </rPr>
          <t>1</t>
        </r>
        <r>
          <rPr>
            <sz val="9"/>
            <color indexed="81"/>
            <rFont val="宋体"/>
            <family val="3"/>
            <charset val="134"/>
          </rPr>
          <t>列</t>
        </r>
        <r>
          <rPr>
            <sz val="9"/>
            <color indexed="81"/>
            <rFont val="Tahoma"/>
            <family val="2"/>
          </rPr>
          <t>+</t>
        </r>
        <r>
          <rPr>
            <sz val="9"/>
            <color indexed="81"/>
            <rFont val="宋体"/>
            <family val="3"/>
            <charset val="134"/>
          </rPr>
          <t>第</t>
        </r>
        <r>
          <rPr>
            <sz val="9"/>
            <color indexed="81"/>
            <rFont val="Tahoma"/>
            <family val="2"/>
          </rPr>
          <t>2</t>
        </r>
        <r>
          <rPr>
            <sz val="9"/>
            <color indexed="81"/>
            <rFont val="宋体"/>
            <family val="3"/>
            <charset val="134"/>
          </rPr>
          <t>列小于等于第</t>
        </r>
        <r>
          <rPr>
            <sz val="9"/>
            <color indexed="81"/>
            <rFont val="Tahoma"/>
            <family val="2"/>
          </rPr>
          <t>3</t>
        </r>
        <r>
          <rPr>
            <sz val="9"/>
            <color indexed="81"/>
            <rFont val="宋体"/>
            <family val="3"/>
            <charset val="134"/>
          </rPr>
          <t>列时，第</t>
        </r>
        <r>
          <rPr>
            <sz val="9"/>
            <color indexed="81"/>
            <rFont val="Tahoma"/>
            <family val="2"/>
          </rPr>
          <t>4</t>
        </r>
        <r>
          <rPr>
            <sz val="9"/>
            <color indexed="81"/>
            <rFont val="宋体"/>
            <family val="3"/>
            <charset val="134"/>
          </rPr>
          <t>列＝第</t>
        </r>
        <r>
          <rPr>
            <sz val="9"/>
            <color indexed="81"/>
            <rFont val="Tahoma"/>
            <family val="2"/>
          </rPr>
          <t>1</t>
        </r>
        <r>
          <rPr>
            <sz val="9"/>
            <color indexed="81"/>
            <rFont val="宋体"/>
            <family val="3"/>
            <charset val="134"/>
          </rPr>
          <t>列</t>
        </r>
        <r>
          <rPr>
            <sz val="9"/>
            <color indexed="81"/>
            <rFont val="Tahoma"/>
            <family val="2"/>
          </rPr>
          <t>+</t>
        </r>
        <r>
          <rPr>
            <sz val="9"/>
            <color indexed="81"/>
            <rFont val="宋体"/>
            <family val="3"/>
            <charset val="134"/>
          </rPr>
          <t>第</t>
        </r>
        <r>
          <rPr>
            <sz val="9"/>
            <color indexed="81"/>
            <rFont val="Tahoma"/>
            <family val="2"/>
          </rPr>
          <t>2</t>
        </r>
        <r>
          <rPr>
            <sz val="9"/>
            <color indexed="81"/>
            <rFont val="宋体"/>
            <family val="3"/>
            <charset val="134"/>
          </rPr>
          <t>列。</t>
        </r>
      </text>
    </comment>
    <comment ref="D8" authorId="0" shapeId="0">
      <text>
        <r>
          <rPr>
            <b/>
            <sz val="9"/>
            <color indexed="81"/>
            <rFont val="Tahoma"/>
            <family val="2"/>
          </rPr>
          <t>dell:</t>
        </r>
        <r>
          <rPr>
            <sz val="9"/>
            <color indexed="81"/>
            <rFont val="Tahoma"/>
            <family val="2"/>
          </rPr>
          <t xml:space="preserve">
</t>
        </r>
        <r>
          <rPr>
            <sz val="9"/>
            <color indexed="81"/>
            <rFont val="宋体"/>
            <family val="3"/>
            <charset val="134"/>
          </rPr>
          <t>以前年度结转可扣除的捐赠额</t>
        </r>
        <r>
          <rPr>
            <sz val="9"/>
            <color indexed="81"/>
            <rFont val="Tahoma"/>
            <family val="2"/>
          </rPr>
          <t>”</t>
        </r>
        <r>
          <rPr>
            <sz val="9"/>
            <color indexed="81"/>
            <rFont val="宋体"/>
            <family val="3"/>
            <charset val="134"/>
          </rPr>
          <t>：填报前三年度发生的尚未税前扣除的公益性捐赠支出金额。</t>
        </r>
      </text>
    </comment>
    <comment ref="D9"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5</t>
        </r>
        <r>
          <rPr>
            <sz val="9"/>
            <color indexed="81"/>
            <rFont val="宋体"/>
            <family val="3"/>
            <charset val="134"/>
          </rPr>
          <t>行</t>
        </r>
        <r>
          <rPr>
            <sz val="9"/>
            <color indexed="81"/>
            <rFont val="Tahoma"/>
            <family val="2"/>
          </rPr>
          <t>“</t>
        </r>
        <r>
          <rPr>
            <sz val="9"/>
            <color indexed="81"/>
            <rFont val="宋体"/>
            <family val="3"/>
            <charset val="134"/>
          </rPr>
          <t>前二年度</t>
        </r>
        <r>
          <rPr>
            <sz val="9"/>
            <color indexed="81"/>
            <rFont val="Tahoma"/>
            <family val="2"/>
          </rPr>
          <t>”</t>
        </r>
        <r>
          <rPr>
            <sz val="9"/>
            <color indexed="81"/>
            <rFont val="宋体"/>
            <family val="3"/>
            <charset val="134"/>
          </rPr>
          <t>：填报纳第</t>
        </r>
        <r>
          <rPr>
            <sz val="9"/>
            <color indexed="81"/>
            <rFont val="Tahoma"/>
            <family val="2"/>
          </rPr>
          <t>2</t>
        </r>
        <r>
          <rPr>
            <sz val="9"/>
            <color indexed="81"/>
            <rFont val="宋体"/>
            <family val="3"/>
            <charset val="134"/>
          </rPr>
          <t>列“以前年度结转可扣除的捐赠额”：填报前二年度发生的尚未税前扣除的公益性捐赠支出金额。</t>
        </r>
      </text>
    </comment>
    <comment ref="H9" authorId="0" shapeId="0">
      <text>
        <r>
          <rPr>
            <b/>
            <sz val="9"/>
            <color indexed="81"/>
            <rFont val="Tahoma"/>
            <family val="2"/>
          </rPr>
          <t>dell:</t>
        </r>
        <r>
          <rPr>
            <sz val="9"/>
            <color indexed="81"/>
            <rFont val="Tahoma"/>
            <family val="2"/>
          </rPr>
          <t xml:space="preserve">
</t>
        </r>
        <r>
          <rPr>
            <sz val="9"/>
            <color indexed="81"/>
            <rFont val="宋体"/>
            <family val="3"/>
            <charset val="134"/>
          </rPr>
          <t>根据本年剩余扣除限额、本年扣除前三年度捐赠支出、前二年度未扣除的公益性捐赠支出分析填报。</t>
        </r>
      </text>
    </comment>
    <comment ref="E11" authorId="0" shapeId="0">
      <text>
        <r>
          <rPr>
            <b/>
            <sz val="9"/>
            <color indexed="81"/>
            <rFont val="Tahoma"/>
            <family val="2"/>
          </rPr>
          <t>dell:</t>
        </r>
        <r>
          <rPr>
            <sz val="9"/>
            <color indexed="81"/>
            <rFont val="Tahoma"/>
            <family val="2"/>
          </rPr>
          <t xml:space="preserve">
</t>
        </r>
        <r>
          <rPr>
            <sz val="9"/>
            <color indexed="81"/>
            <rFont val="宋体"/>
            <family val="3"/>
            <charset val="134"/>
          </rPr>
          <t>税收规定计算的扣除限额</t>
        </r>
        <r>
          <rPr>
            <sz val="9"/>
            <color indexed="81"/>
            <rFont val="Tahoma"/>
            <family val="2"/>
          </rPr>
          <t>”</t>
        </r>
        <r>
          <rPr>
            <sz val="9"/>
            <color indexed="81"/>
            <rFont val="宋体"/>
            <family val="3"/>
            <charset val="134"/>
          </rPr>
          <t>：填报按照本年利润总额乘以</t>
        </r>
        <r>
          <rPr>
            <sz val="9"/>
            <color indexed="81"/>
            <rFont val="Tahoma"/>
            <family val="2"/>
          </rPr>
          <t>12%</t>
        </r>
        <r>
          <rPr>
            <sz val="9"/>
            <color indexed="81"/>
            <rFont val="宋体"/>
            <family val="3"/>
            <charset val="134"/>
          </rPr>
          <t>的金额，若利润总额为负数，则以</t>
        </r>
        <r>
          <rPr>
            <sz val="9"/>
            <color indexed="81"/>
            <rFont val="Tahoma"/>
            <family val="2"/>
          </rPr>
          <t>0</t>
        </r>
        <r>
          <rPr>
            <sz val="9"/>
            <color indexed="81"/>
            <rFont val="宋体"/>
            <family val="3"/>
            <charset val="134"/>
          </rPr>
          <t>填报。</t>
        </r>
      </text>
    </comment>
    <comment ref="F11" authorId="0" shapeId="0">
      <text>
        <r>
          <rPr>
            <b/>
            <sz val="9"/>
            <color indexed="81"/>
            <rFont val="Tahoma"/>
            <family val="2"/>
          </rPr>
          <t>dell:</t>
        </r>
        <r>
          <rPr>
            <sz val="9"/>
            <color indexed="81"/>
            <rFont val="Tahoma"/>
            <family val="2"/>
          </rPr>
          <t xml:space="preserve">
</t>
        </r>
        <r>
          <rPr>
            <sz val="9"/>
            <color indexed="81"/>
            <rFont val="宋体"/>
            <family val="3"/>
            <charset val="134"/>
          </rPr>
          <t>填报本年实际发生的公益性捐赠支出以及结转扣除以前年度公益性捐赠支出情况分析填报。</t>
        </r>
      </text>
    </comment>
    <comment ref="G11" authorId="0" shapeId="0">
      <text>
        <r>
          <rPr>
            <b/>
            <sz val="9"/>
            <color indexed="81"/>
            <rFont val="Tahoma"/>
            <family val="2"/>
          </rPr>
          <t>dell:</t>
        </r>
        <r>
          <rPr>
            <sz val="9"/>
            <color indexed="81"/>
            <rFont val="Tahoma"/>
            <family val="2"/>
          </rPr>
          <t xml:space="preserve">
</t>
        </r>
        <r>
          <rPr>
            <sz val="9"/>
            <color indexed="81"/>
            <rFont val="宋体"/>
            <family val="3"/>
            <charset val="134"/>
          </rPr>
          <t>填报本年公益性捐赠支出账载金额超过税收规定的税前扣除额的部分。</t>
        </r>
      </text>
    </comment>
    <comment ref="I11" authorId="0" shapeId="0">
      <text>
        <r>
          <rPr>
            <b/>
            <sz val="9"/>
            <color indexed="81"/>
            <rFont val="Tahoma"/>
            <family val="2"/>
          </rPr>
          <t>dell:</t>
        </r>
        <r>
          <rPr>
            <sz val="9"/>
            <color indexed="81"/>
            <rFont val="Tahoma"/>
            <family val="2"/>
          </rPr>
          <t xml:space="preserve">
</t>
        </r>
        <r>
          <rPr>
            <sz val="9"/>
            <color indexed="81"/>
            <rFont val="宋体"/>
            <family val="3"/>
            <charset val="134"/>
          </rPr>
          <t>填报本年度未扣除、结转以后年度扣除的公益性捐赠支出金额。</t>
        </r>
      </text>
    </comment>
  </commentList>
</comments>
</file>

<file path=xl/comments11.xml><?xml version="1.0" encoding="utf-8"?>
<comments xmlns="http://schemas.openxmlformats.org/spreadsheetml/2006/main">
  <authors>
    <author>dell</author>
  </authors>
  <commentList>
    <comment ref="J4" authorId="0" shapeId="0">
      <text>
        <r>
          <rPr>
            <b/>
            <sz val="9"/>
            <color indexed="81"/>
            <rFont val="Tahoma"/>
            <family val="2"/>
          </rPr>
          <t>dell:</t>
        </r>
        <r>
          <rPr>
            <sz val="9"/>
            <color indexed="81"/>
            <rFont val="Tahoma"/>
            <family val="2"/>
          </rPr>
          <t xml:space="preserve">
</t>
        </r>
        <r>
          <rPr>
            <sz val="9"/>
            <color indexed="81"/>
            <rFont val="宋体"/>
            <family val="3"/>
            <charset val="134"/>
          </rPr>
          <t>按照税法一般规定计算的折旧额，是指该资产在不享受加速折旧情况下，按照税收规定的最低折旧年限以直线法计算的折旧额。本列仅填报加速后的税法折旧额大于按照税法一般规定计算折旧额对应月份的金额。</t>
        </r>
      </text>
    </comment>
    <comment ref="C13" authorId="0" shapeId="0">
      <text>
        <r>
          <rPr>
            <b/>
            <sz val="9"/>
            <color indexed="81"/>
            <rFont val="Tahoma"/>
            <family val="2"/>
          </rPr>
          <t>dell:</t>
        </r>
        <r>
          <rPr>
            <sz val="9"/>
            <color indexed="81"/>
            <rFont val="Tahoma"/>
            <family val="2"/>
          </rPr>
          <t xml:space="preserve">
</t>
        </r>
        <r>
          <rPr>
            <sz val="9"/>
            <color indexed="81"/>
            <rFont val="宋体"/>
            <family val="3"/>
            <charset val="134"/>
          </rPr>
          <t>不参于计算</t>
        </r>
      </text>
    </comment>
    <comment ref="D13" authorId="0" shapeId="0">
      <text>
        <r>
          <rPr>
            <b/>
            <sz val="9"/>
            <color indexed="81"/>
            <rFont val="Tahoma"/>
            <family val="2"/>
          </rPr>
          <t>dell:</t>
        </r>
        <r>
          <rPr>
            <sz val="9"/>
            <color indexed="81"/>
            <rFont val="Tahoma"/>
            <family val="2"/>
          </rPr>
          <t xml:space="preserve">
</t>
        </r>
        <r>
          <rPr>
            <sz val="9"/>
            <color indexed="81"/>
            <rFont val="宋体"/>
            <family val="3"/>
            <charset val="134"/>
          </rPr>
          <t>重要行业固定资产加速折旧</t>
        </r>
        <r>
          <rPr>
            <sz val="9"/>
            <color indexed="81"/>
            <rFont val="Tahoma"/>
            <family val="2"/>
          </rPr>
          <t>”</t>
        </r>
        <r>
          <rPr>
            <sz val="9"/>
            <color indexed="81"/>
            <rFont val="宋体"/>
            <family val="3"/>
            <charset val="134"/>
          </rPr>
          <t>：填报按照财税〔</t>
        </r>
        <r>
          <rPr>
            <sz val="9"/>
            <color indexed="81"/>
            <rFont val="Tahoma"/>
            <family val="2"/>
          </rPr>
          <t>2014</t>
        </r>
        <r>
          <rPr>
            <sz val="9"/>
            <color indexed="81"/>
            <rFont val="宋体"/>
            <family val="3"/>
            <charset val="134"/>
          </rPr>
          <t>〕</t>
        </r>
        <r>
          <rPr>
            <sz val="9"/>
            <color indexed="81"/>
            <rFont val="Tahoma"/>
            <family val="2"/>
          </rPr>
          <t>75</t>
        </r>
        <r>
          <rPr>
            <sz val="9"/>
            <color indexed="81"/>
            <rFont val="宋体"/>
            <family val="3"/>
            <charset val="134"/>
          </rPr>
          <t>号和财税〔</t>
        </r>
        <r>
          <rPr>
            <sz val="9"/>
            <color indexed="81"/>
            <rFont val="Tahoma"/>
            <family val="2"/>
          </rPr>
          <t>2015</t>
        </r>
        <r>
          <rPr>
            <sz val="9"/>
            <color indexed="81"/>
            <rFont val="宋体"/>
            <family val="3"/>
            <charset val="134"/>
          </rPr>
          <t>〕</t>
        </r>
        <r>
          <rPr>
            <sz val="9"/>
            <color indexed="81"/>
            <rFont val="Tahoma"/>
            <family val="2"/>
          </rPr>
          <t>106</t>
        </r>
        <r>
          <rPr>
            <sz val="9"/>
            <color indexed="81"/>
            <rFont val="宋体"/>
            <family val="3"/>
            <charset val="134"/>
          </rPr>
          <t>号文件规定，生物药品制造业，专用设备制造业，铁路、船舶、航空航天和其他运输设备制造业，计算机、通信和其他电子设备制造业，仪器仪表制造业，信息传输、软件和信息技术服务业</t>
        </r>
        <r>
          <rPr>
            <sz val="9"/>
            <color indexed="81"/>
            <rFont val="Tahoma"/>
            <family val="2"/>
          </rPr>
          <t>6</t>
        </r>
        <r>
          <rPr>
            <sz val="9"/>
            <color indexed="81"/>
            <rFont val="宋体"/>
            <family val="3"/>
            <charset val="134"/>
          </rPr>
          <t>个行业，以及轻工、纺织、机械、汽车四大领域</t>
        </r>
        <r>
          <rPr>
            <sz val="9"/>
            <color indexed="81"/>
            <rFont val="Tahoma"/>
            <family val="2"/>
          </rPr>
          <t>18</t>
        </r>
        <r>
          <rPr>
            <sz val="9"/>
            <color indexed="81"/>
            <rFont val="宋体"/>
            <family val="3"/>
            <charset val="134"/>
          </rPr>
          <t>个行业的纳税人（简称</t>
        </r>
        <r>
          <rPr>
            <sz val="9"/>
            <color indexed="81"/>
            <rFont val="Tahoma"/>
            <family val="2"/>
          </rPr>
          <t>“</t>
        </r>
        <r>
          <rPr>
            <sz val="9"/>
            <color indexed="81"/>
            <rFont val="宋体"/>
            <family val="3"/>
            <charset val="134"/>
          </rPr>
          <t>重要行业</t>
        </r>
        <r>
          <rPr>
            <sz val="9"/>
            <color indexed="81"/>
            <rFont val="Tahoma"/>
            <family val="2"/>
          </rPr>
          <t>”</t>
        </r>
        <r>
          <rPr>
            <sz val="9"/>
            <color indexed="81"/>
            <rFont val="宋体"/>
            <family val="3"/>
            <charset val="134"/>
          </rPr>
          <t>），对于新购进固定资产在税收上采取加速折旧的情况。该行次不填报重要行业纳税人按照以上两个文件规定，享受一次性扣除政策的资产。</t>
        </r>
      </text>
    </comment>
    <comment ref="I13" authorId="0" shapeId="0">
      <text>
        <r>
          <rPr>
            <b/>
            <sz val="9"/>
            <color indexed="81"/>
            <rFont val="Tahoma"/>
            <family val="2"/>
          </rPr>
          <t>dell:</t>
        </r>
        <r>
          <rPr>
            <sz val="9"/>
            <color indexed="81"/>
            <rFont val="Tahoma"/>
            <family val="2"/>
          </rPr>
          <t xml:space="preserve">
</t>
        </r>
        <r>
          <rPr>
            <sz val="9"/>
            <color indexed="81"/>
            <rFont val="宋体"/>
            <family val="3"/>
            <charset val="134"/>
          </rPr>
          <t>对于第</t>
        </r>
        <r>
          <rPr>
            <sz val="9"/>
            <color indexed="81"/>
            <rFont val="Tahoma"/>
            <family val="2"/>
          </rPr>
          <t>8</t>
        </r>
        <r>
          <rPr>
            <sz val="9"/>
            <color indexed="81"/>
            <rFont val="宋体"/>
            <family val="3"/>
            <charset val="134"/>
          </rPr>
          <t>行至第</t>
        </r>
        <r>
          <rPr>
            <sz val="9"/>
            <color indexed="81"/>
            <rFont val="Tahoma"/>
            <family val="2"/>
          </rPr>
          <t>17</t>
        </r>
        <r>
          <rPr>
            <sz val="9"/>
            <color indexed="81"/>
            <rFont val="宋体"/>
            <family val="3"/>
            <charset val="134"/>
          </rPr>
          <t>行、第</t>
        </r>
        <r>
          <rPr>
            <sz val="9"/>
            <color indexed="81"/>
            <rFont val="Tahoma"/>
            <family val="2"/>
          </rPr>
          <t>29</t>
        </r>
        <r>
          <rPr>
            <sz val="9"/>
            <color indexed="81"/>
            <rFont val="宋体"/>
            <family val="3"/>
            <charset val="134"/>
          </rPr>
          <t>行对应的</t>
        </r>
        <r>
          <rPr>
            <sz val="9"/>
            <color indexed="81"/>
            <rFont val="Tahoma"/>
            <family val="2"/>
          </rPr>
          <t>“</t>
        </r>
        <r>
          <rPr>
            <sz val="9"/>
            <color indexed="81"/>
            <rFont val="宋体"/>
            <family val="3"/>
            <charset val="134"/>
          </rPr>
          <t>税收折旧额</t>
        </r>
        <r>
          <rPr>
            <sz val="9"/>
            <color indexed="81"/>
            <rFont val="Tahoma"/>
            <family val="2"/>
          </rPr>
          <t>”</t>
        </r>
        <r>
          <rPr>
            <sz val="9"/>
            <color indexed="81"/>
            <rFont val="宋体"/>
            <family val="3"/>
            <charset val="134"/>
          </rPr>
          <t>，填报享受各种加速折旧政策的资产，当年享受加速折旧后的税法折旧额合计。本列仅填报加速后的税法折旧额大于一般折旧额月份的金额合计。即对于本年度某些月份，享受加速折旧政策的固定资产，其加速后的税法折旧额大于一般折旧额、某些月份税法折旧额小于一般折旧额的，仅填报税法折旧额大于一般折旧额月份的税法折旧额合计。</t>
        </r>
      </text>
    </comment>
    <comment ref="J13" authorId="0" shapeId="0">
      <text>
        <r>
          <rPr>
            <b/>
            <sz val="9"/>
            <color indexed="81"/>
            <rFont val="Tahoma"/>
            <family val="2"/>
          </rPr>
          <t>dell:</t>
        </r>
        <r>
          <rPr>
            <sz val="9"/>
            <color indexed="81"/>
            <rFont val="Tahoma"/>
            <family val="2"/>
          </rPr>
          <t xml:space="preserve">
</t>
        </r>
        <r>
          <rPr>
            <sz val="9"/>
            <color indexed="81"/>
            <rFont val="宋体"/>
            <family val="3"/>
            <charset val="134"/>
          </rPr>
          <t>仅适用于第</t>
        </r>
        <r>
          <rPr>
            <sz val="9"/>
            <color indexed="81"/>
            <rFont val="Tahoma"/>
            <family val="2"/>
          </rPr>
          <t>8</t>
        </r>
        <r>
          <rPr>
            <sz val="9"/>
            <color indexed="81"/>
            <rFont val="宋体"/>
            <family val="3"/>
            <charset val="134"/>
          </rPr>
          <t>行至第</t>
        </r>
        <r>
          <rPr>
            <sz val="9"/>
            <color indexed="81"/>
            <rFont val="Tahoma"/>
            <family val="2"/>
          </rPr>
          <t>17</t>
        </r>
        <r>
          <rPr>
            <sz val="9"/>
            <color indexed="81"/>
            <rFont val="宋体"/>
            <family val="3"/>
            <charset val="134"/>
          </rPr>
          <t>行、第</t>
        </r>
        <r>
          <rPr>
            <sz val="9"/>
            <color indexed="81"/>
            <rFont val="Tahoma"/>
            <family val="2"/>
          </rPr>
          <t>29</t>
        </r>
        <r>
          <rPr>
            <sz val="9"/>
            <color indexed="81"/>
            <rFont val="宋体"/>
            <family val="3"/>
            <charset val="134"/>
          </rPr>
          <t>行，填报纳税人享受加速折旧政策的资产按照税法一般规定计算的允许税前扣除的本年资产折旧、摊销额。按照税法一般规定计算的折旧额，是指该资产在不享受加速折旧情况下，按照税收规定的最低折旧年限以直线法计算的折旧额。本列仅填报加速后的税法折旧额大于按照税法一般规定计算折旧额对应月份的金额。</t>
        </r>
      </text>
    </comment>
    <comment ref="D14" authorId="0" shapeId="0">
      <text>
        <r>
          <rPr>
            <b/>
            <sz val="9"/>
            <color indexed="81"/>
            <rFont val="Tahoma"/>
            <family val="2"/>
          </rPr>
          <t>dell:</t>
        </r>
        <r>
          <rPr>
            <sz val="9"/>
            <color indexed="81"/>
            <rFont val="Tahoma"/>
            <family val="2"/>
          </rPr>
          <t xml:space="preserve">
</t>
        </r>
        <r>
          <rPr>
            <sz val="9"/>
            <color indexed="81"/>
            <rFont val="宋体"/>
            <family val="3"/>
            <charset val="134"/>
          </rPr>
          <t>企业按本通知第一条、第二条规定缩短折旧年限的，最低折旧年限不得低于企业所得税法实施条例第六十条规定折旧年限的</t>
        </r>
        <r>
          <rPr>
            <sz val="9"/>
            <color indexed="81"/>
            <rFont val="Tahoma"/>
            <family val="2"/>
          </rPr>
          <t xml:space="preserve">60% </t>
        </r>
        <r>
          <rPr>
            <sz val="9"/>
            <color indexed="81"/>
            <rFont val="宋体"/>
            <family val="3"/>
            <charset val="134"/>
          </rPr>
          <t>；采取加速折旧方法的，可采取双倍余额递减法或者年数总和法。</t>
        </r>
      </text>
    </comment>
    <comment ref="D17" authorId="0" shapeId="0">
      <text>
        <r>
          <rPr>
            <b/>
            <sz val="9"/>
            <color indexed="81"/>
            <rFont val="Tahoma"/>
            <family val="2"/>
          </rPr>
          <t>dell:</t>
        </r>
        <r>
          <rPr>
            <sz val="9"/>
            <color indexed="81"/>
            <rFont val="Tahoma"/>
            <family val="2"/>
          </rPr>
          <t xml:space="preserve">
</t>
        </r>
        <r>
          <rPr>
            <sz val="9"/>
            <color indexed="81"/>
            <rFont val="宋体"/>
            <family val="3"/>
            <charset val="134"/>
          </rPr>
          <t>重要行业小型微利企业单价不超过</t>
        </r>
        <r>
          <rPr>
            <sz val="9"/>
            <color indexed="81"/>
            <rFont val="Tahoma"/>
            <family val="2"/>
          </rPr>
          <t>100</t>
        </r>
        <r>
          <rPr>
            <sz val="9"/>
            <color indexed="81"/>
            <rFont val="宋体"/>
            <family val="3"/>
            <charset val="134"/>
          </rPr>
          <t>万元研发生产共用设备</t>
        </r>
        <r>
          <rPr>
            <sz val="9"/>
            <color indexed="81"/>
            <rFont val="Tahoma"/>
            <family val="2"/>
          </rPr>
          <t>”</t>
        </r>
        <r>
          <rPr>
            <sz val="9"/>
            <color indexed="81"/>
            <rFont val="宋体"/>
            <family val="3"/>
            <charset val="134"/>
          </rPr>
          <t>：填报</t>
        </r>
        <r>
          <rPr>
            <sz val="9"/>
            <color indexed="81"/>
            <rFont val="Tahoma"/>
            <family val="2"/>
          </rPr>
          <t>“</t>
        </r>
        <r>
          <rPr>
            <sz val="9"/>
            <color indexed="81"/>
            <rFont val="宋体"/>
            <family val="3"/>
            <charset val="134"/>
          </rPr>
          <t>重要行业</t>
        </r>
        <r>
          <rPr>
            <sz val="9"/>
            <color indexed="81"/>
            <rFont val="Tahoma"/>
            <family val="2"/>
          </rPr>
          <t>”</t>
        </r>
        <r>
          <rPr>
            <sz val="9"/>
            <color indexed="81"/>
            <rFont val="宋体"/>
            <family val="3"/>
            <charset val="134"/>
          </rPr>
          <t>中的小型微利企业，对其新购进研发和生产经营共用的仪器、设备，单位价值不超过</t>
        </r>
        <r>
          <rPr>
            <sz val="9"/>
            <color indexed="81"/>
            <rFont val="Tahoma"/>
            <family val="2"/>
          </rPr>
          <t>100</t>
        </r>
        <r>
          <rPr>
            <sz val="9"/>
            <color indexed="81"/>
            <rFont val="宋体"/>
            <family val="3"/>
            <charset val="134"/>
          </rPr>
          <t>万元的，享受一次性扣除政策的有关情况。</t>
        </r>
      </text>
    </comment>
    <comment ref="E20" authorId="0" shapeId="0">
      <text>
        <r>
          <rPr>
            <b/>
            <sz val="9"/>
            <color indexed="81"/>
            <rFont val="Tahoma"/>
            <family val="2"/>
          </rPr>
          <t>dell:</t>
        </r>
        <r>
          <rPr>
            <sz val="9"/>
            <color indexed="81"/>
            <rFont val="Tahoma"/>
            <family val="2"/>
          </rPr>
          <t xml:space="preserve">
2016</t>
        </r>
        <r>
          <rPr>
            <sz val="9"/>
            <color indexed="81"/>
            <rFont val="宋体"/>
            <family val="3"/>
            <charset val="134"/>
          </rPr>
          <t>年</t>
        </r>
        <r>
          <rPr>
            <sz val="9"/>
            <color indexed="81"/>
            <rFont val="Tahoma"/>
            <family val="2"/>
          </rPr>
          <t>12</t>
        </r>
        <r>
          <rPr>
            <sz val="9"/>
            <color indexed="81"/>
            <rFont val="宋体"/>
            <family val="3"/>
            <charset val="134"/>
          </rPr>
          <t>月购入</t>
        </r>
      </text>
    </comment>
    <comment ref="F20" authorId="0" shapeId="0">
      <text>
        <r>
          <rPr>
            <b/>
            <sz val="9"/>
            <color indexed="81"/>
            <rFont val="Tahoma"/>
            <family val="2"/>
          </rPr>
          <t>dell:</t>
        </r>
        <r>
          <rPr>
            <sz val="9"/>
            <color indexed="81"/>
            <rFont val="Tahoma"/>
            <family val="2"/>
          </rPr>
          <t xml:space="preserve">
</t>
        </r>
        <r>
          <rPr>
            <sz val="9"/>
            <color indexed="81"/>
            <rFont val="宋体"/>
            <family val="3"/>
            <charset val="134"/>
          </rPr>
          <t>会计加速折旧</t>
        </r>
      </text>
    </comment>
    <comment ref="G20" authorId="0" shapeId="0">
      <text>
        <r>
          <rPr>
            <b/>
            <sz val="9"/>
            <color indexed="81"/>
            <rFont val="Tahoma"/>
            <family val="2"/>
          </rPr>
          <t>dell:</t>
        </r>
        <r>
          <rPr>
            <sz val="9"/>
            <color indexed="81"/>
            <rFont val="Tahoma"/>
            <family val="2"/>
          </rPr>
          <t xml:space="preserve">
</t>
        </r>
        <r>
          <rPr>
            <sz val="9"/>
            <color indexed="81"/>
            <rFont val="宋体"/>
            <family val="3"/>
            <charset val="134"/>
          </rPr>
          <t>会计加速折旧</t>
        </r>
      </text>
    </comment>
    <comment ref="J20" authorId="0" shapeId="0">
      <text>
        <r>
          <rPr>
            <b/>
            <sz val="9"/>
            <color indexed="81"/>
            <rFont val="Tahoma"/>
            <family val="2"/>
          </rPr>
          <t>dell:</t>
        </r>
        <r>
          <rPr>
            <b/>
            <sz val="9"/>
            <color indexed="81"/>
            <rFont val="宋体"/>
            <family val="3"/>
            <charset val="134"/>
          </rPr>
          <t>生产工具不低于</t>
        </r>
        <r>
          <rPr>
            <b/>
            <sz val="9"/>
            <color indexed="81"/>
            <rFont val="Tahoma"/>
            <family val="2"/>
          </rPr>
          <t>10</t>
        </r>
        <r>
          <rPr>
            <b/>
            <sz val="9"/>
            <color indexed="81"/>
            <rFont val="宋体"/>
            <family val="3"/>
            <charset val="134"/>
          </rPr>
          <t>年</t>
        </r>
        <r>
          <rPr>
            <sz val="9"/>
            <color indexed="81"/>
            <rFont val="Tahoma"/>
            <family val="2"/>
          </rPr>
          <t xml:space="preserve">
</t>
        </r>
      </text>
    </comment>
    <comment ref="D21" authorId="0" shapeId="0">
      <text>
        <r>
          <rPr>
            <b/>
            <sz val="9"/>
            <color indexed="81"/>
            <rFont val="Tahoma"/>
            <family val="2"/>
          </rPr>
          <t>dell:</t>
        </r>
        <r>
          <rPr>
            <sz val="9"/>
            <color indexed="81"/>
            <rFont val="Tahoma"/>
            <family val="2"/>
          </rPr>
          <t xml:space="preserve">
</t>
        </r>
        <r>
          <rPr>
            <sz val="9"/>
            <color indexed="81"/>
            <rFont val="宋体"/>
            <family val="3"/>
            <charset val="134"/>
          </rPr>
          <t>不低于</t>
        </r>
        <r>
          <rPr>
            <sz val="9"/>
            <color indexed="81"/>
            <rFont val="Tahoma"/>
            <family val="2"/>
          </rPr>
          <t>2</t>
        </r>
        <r>
          <rPr>
            <sz val="9"/>
            <color indexed="81"/>
            <rFont val="宋体"/>
            <family val="3"/>
            <charset val="134"/>
          </rPr>
          <t>年</t>
        </r>
      </text>
    </comment>
    <comment ref="D22" authorId="0" shapeId="0">
      <text>
        <r>
          <rPr>
            <b/>
            <sz val="9"/>
            <color indexed="81"/>
            <rFont val="Tahoma"/>
            <family val="2"/>
          </rPr>
          <t>dell:</t>
        </r>
        <r>
          <rPr>
            <sz val="9"/>
            <color indexed="81"/>
            <rFont val="Tahoma"/>
            <family val="2"/>
          </rPr>
          <t xml:space="preserve">
</t>
        </r>
        <r>
          <rPr>
            <sz val="9"/>
            <color indexed="81"/>
            <rFont val="宋体"/>
            <family val="3"/>
            <charset val="134"/>
          </rPr>
          <t>不低于</t>
        </r>
        <r>
          <rPr>
            <sz val="9"/>
            <color indexed="81"/>
            <rFont val="Tahoma"/>
            <family val="2"/>
          </rPr>
          <t>2</t>
        </r>
        <r>
          <rPr>
            <sz val="9"/>
            <color indexed="81"/>
            <rFont val="宋体"/>
            <family val="3"/>
            <charset val="134"/>
          </rPr>
          <t>年</t>
        </r>
      </text>
    </comment>
    <comment ref="I26" authorId="0" shapeId="0">
      <text>
        <r>
          <rPr>
            <b/>
            <sz val="9"/>
            <color indexed="81"/>
            <rFont val="Tahoma"/>
            <family val="2"/>
          </rPr>
          <t>dell:</t>
        </r>
        <r>
          <rPr>
            <sz val="9"/>
            <color indexed="81"/>
            <rFont val="Tahoma"/>
            <family val="2"/>
          </rPr>
          <t xml:space="preserve">
</t>
        </r>
        <r>
          <rPr>
            <sz val="9"/>
            <color indexed="81"/>
            <rFont val="宋体"/>
            <family val="3"/>
            <charset val="134"/>
          </rPr>
          <t>对于不征税收入形成的资产，其折旧、摊销额不得税前扣除。第</t>
        </r>
        <r>
          <rPr>
            <sz val="9"/>
            <color indexed="81"/>
            <rFont val="Tahoma"/>
            <family val="2"/>
          </rPr>
          <t>4</t>
        </r>
        <r>
          <rPr>
            <sz val="9"/>
            <color indexed="81"/>
            <rFont val="宋体"/>
            <family val="3"/>
            <charset val="134"/>
          </rPr>
          <t>列至第</t>
        </r>
        <r>
          <rPr>
            <sz val="9"/>
            <color indexed="81"/>
            <rFont val="Tahoma"/>
            <family val="2"/>
          </rPr>
          <t>8</t>
        </r>
        <r>
          <rPr>
            <sz val="9"/>
            <color indexed="81"/>
            <rFont val="宋体"/>
            <family val="3"/>
            <charset val="134"/>
          </rPr>
          <t>列税收金额不包含不征税收入所形成资产的折旧、摊销额。</t>
        </r>
      </text>
    </comment>
    <comment ref="C33" authorId="0" shapeId="0">
      <text>
        <r>
          <rPr>
            <b/>
            <sz val="9"/>
            <color indexed="81"/>
            <rFont val="Tahoma"/>
            <family val="2"/>
          </rPr>
          <t>dell:</t>
        </r>
        <r>
          <rPr>
            <sz val="9"/>
            <color indexed="81"/>
            <rFont val="Tahoma"/>
            <family val="2"/>
          </rPr>
          <t xml:space="preserve">
</t>
        </r>
        <r>
          <rPr>
            <sz val="9"/>
            <color indexed="81"/>
            <rFont val="宋体"/>
            <family val="3"/>
            <charset val="134"/>
          </rPr>
          <t>不低于</t>
        </r>
        <r>
          <rPr>
            <sz val="9"/>
            <color indexed="81"/>
            <rFont val="Tahoma"/>
            <family val="2"/>
          </rPr>
          <t>2</t>
        </r>
        <r>
          <rPr>
            <sz val="9"/>
            <color indexed="81"/>
            <rFont val="宋体"/>
            <family val="3"/>
            <charset val="134"/>
          </rPr>
          <t>年</t>
        </r>
      </text>
    </comment>
    <comment ref="D45" authorId="0" shapeId="0">
      <text>
        <r>
          <rPr>
            <b/>
            <sz val="9"/>
            <color indexed="81"/>
            <rFont val="Tahoma"/>
            <family val="2"/>
          </rPr>
          <t>dell:</t>
        </r>
        <r>
          <rPr>
            <sz val="9"/>
            <color indexed="81"/>
            <rFont val="Tahoma"/>
            <family val="2"/>
          </rPr>
          <t xml:space="preserve">
2017</t>
        </r>
        <r>
          <rPr>
            <sz val="9"/>
            <color indexed="81"/>
            <rFont val="宋体"/>
            <family val="3"/>
            <charset val="134"/>
          </rPr>
          <t>年</t>
        </r>
        <r>
          <rPr>
            <sz val="9"/>
            <color indexed="81"/>
            <rFont val="Tahoma"/>
            <family val="2"/>
          </rPr>
          <t>9</t>
        </r>
        <r>
          <rPr>
            <sz val="9"/>
            <color indexed="81"/>
            <rFont val="宋体"/>
            <family val="3"/>
            <charset val="134"/>
          </rPr>
          <t>月</t>
        </r>
        <r>
          <rPr>
            <sz val="9"/>
            <color indexed="81"/>
            <rFont val="Tahoma"/>
            <family val="2"/>
          </rPr>
          <t>22</t>
        </r>
        <r>
          <rPr>
            <sz val="9"/>
            <color indexed="81"/>
            <rFont val="宋体"/>
            <family val="3"/>
            <charset val="134"/>
          </rPr>
          <t>日，国家税务总局发布《关于全民所有制企业公司制改制企业所得税处理问题的公告》（国家税务总局公告</t>
        </r>
        <r>
          <rPr>
            <sz val="9"/>
            <color indexed="81"/>
            <rFont val="Tahoma"/>
            <family val="2"/>
          </rPr>
          <t>2017</t>
        </r>
        <r>
          <rPr>
            <sz val="9"/>
            <color indexed="81"/>
            <rFont val="宋体"/>
            <family val="3"/>
            <charset val="134"/>
          </rPr>
          <t>年第</t>
        </r>
        <r>
          <rPr>
            <sz val="9"/>
            <color indexed="81"/>
            <rFont val="Tahoma"/>
            <family val="2"/>
          </rPr>
          <t>34</t>
        </r>
        <r>
          <rPr>
            <sz val="9"/>
            <color indexed="81"/>
            <rFont val="宋体"/>
            <family val="3"/>
            <charset val="134"/>
          </rPr>
          <t>号），明确全民所有制企业改制为国有独资公司或者国有全资子公司，改制中资产评估增值不计入应纳税所得额；资产的计税基础按其原有计税基础确定；资产增值部分的折旧或者摊销不得在税前扣除。</t>
        </r>
      </text>
    </comment>
  </commentList>
</comments>
</file>

<file path=xl/comments12.xml><?xml version="1.0" encoding="utf-8"?>
<comments xmlns="http://schemas.openxmlformats.org/spreadsheetml/2006/main">
  <authors>
    <author>dell</author>
  </authors>
  <commentList>
    <comment ref="B14" authorId="0" shapeId="0">
      <text>
        <r>
          <rPr>
            <b/>
            <sz val="9"/>
            <color indexed="81"/>
            <rFont val="Tahoma"/>
            <family val="2"/>
          </rPr>
          <t>dell:</t>
        </r>
        <r>
          <rPr>
            <sz val="9"/>
            <color indexed="81"/>
            <rFont val="Tahoma"/>
            <family val="2"/>
          </rPr>
          <t xml:space="preserve">
</t>
        </r>
        <r>
          <rPr>
            <sz val="9"/>
            <color indexed="81"/>
            <rFont val="宋体"/>
            <family val="3"/>
            <charset val="134"/>
          </rPr>
          <t>填报企业当年发生的货币资产损失（包括现金损失、银行存款损失和应收及预付款项损失等）的账载金额、资产处置收入、赔偿收入、资产计税基础、货币资产损失的税收金额以及纳税调整金额</t>
        </r>
      </text>
    </comment>
    <comment ref="B15" authorId="0" shapeId="0">
      <text>
        <r>
          <rPr>
            <b/>
            <sz val="9"/>
            <color indexed="81"/>
            <rFont val="Tahoma"/>
            <family val="2"/>
          </rPr>
          <t>dell:</t>
        </r>
        <r>
          <rPr>
            <sz val="9"/>
            <color indexed="81"/>
            <rFont val="Tahoma"/>
            <family val="2"/>
          </rPr>
          <t xml:space="preserve">
</t>
        </r>
        <r>
          <rPr>
            <sz val="9"/>
            <color indexed="81"/>
            <rFont val="宋体"/>
            <family val="3"/>
            <charset val="134"/>
          </rPr>
          <t>填报应进行专项申报扣除的非货币资产损失的账载金额、资产处置收入、赔偿收入、资产计税基础、非货币资产损失的税收金额以及纳税调整金额。</t>
        </r>
      </text>
    </comment>
  </commentList>
</comments>
</file>

<file path=xl/comments13.xml><?xml version="1.0" encoding="utf-8"?>
<comments xmlns="http://schemas.openxmlformats.org/spreadsheetml/2006/main">
  <authors>
    <author>dell</author>
  </authors>
  <commentList>
    <comment ref="B18" authorId="0" shapeId="0">
      <text>
        <r>
          <rPr>
            <b/>
            <sz val="9"/>
            <color indexed="81"/>
            <rFont val="Tahoma"/>
            <family val="2"/>
          </rPr>
          <t>dell:</t>
        </r>
        <r>
          <rPr>
            <sz val="9"/>
            <color indexed="81"/>
            <rFont val="Tahoma"/>
            <family val="2"/>
          </rPr>
          <t xml:space="preserve">
</t>
        </r>
        <r>
          <rPr>
            <sz val="9"/>
            <color indexed="81"/>
            <rFont val="宋体"/>
            <family val="3"/>
            <charset val="134"/>
          </rPr>
          <t>填报企业以技术成果投资入股到境内居民企业，被投资企业支付对价全部为股票（权）的技术入股业务的相关金额，符合《财政部国家税务总局关于完善股权激励和技术入股有关所得税政策的通知》（财税〔</t>
        </r>
        <r>
          <rPr>
            <sz val="9"/>
            <color indexed="81"/>
            <rFont val="Tahoma"/>
            <family val="2"/>
          </rPr>
          <t>2016</t>
        </r>
        <r>
          <rPr>
            <sz val="9"/>
            <color indexed="81"/>
            <rFont val="宋体"/>
            <family val="3"/>
            <charset val="134"/>
          </rPr>
          <t>〕</t>
        </r>
        <r>
          <rPr>
            <sz val="9"/>
            <color indexed="81"/>
            <rFont val="Tahoma"/>
            <family val="2"/>
          </rPr>
          <t>101</t>
        </r>
        <r>
          <rPr>
            <sz val="9"/>
            <color indexed="81"/>
            <rFont val="宋体"/>
            <family val="3"/>
            <charset val="134"/>
          </rPr>
          <t>号）、《国家税务总局关于股权激励和技术入股所得税征管问题的公告》（国家税务总局公告</t>
        </r>
        <r>
          <rPr>
            <sz val="9"/>
            <color indexed="81"/>
            <rFont val="Tahoma"/>
            <family val="2"/>
          </rPr>
          <t>2016</t>
        </r>
        <r>
          <rPr>
            <sz val="9"/>
            <color indexed="81"/>
            <rFont val="宋体"/>
            <family val="3"/>
            <charset val="134"/>
          </rPr>
          <t>年第</t>
        </r>
        <r>
          <rPr>
            <sz val="9"/>
            <color indexed="81"/>
            <rFont val="Tahoma"/>
            <family val="2"/>
          </rPr>
          <t>62</t>
        </r>
        <r>
          <rPr>
            <sz val="9"/>
            <color indexed="81"/>
            <rFont val="宋体"/>
            <family val="3"/>
            <charset val="134"/>
          </rPr>
          <t>号）规定适用递延纳税政策的填写</t>
        </r>
        <r>
          <rPr>
            <sz val="9"/>
            <color indexed="81"/>
            <rFont val="Tahoma"/>
            <family val="2"/>
          </rPr>
          <t>“</t>
        </r>
        <r>
          <rPr>
            <sz val="9"/>
            <color indexed="81"/>
            <rFont val="宋体"/>
            <family val="3"/>
            <charset val="134"/>
          </rPr>
          <t>特殊性税务处理（递延纳税）</t>
        </r>
        <r>
          <rPr>
            <sz val="9"/>
            <color indexed="81"/>
            <rFont val="Tahoma"/>
            <family val="2"/>
          </rPr>
          <t>”</t>
        </r>
        <r>
          <rPr>
            <sz val="9"/>
            <color indexed="81"/>
            <rFont val="宋体"/>
            <family val="3"/>
            <charset val="134"/>
          </rPr>
          <t>相关列次。</t>
        </r>
      </text>
    </comment>
  </commentList>
</comments>
</file>

<file path=xl/comments14.xml><?xml version="1.0" encoding="utf-8"?>
<comments xmlns="http://schemas.openxmlformats.org/spreadsheetml/2006/main">
  <authors>
    <author>dell</author>
  </authors>
  <commentList>
    <comment ref="B22" authorId="0" shapeId="0">
      <text>
        <r>
          <rPr>
            <b/>
            <sz val="9"/>
            <color indexed="81"/>
            <rFont val="Tahoma"/>
            <family val="2"/>
          </rPr>
          <t>dell:</t>
        </r>
        <r>
          <rPr>
            <sz val="9"/>
            <color indexed="81"/>
            <rFont val="Tahoma"/>
            <family val="2"/>
          </rPr>
          <t xml:space="preserve">
</t>
        </r>
        <r>
          <rPr>
            <sz val="9"/>
            <color indexed="81"/>
            <rFont val="宋体"/>
            <family val="3"/>
            <charset val="134"/>
          </rPr>
          <t>搬迁所得
搬迁收入</t>
        </r>
        <r>
          <rPr>
            <sz val="9"/>
            <color indexed="81"/>
            <rFont val="Tahoma"/>
            <family val="2"/>
          </rPr>
          <t>-</t>
        </r>
        <r>
          <rPr>
            <sz val="9"/>
            <color indexed="81"/>
            <rFont val="宋体"/>
            <family val="3"/>
            <charset val="134"/>
          </rPr>
          <t>搬迁支出</t>
        </r>
        <r>
          <rPr>
            <sz val="9"/>
            <color indexed="81"/>
            <rFont val="Tahoma"/>
            <family val="2"/>
          </rPr>
          <t>=</t>
        </r>
        <r>
          <rPr>
            <sz val="9"/>
            <color indexed="81"/>
            <rFont val="宋体"/>
            <family val="3"/>
            <charset val="134"/>
          </rPr>
          <t>搬迁所得</t>
        </r>
        <r>
          <rPr>
            <sz val="9"/>
            <color indexed="81"/>
            <rFont val="Tahoma"/>
            <family val="2"/>
          </rPr>
          <t xml:space="preserve">&gt;0
</t>
        </r>
        <r>
          <rPr>
            <sz val="9"/>
            <color indexed="81"/>
            <rFont val="宋体"/>
            <family val="3"/>
            <charset val="134"/>
          </rPr>
          <t>在完成搬迁的年度，对搬迁收入和支出进行汇总清算，将搬迁所得计入当年度企业应纳税所得额计算纳税。
搬迁收入</t>
        </r>
        <r>
          <rPr>
            <sz val="9"/>
            <color indexed="81"/>
            <rFont val="Tahoma"/>
            <family val="2"/>
          </rPr>
          <t>-</t>
        </r>
        <r>
          <rPr>
            <sz val="9"/>
            <color indexed="81"/>
            <rFont val="宋体"/>
            <family val="3"/>
            <charset val="134"/>
          </rPr>
          <t>搬迁支出</t>
        </r>
        <r>
          <rPr>
            <sz val="9"/>
            <color indexed="81"/>
            <rFont val="Tahoma"/>
            <family val="2"/>
          </rPr>
          <t>=</t>
        </r>
        <r>
          <rPr>
            <sz val="9"/>
            <color indexed="81"/>
            <rFont val="宋体"/>
            <family val="3"/>
            <charset val="134"/>
          </rPr>
          <t>搬迁损失</t>
        </r>
        <r>
          <rPr>
            <sz val="9"/>
            <color indexed="81"/>
            <rFont val="Tahoma"/>
            <family val="2"/>
          </rPr>
          <t xml:space="preserve">&lt;0
</t>
        </r>
        <r>
          <rPr>
            <sz val="9"/>
            <color indexed="81"/>
            <rFont val="宋体"/>
            <family val="3"/>
            <charset val="134"/>
          </rPr>
          <t>在搬迁完成年度，一次性作为损失进行扣除
自搬迁完成年度起分</t>
        </r>
        <r>
          <rPr>
            <sz val="9"/>
            <color indexed="81"/>
            <rFont val="Tahoma"/>
            <family val="2"/>
          </rPr>
          <t>3</t>
        </r>
        <r>
          <rPr>
            <sz val="9"/>
            <color indexed="81"/>
            <rFont val="宋体"/>
            <family val="3"/>
            <charset val="134"/>
          </rPr>
          <t xml:space="preserve">个年度，均匀在税前扣除
</t>
        </r>
      </text>
    </comment>
  </commentList>
</comments>
</file>

<file path=xl/comments15.xml><?xml version="1.0" encoding="utf-8"?>
<comments xmlns="http://schemas.openxmlformats.org/spreadsheetml/2006/main">
  <authors>
    <author>dell</author>
    <author>ruiqing lv</author>
  </authors>
  <commentList>
    <comment ref="E3" authorId="0" shapeId="0">
      <text>
        <r>
          <rPr>
            <b/>
            <sz val="9"/>
            <color indexed="81"/>
            <rFont val="Tahoma"/>
            <family val="2"/>
          </rPr>
          <t>dell:</t>
        </r>
        <r>
          <rPr>
            <sz val="9"/>
            <color indexed="81"/>
            <rFont val="Tahoma"/>
            <family val="2"/>
          </rPr>
          <t xml:space="preserve">
</t>
        </r>
        <r>
          <rPr>
            <sz val="9"/>
            <color indexed="81"/>
            <rFont val="宋体"/>
            <family val="3"/>
            <charset val="134"/>
          </rPr>
          <t>若第</t>
        </r>
        <r>
          <rPr>
            <sz val="9"/>
            <color indexed="81"/>
            <rFont val="Tahoma"/>
            <family val="2"/>
          </rPr>
          <t>3</t>
        </r>
        <r>
          <rPr>
            <sz val="9"/>
            <color indexed="81"/>
            <rFont val="宋体"/>
            <family val="3"/>
            <charset val="134"/>
          </rPr>
          <t>列＞</t>
        </r>
        <r>
          <rPr>
            <sz val="9"/>
            <color indexed="81"/>
            <rFont val="Tahoma"/>
            <family val="2"/>
          </rPr>
          <t>0</t>
        </r>
        <r>
          <rPr>
            <sz val="9"/>
            <color indexed="81"/>
            <rFont val="宋体"/>
            <family val="3"/>
            <charset val="134"/>
          </rPr>
          <t>且第</t>
        </r>
        <r>
          <rPr>
            <sz val="9"/>
            <color indexed="81"/>
            <rFont val="Tahoma"/>
            <family val="2"/>
          </rPr>
          <t>2</t>
        </r>
        <r>
          <rPr>
            <sz val="9"/>
            <color indexed="81"/>
            <rFont val="宋体"/>
            <family val="3"/>
            <charset val="134"/>
          </rPr>
          <t>列＜</t>
        </r>
        <r>
          <rPr>
            <sz val="9"/>
            <color indexed="81"/>
            <rFont val="Tahoma"/>
            <family val="2"/>
          </rPr>
          <t>0</t>
        </r>
        <r>
          <rPr>
            <sz val="9"/>
            <color indexed="81"/>
            <rFont val="宋体"/>
            <family val="3"/>
            <charset val="134"/>
          </rPr>
          <t>，第</t>
        </r>
        <r>
          <rPr>
            <sz val="9"/>
            <color indexed="81"/>
            <rFont val="Tahoma"/>
            <family val="2"/>
          </rPr>
          <t>3</t>
        </r>
        <r>
          <rPr>
            <sz val="9"/>
            <color indexed="81"/>
            <rFont val="宋体"/>
            <family val="3"/>
            <charset val="134"/>
          </rPr>
          <t>列＜第</t>
        </r>
        <r>
          <rPr>
            <sz val="9"/>
            <color indexed="81"/>
            <rFont val="Tahoma"/>
            <family val="2"/>
          </rPr>
          <t>2</t>
        </r>
        <r>
          <rPr>
            <sz val="9"/>
            <color indexed="81"/>
            <rFont val="宋体"/>
            <family val="3"/>
            <charset val="134"/>
          </rPr>
          <t>列的绝对值。</t>
        </r>
      </text>
    </comment>
    <comment ref="L3" authorId="0" shapeId="0">
      <text>
        <r>
          <rPr>
            <b/>
            <sz val="9"/>
            <color indexed="81"/>
            <rFont val="Tahoma"/>
            <family val="2"/>
          </rPr>
          <t>dell:</t>
        </r>
        <r>
          <rPr>
            <sz val="9"/>
            <color indexed="81"/>
            <rFont val="Tahoma"/>
            <family val="2"/>
          </rPr>
          <t xml:space="preserve">
</t>
        </r>
        <r>
          <rPr>
            <sz val="9"/>
            <color indexed="81"/>
            <rFont val="宋体"/>
            <family val="3"/>
            <charset val="134"/>
          </rPr>
          <t>正数</t>
        </r>
      </text>
    </comment>
    <comment ref="M3" authorId="0" shapeId="0">
      <text>
        <r>
          <rPr>
            <b/>
            <sz val="9"/>
            <color indexed="81"/>
            <rFont val="Tahoma"/>
            <family val="2"/>
          </rPr>
          <t>dell:</t>
        </r>
        <r>
          <rPr>
            <sz val="9"/>
            <color indexed="81"/>
            <rFont val="Tahoma"/>
            <family val="2"/>
          </rPr>
          <t xml:space="preserve">
</t>
        </r>
        <r>
          <rPr>
            <sz val="9"/>
            <color indexed="81"/>
            <rFont val="宋体"/>
            <family val="3"/>
            <charset val="134"/>
          </rPr>
          <t>正数</t>
        </r>
      </text>
    </comment>
    <comment ref="L6" authorId="1" shapeId="0">
      <text>
        <r>
          <rPr>
            <b/>
            <sz val="9"/>
            <color indexed="81"/>
            <rFont val="宋体"/>
            <family val="3"/>
            <charset val="134"/>
          </rPr>
          <t>ruiqing lv:</t>
        </r>
        <r>
          <rPr>
            <sz val="9"/>
            <color indexed="81"/>
            <rFont val="宋体"/>
            <family val="3"/>
            <charset val="134"/>
          </rPr>
          <t xml:space="preserve">
L8小于等于D6.</t>
        </r>
      </text>
    </comment>
    <comment ref="L7" authorId="1" shapeId="0">
      <text>
        <r>
          <rPr>
            <b/>
            <sz val="9"/>
            <color indexed="81"/>
            <rFont val="宋体"/>
            <family val="3"/>
            <charset val="134"/>
          </rPr>
          <t>ruiqing lv:</t>
        </r>
        <r>
          <rPr>
            <sz val="9"/>
            <color indexed="81"/>
            <rFont val="宋体"/>
            <family val="3"/>
            <charset val="134"/>
          </rPr>
          <t xml:space="preserve">
L8+L9小于等于D6</t>
        </r>
      </text>
    </comment>
    <comment ref="L8" authorId="1" shapeId="0">
      <text>
        <r>
          <rPr>
            <b/>
            <sz val="9"/>
            <color indexed="81"/>
            <rFont val="宋体"/>
            <family val="3"/>
            <charset val="134"/>
          </rPr>
          <t>ruiqing lv:</t>
        </r>
        <r>
          <rPr>
            <sz val="9"/>
            <color indexed="81"/>
            <rFont val="宋体"/>
            <family val="3"/>
            <charset val="134"/>
          </rPr>
          <t xml:space="preserve">
L8+L9+L10小于等于D6</t>
        </r>
      </text>
    </comment>
    <comment ref="L9" authorId="1" shapeId="0">
      <text>
        <r>
          <rPr>
            <b/>
            <sz val="9"/>
            <color indexed="81"/>
            <rFont val="宋体"/>
            <family val="3"/>
            <charset val="134"/>
          </rPr>
          <t>ruiqing lv:</t>
        </r>
        <r>
          <rPr>
            <sz val="9"/>
            <color indexed="81"/>
            <rFont val="宋体"/>
            <family val="3"/>
            <charset val="134"/>
          </rPr>
          <t xml:space="preserve">
L8+L9+L10+L11小于等于D6</t>
        </r>
      </text>
    </comment>
    <comment ref="L10" authorId="1" shapeId="0">
      <text>
        <r>
          <rPr>
            <b/>
            <sz val="9"/>
            <color indexed="81"/>
            <rFont val="宋体"/>
            <family val="3"/>
            <charset val="134"/>
          </rPr>
          <t>ruiqing lv:</t>
        </r>
        <r>
          <rPr>
            <sz val="9"/>
            <color indexed="81"/>
            <rFont val="宋体"/>
            <family val="3"/>
            <charset val="134"/>
          </rPr>
          <t xml:space="preserve">
l8+l9+l10+l11+l12小于等于D6</t>
        </r>
      </text>
    </comment>
    <comment ref="D11" authorId="0" shapeId="0">
      <text>
        <r>
          <rPr>
            <b/>
            <sz val="9"/>
            <color indexed="81"/>
            <rFont val="Tahoma"/>
            <family val="2"/>
          </rPr>
          <t>dell:</t>
        </r>
        <r>
          <rPr>
            <sz val="9"/>
            <color indexed="81"/>
            <rFont val="Tahoma"/>
            <family val="2"/>
          </rPr>
          <t xml:space="preserve">
</t>
        </r>
        <r>
          <rPr>
            <sz val="9"/>
            <color indexed="81"/>
            <rFont val="宋体"/>
            <family val="3"/>
            <charset val="134"/>
          </rPr>
          <t>可弥补亏损所得</t>
        </r>
        <r>
          <rPr>
            <sz val="9"/>
            <color indexed="81"/>
            <rFont val="Tahoma"/>
            <family val="2"/>
          </rPr>
          <t>”</t>
        </r>
        <r>
          <rPr>
            <sz val="9"/>
            <color indexed="81"/>
            <rFont val="宋体"/>
            <family val="3"/>
            <charset val="134"/>
          </rPr>
          <t>：第</t>
        </r>
        <r>
          <rPr>
            <sz val="9"/>
            <color indexed="81"/>
            <rFont val="Tahoma"/>
            <family val="2"/>
          </rPr>
          <t>6</t>
        </r>
        <r>
          <rPr>
            <sz val="9"/>
            <color indexed="81"/>
            <rFont val="宋体"/>
            <family val="3"/>
            <charset val="134"/>
          </rPr>
          <t>行填报表</t>
        </r>
        <r>
          <rPr>
            <sz val="9"/>
            <color indexed="81"/>
            <rFont val="Tahoma"/>
            <family val="2"/>
          </rPr>
          <t>A100000</t>
        </r>
        <r>
          <rPr>
            <sz val="9"/>
            <color indexed="81"/>
            <rFont val="宋体"/>
            <family val="3"/>
            <charset val="134"/>
          </rPr>
          <t>第</t>
        </r>
        <r>
          <rPr>
            <sz val="9"/>
            <color indexed="81"/>
            <rFont val="Tahoma"/>
            <family val="2"/>
          </rPr>
          <t>19</t>
        </r>
        <r>
          <rPr>
            <sz val="9"/>
            <color indexed="81"/>
            <rFont val="宋体"/>
            <family val="3"/>
            <charset val="134"/>
          </rPr>
          <t>行</t>
        </r>
        <r>
          <rPr>
            <sz val="9"/>
            <color indexed="81"/>
            <rFont val="Tahoma"/>
            <family val="2"/>
          </rPr>
          <t>“</t>
        </r>
        <r>
          <rPr>
            <sz val="9"/>
            <color indexed="81"/>
            <rFont val="宋体"/>
            <family val="3"/>
            <charset val="134"/>
          </rPr>
          <t>纳税调整后所得</t>
        </r>
        <r>
          <rPr>
            <sz val="9"/>
            <color indexed="81"/>
            <rFont val="Tahoma"/>
            <family val="2"/>
          </rPr>
          <t>”</t>
        </r>
        <r>
          <rPr>
            <sz val="9"/>
            <color indexed="81"/>
            <rFont val="宋体"/>
            <family val="3"/>
            <charset val="134"/>
          </rPr>
          <t>减去第</t>
        </r>
        <r>
          <rPr>
            <sz val="9"/>
            <color indexed="81"/>
            <rFont val="Tahoma"/>
            <family val="2"/>
          </rPr>
          <t>20</t>
        </r>
        <r>
          <rPr>
            <sz val="9"/>
            <color indexed="81"/>
            <rFont val="宋体"/>
            <family val="3"/>
            <charset val="134"/>
          </rPr>
          <t>行</t>
        </r>
        <r>
          <rPr>
            <sz val="9"/>
            <color indexed="81"/>
            <rFont val="Tahoma"/>
            <family val="2"/>
          </rPr>
          <t>“</t>
        </r>
        <r>
          <rPr>
            <sz val="9"/>
            <color indexed="81"/>
            <rFont val="宋体"/>
            <family val="3"/>
            <charset val="134"/>
          </rPr>
          <t>所得减免</t>
        </r>
        <r>
          <rPr>
            <sz val="9"/>
            <color indexed="81"/>
            <rFont val="Tahoma"/>
            <family val="2"/>
          </rPr>
          <t>”</t>
        </r>
        <r>
          <rPr>
            <sz val="9"/>
            <color indexed="81"/>
            <rFont val="宋体"/>
            <family val="3"/>
            <charset val="134"/>
          </rPr>
          <t>后的值。</t>
        </r>
      </text>
    </comment>
    <comment ref="L11"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6</t>
        </r>
        <r>
          <rPr>
            <sz val="9"/>
            <color indexed="81"/>
            <rFont val="宋体"/>
            <family val="3"/>
            <charset val="134"/>
          </rPr>
          <t>行：金额等于第</t>
        </r>
        <r>
          <rPr>
            <sz val="9"/>
            <color indexed="81"/>
            <rFont val="Tahoma"/>
            <family val="2"/>
          </rPr>
          <t>10</t>
        </r>
        <r>
          <rPr>
            <sz val="9"/>
            <color indexed="81"/>
            <rFont val="宋体"/>
            <family val="3"/>
            <charset val="134"/>
          </rPr>
          <t>列第</t>
        </r>
        <r>
          <rPr>
            <sz val="9"/>
            <color indexed="81"/>
            <rFont val="Tahoma"/>
            <family val="2"/>
          </rPr>
          <t>1</t>
        </r>
        <r>
          <rPr>
            <sz val="9"/>
            <color indexed="81"/>
            <rFont val="宋体"/>
            <family val="3"/>
            <charset val="134"/>
          </rPr>
          <t>行至第</t>
        </r>
        <r>
          <rPr>
            <sz val="9"/>
            <color indexed="81"/>
            <rFont val="Tahoma"/>
            <family val="2"/>
          </rPr>
          <t>5</t>
        </r>
        <r>
          <rPr>
            <sz val="9"/>
            <color indexed="81"/>
            <rFont val="宋体"/>
            <family val="3"/>
            <charset val="134"/>
          </rPr>
          <t>行的合计金额，该数据填入本年度表</t>
        </r>
        <r>
          <rPr>
            <sz val="9"/>
            <color indexed="81"/>
            <rFont val="Tahoma"/>
            <family val="2"/>
          </rPr>
          <t>A100000</t>
        </r>
        <r>
          <rPr>
            <sz val="9"/>
            <color indexed="81"/>
            <rFont val="宋体"/>
            <family val="3"/>
            <charset val="134"/>
          </rPr>
          <t>第</t>
        </r>
        <r>
          <rPr>
            <sz val="9"/>
            <color indexed="81"/>
            <rFont val="Tahoma"/>
            <family val="2"/>
          </rPr>
          <t>21</t>
        </r>
        <r>
          <rPr>
            <sz val="9"/>
            <color indexed="81"/>
            <rFont val="宋体"/>
            <family val="3"/>
            <charset val="134"/>
          </rPr>
          <t>行。</t>
        </r>
      </text>
    </comment>
  </commentList>
</comments>
</file>

<file path=xl/comments16.xml><?xml version="1.0" encoding="utf-8"?>
<comments xmlns="http://schemas.openxmlformats.org/spreadsheetml/2006/main">
  <authors>
    <author>dell</author>
  </authors>
  <commentList>
    <comment ref="B20" authorId="0" shapeId="0">
      <text>
        <r>
          <rPr>
            <b/>
            <sz val="9"/>
            <color indexed="81"/>
            <rFont val="Tahoma"/>
            <family val="2"/>
          </rPr>
          <t>dell:</t>
        </r>
        <r>
          <rPr>
            <sz val="9"/>
            <color indexed="81"/>
            <rFont val="Tahoma"/>
            <family val="2"/>
          </rPr>
          <t xml:space="preserve">
</t>
        </r>
        <r>
          <rPr>
            <sz val="9"/>
            <color indexed="81"/>
            <rFont val="宋体"/>
            <family val="3"/>
            <charset val="134"/>
          </rPr>
          <t>填报纳税人综合利用资源生产产品取得的收入总额乘以</t>
        </r>
        <r>
          <rPr>
            <sz val="9"/>
            <color indexed="81"/>
            <rFont val="Tahoma"/>
            <family val="2"/>
          </rPr>
          <t>10%</t>
        </r>
        <r>
          <rPr>
            <sz val="9"/>
            <color indexed="81"/>
            <rFont val="宋体"/>
            <family val="3"/>
            <charset val="134"/>
          </rPr>
          <t>的金额。</t>
        </r>
      </text>
    </comment>
    <comment ref="B22" authorId="0" shapeId="0">
      <text>
        <r>
          <rPr>
            <b/>
            <sz val="9"/>
            <color indexed="81"/>
            <rFont val="Tahoma"/>
            <family val="2"/>
          </rPr>
          <t>dell:</t>
        </r>
        <r>
          <rPr>
            <sz val="9"/>
            <color indexed="81"/>
            <rFont val="Tahoma"/>
            <family val="2"/>
          </rPr>
          <t xml:space="preserve">
</t>
        </r>
        <r>
          <rPr>
            <sz val="9"/>
            <color indexed="81"/>
            <rFont val="宋体"/>
            <family val="3"/>
            <charset val="134"/>
          </rPr>
          <t>金融机构取得的涉农贷款利息收入在计算应纳税所得额时减计收入</t>
        </r>
        <r>
          <rPr>
            <sz val="9"/>
            <color indexed="81"/>
            <rFont val="Tahoma"/>
            <family val="2"/>
          </rPr>
          <t>”</t>
        </r>
        <r>
          <rPr>
            <sz val="9"/>
            <color indexed="81"/>
            <rFont val="宋体"/>
            <family val="3"/>
            <charset val="134"/>
          </rPr>
          <t>：填报纳税人取得农户小额贷款利息收入总额乘以</t>
        </r>
        <r>
          <rPr>
            <sz val="9"/>
            <color indexed="81"/>
            <rFont val="Tahoma"/>
            <family val="2"/>
          </rPr>
          <t>10%</t>
        </r>
        <r>
          <rPr>
            <sz val="9"/>
            <color indexed="81"/>
            <rFont val="宋体"/>
            <family val="3"/>
            <charset val="134"/>
          </rPr>
          <t>的金额</t>
        </r>
      </text>
    </comment>
    <comment ref="B23" authorId="0" shapeId="0">
      <text>
        <r>
          <rPr>
            <b/>
            <sz val="9"/>
            <color indexed="81"/>
            <rFont val="Tahoma"/>
            <family val="2"/>
          </rPr>
          <t>dell:</t>
        </r>
        <r>
          <rPr>
            <sz val="9"/>
            <color indexed="81"/>
            <rFont val="Tahoma"/>
            <family val="2"/>
          </rPr>
          <t xml:space="preserve">
</t>
        </r>
        <r>
          <rPr>
            <sz val="9"/>
            <color indexed="81"/>
            <rFont val="宋体"/>
            <family val="3"/>
            <charset val="134"/>
          </rPr>
          <t>保险机构取得的涉农保费收入在计算应纳税所得额时减计收入</t>
        </r>
        <r>
          <rPr>
            <sz val="9"/>
            <color indexed="81"/>
            <rFont val="Tahoma"/>
            <family val="2"/>
          </rPr>
          <t>”</t>
        </r>
        <r>
          <rPr>
            <sz val="9"/>
            <color indexed="81"/>
            <rFont val="宋体"/>
            <family val="3"/>
            <charset val="134"/>
          </rPr>
          <t>：填报保险公司为种植业、养殖业提供保险业务取得的保费收入总额乘以</t>
        </r>
        <r>
          <rPr>
            <sz val="9"/>
            <color indexed="81"/>
            <rFont val="Tahoma"/>
            <family val="2"/>
          </rPr>
          <t>10%</t>
        </r>
        <r>
          <rPr>
            <sz val="9"/>
            <color indexed="81"/>
            <rFont val="宋体"/>
            <family val="3"/>
            <charset val="134"/>
          </rPr>
          <t>的金额。其中保费收入总额＝原保费收入</t>
        </r>
        <r>
          <rPr>
            <sz val="9"/>
            <color indexed="81"/>
            <rFont val="Tahoma"/>
            <family val="2"/>
          </rPr>
          <t>+</t>
        </r>
        <r>
          <rPr>
            <sz val="9"/>
            <color indexed="81"/>
            <rFont val="宋体"/>
            <family val="3"/>
            <charset val="134"/>
          </rPr>
          <t>分包费收入</t>
        </r>
        <r>
          <rPr>
            <sz val="9"/>
            <color indexed="81"/>
            <rFont val="Tahoma"/>
            <family val="2"/>
          </rPr>
          <t>-</t>
        </r>
        <r>
          <rPr>
            <sz val="9"/>
            <color indexed="81"/>
            <rFont val="宋体"/>
            <family val="3"/>
            <charset val="134"/>
          </rPr>
          <t>分出保费收入。</t>
        </r>
      </text>
    </comment>
    <comment ref="B24" authorId="0" shapeId="0">
      <text>
        <r>
          <rPr>
            <b/>
            <sz val="9"/>
            <color indexed="81"/>
            <rFont val="Tahoma"/>
            <family val="2"/>
          </rPr>
          <t>dell:</t>
        </r>
        <r>
          <rPr>
            <sz val="9"/>
            <color indexed="81"/>
            <rFont val="Tahoma"/>
            <family val="2"/>
          </rPr>
          <t xml:space="preserve">
</t>
        </r>
        <r>
          <rPr>
            <sz val="9"/>
            <color indexed="81"/>
            <rFont val="宋体"/>
            <family val="3"/>
            <charset val="134"/>
          </rPr>
          <t>对经省级金融管理部门</t>
        </r>
        <r>
          <rPr>
            <sz val="9"/>
            <color indexed="81"/>
            <rFont val="Tahoma"/>
            <family val="2"/>
          </rPr>
          <t>(</t>
        </r>
        <r>
          <rPr>
            <sz val="9"/>
            <color indexed="81"/>
            <rFont val="宋体"/>
            <family val="3"/>
            <charset val="134"/>
          </rPr>
          <t>金融办、局等</t>
        </r>
        <r>
          <rPr>
            <sz val="9"/>
            <color indexed="81"/>
            <rFont val="Tahoma"/>
            <family val="2"/>
          </rPr>
          <t>)</t>
        </r>
        <r>
          <rPr>
            <sz val="9"/>
            <color indexed="81"/>
            <rFont val="宋体"/>
            <family val="3"/>
            <charset val="134"/>
          </rPr>
          <t>批准成立的小额贷款公司取得的农户小额贷款利息收入乘以</t>
        </r>
        <r>
          <rPr>
            <sz val="9"/>
            <color indexed="81"/>
            <rFont val="Tahoma"/>
            <family val="2"/>
          </rPr>
          <t>10%</t>
        </r>
        <r>
          <rPr>
            <sz val="9"/>
            <color indexed="81"/>
            <rFont val="宋体"/>
            <family val="3"/>
            <charset val="134"/>
          </rPr>
          <t>的金额。</t>
        </r>
      </text>
    </comment>
    <comment ref="B30" authorId="0" shapeId="0">
      <text>
        <r>
          <rPr>
            <b/>
            <sz val="9"/>
            <color indexed="81"/>
            <rFont val="Tahoma"/>
            <family val="2"/>
          </rPr>
          <t>dell:</t>
        </r>
        <r>
          <rPr>
            <sz val="9"/>
            <color indexed="81"/>
            <rFont val="Tahoma"/>
            <family val="2"/>
          </rPr>
          <t xml:space="preserve">
</t>
        </r>
        <r>
          <rPr>
            <sz val="9"/>
            <color indexed="81"/>
            <rFont val="宋体"/>
            <family val="3"/>
            <charset val="134"/>
          </rPr>
          <t>企业为获得创新性、创意性、突破性的产品进行创意设计活动而发生的相关费用加计扣除</t>
        </r>
        <r>
          <rPr>
            <sz val="9"/>
            <color indexed="81"/>
            <rFont val="Tahoma"/>
            <family val="2"/>
          </rPr>
          <t>”</t>
        </r>
        <r>
          <rPr>
            <sz val="9"/>
            <color indexed="81"/>
            <rFont val="宋体"/>
            <family val="3"/>
            <charset val="134"/>
          </rPr>
          <t>：填报纳税人根据《财政部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科技部关于完善研究开发费用税前加计扣除政策的通知》（财税〔</t>
        </r>
        <r>
          <rPr>
            <sz val="9"/>
            <color indexed="81"/>
            <rFont val="Tahoma"/>
            <family val="2"/>
          </rPr>
          <t>2015</t>
        </r>
        <r>
          <rPr>
            <sz val="9"/>
            <color indexed="81"/>
            <rFont val="宋体"/>
            <family val="3"/>
            <charset val="134"/>
          </rPr>
          <t>〕</t>
        </r>
        <r>
          <rPr>
            <sz val="9"/>
            <color indexed="81"/>
            <rFont val="Tahoma"/>
            <family val="2"/>
          </rPr>
          <t>119</t>
        </r>
        <r>
          <rPr>
            <sz val="9"/>
            <color indexed="81"/>
            <rFont val="宋体"/>
            <family val="3"/>
            <charset val="134"/>
          </rPr>
          <t>号）第二条第四项规定，为获得创新性、创意性、突破性的产品进行创意设计活动而发生的相关费用按照规定进行税前加计扣除的金额。</t>
        </r>
      </text>
    </comment>
  </commentList>
</comments>
</file>

<file path=xl/comments17.xml><?xml version="1.0" encoding="utf-8"?>
<comments xmlns="http://schemas.openxmlformats.org/spreadsheetml/2006/main">
  <authors>
    <author>dell</author>
  </authors>
  <commentList>
    <comment ref="A2" authorId="0" shapeId="0">
      <text>
        <r>
          <rPr>
            <b/>
            <sz val="9"/>
            <color indexed="81"/>
            <rFont val="Tahoma"/>
            <family val="2"/>
          </rPr>
          <t>dell:</t>
        </r>
        <r>
          <rPr>
            <sz val="9"/>
            <color indexed="81"/>
            <rFont val="Tahoma"/>
            <family val="2"/>
          </rPr>
          <t xml:space="preserve">
</t>
        </r>
        <r>
          <rPr>
            <sz val="9"/>
            <color indexed="81"/>
            <rFont val="宋体"/>
            <family val="3"/>
            <charset val="134"/>
          </rPr>
          <t>填报本年发生的符合条件的居民企业之间的股息、红利（包括</t>
        </r>
        <r>
          <rPr>
            <sz val="9"/>
            <color indexed="81"/>
            <rFont val="Tahoma"/>
            <family val="2"/>
          </rPr>
          <t>H</t>
        </r>
        <r>
          <rPr>
            <sz val="9"/>
            <color indexed="81"/>
            <rFont val="宋体"/>
            <family val="3"/>
            <charset val="134"/>
          </rPr>
          <t>股）等权益性投资收益优惠情况，不包括连续持有居民企业公开发行并上市流通的股票不足</t>
        </r>
        <r>
          <rPr>
            <sz val="9"/>
            <color indexed="81"/>
            <rFont val="Tahoma"/>
            <family val="2"/>
          </rPr>
          <t>12</t>
        </r>
        <r>
          <rPr>
            <sz val="9"/>
            <color indexed="81"/>
            <rFont val="宋体"/>
            <family val="3"/>
            <charset val="134"/>
          </rPr>
          <t>个月取得的投资收益。</t>
        </r>
      </text>
    </comment>
    <comment ref="D4"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3</t>
        </r>
        <r>
          <rPr>
            <sz val="9"/>
            <color indexed="81"/>
            <rFont val="宋体"/>
            <family val="3"/>
            <charset val="134"/>
          </rPr>
          <t>列</t>
        </r>
        <r>
          <rPr>
            <sz val="9"/>
            <color indexed="81"/>
            <rFont val="Tahoma"/>
            <family val="2"/>
          </rPr>
          <t>“</t>
        </r>
        <r>
          <rPr>
            <sz val="9"/>
            <color indexed="81"/>
            <rFont val="宋体"/>
            <family val="3"/>
            <charset val="134"/>
          </rPr>
          <t>投资性质</t>
        </r>
        <r>
          <rPr>
            <sz val="9"/>
            <color indexed="81"/>
            <rFont val="Tahoma"/>
            <family val="2"/>
          </rPr>
          <t>”</t>
        </r>
        <r>
          <rPr>
            <sz val="9"/>
            <color indexed="81"/>
            <rFont val="宋体"/>
            <family val="3"/>
            <charset val="134"/>
          </rPr>
          <t>：按选项填报：（</t>
        </r>
        <r>
          <rPr>
            <sz val="9"/>
            <color indexed="81"/>
            <rFont val="Tahoma"/>
            <family val="2"/>
          </rPr>
          <t>1</t>
        </r>
        <r>
          <rPr>
            <sz val="9"/>
            <color indexed="81"/>
            <rFont val="宋体"/>
            <family val="3"/>
            <charset val="134"/>
          </rPr>
          <t>）直接投资、（</t>
        </r>
        <r>
          <rPr>
            <sz val="9"/>
            <color indexed="81"/>
            <rFont val="Tahoma"/>
            <family val="2"/>
          </rPr>
          <t>2</t>
        </r>
        <r>
          <rPr>
            <sz val="9"/>
            <color indexed="81"/>
            <rFont val="宋体"/>
            <family val="3"/>
            <charset val="134"/>
          </rPr>
          <t>）股票投资（不含</t>
        </r>
        <r>
          <rPr>
            <sz val="9"/>
            <color indexed="81"/>
            <rFont val="Tahoma"/>
            <family val="2"/>
          </rPr>
          <t>H</t>
        </r>
        <r>
          <rPr>
            <sz val="9"/>
            <color indexed="81"/>
            <rFont val="宋体"/>
            <family val="3"/>
            <charset val="134"/>
          </rPr>
          <t>股）、（</t>
        </r>
        <r>
          <rPr>
            <sz val="9"/>
            <color indexed="81"/>
            <rFont val="Tahoma"/>
            <family val="2"/>
          </rPr>
          <t>3</t>
        </r>
        <r>
          <rPr>
            <sz val="9"/>
            <color indexed="81"/>
            <rFont val="宋体"/>
            <family val="3"/>
            <charset val="134"/>
          </rPr>
          <t>）股票投资（沪港通</t>
        </r>
        <r>
          <rPr>
            <sz val="9"/>
            <color indexed="81"/>
            <rFont val="Tahoma"/>
            <family val="2"/>
          </rPr>
          <t>H</t>
        </r>
        <r>
          <rPr>
            <sz val="9"/>
            <color indexed="81"/>
            <rFont val="宋体"/>
            <family val="3"/>
            <charset val="134"/>
          </rPr>
          <t>股投资）、（</t>
        </r>
        <r>
          <rPr>
            <sz val="9"/>
            <color indexed="81"/>
            <rFont val="Tahoma"/>
            <family val="2"/>
          </rPr>
          <t>4</t>
        </r>
        <r>
          <rPr>
            <sz val="9"/>
            <color indexed="81"/>
            <rFont val="宋体"/>
            <family val="3"/>
            <charset val="134"/>
          </rPr>
          <t>）股票投资（深港通</t>
        </r>
        <r>
          <rPr>
            <sz val="9"/>
            <color indexed="81"/>
            <rFont val="Tahoma"/>
            <family val="2"/>
          </rPr>
          <t>H</t>
        </r>
        <r>
          <rPr>
            <sz val="9"/>
            <color indexed="81"/>
            <rFont val="宋体"/>
            <family val="3"/>
            <charset val="134"/>
          </rPr>
          <t>股投资）。</t>
        </r>
      </text>
    </comment>
  </commentList>
</comments>
</file>

<file path=xl/comments18.xml><?xml version="1.0" encoding="utf-8"?>
<comments xmlns="http://schemas.openxmlformats.org/spreadsheetml/2006/main">
  <authors>
    <author>dell</author>
  </authors>
  <commentList>
    <comment ref="B39" authorId="0" shapeId="0">
      <text>
        <r>
          <rPr>
            <b/>
            <sz val="9"/>
            <color indexed="81"/>
            <rFont val="Tahoma"/>
            <family val="2"/>
          </rPr>
          <t>dell:</t>
        </r>
        <r>
          <rPr>
            <sz val="9"/>
            <color indexed="81"/>
            <rFont val="Tahoma"/>
            <family val="2"/>
          </rPr>
          <t xml:space="preserve">
dell:
</t>
        </r>
        <r>
          <rPr>
            <sz val="9"/>
            <color indexed="81"/>
            <rFont val="宋体"/>
            <family val="3"/>
            <charset val="134"/>
          </rPr>
          <t>可计入研发费用的其他费用</t>
        </r>
        <r>
          <rPr>
            <sz val="9"/>
            <color indexed="81"/>
            <rFont val="Tahoma"/>
            <family val="2"/>
          </rPr>
          <t>”</t>
        </r>
        <r>
          <rPr>
            <sz val="9"/>
            <color indexed="81"/>
            <rFont val="宋体"/>
            <family val="3"/>
            <charset val="134"/>
          </rPr>
          <t>：填报纳税人为研究开发活动所发生的其他费用中不超过研究开发总费用的</t>
        </r>
        <r>
          <rPr>
            <sz val="9"/>
            <color indexed="81"/>
            <rFont val="Tahoma"/>
            <family val="2"/>
          </rPr>
          <t>20%</t>
        </r>
        <r>
          <rPr>
            <sz val="9"/>
            <color indexed="81"/>
            <rFont val="宋体"/>
            <family val="3"/>
            <charset val="134"/>
          </rPr>
          <t>的金额。该行取第</t>
        </r>
        <r>
          <rPr>
            <sz val="9"/>
            <color indexed="81"/>
            <rFont val="Tahoma"/>
            <family val="2"/>
          </rPr>
          <t>17</t>
        </r>
        <r>
          <rPr>
            <sz val="9"/>
            <color indexed="81"/>
            <rFont val="宋体"/>
            <family val="3"/>
            <charset val="134"/>
          </rPr>
          <t>行至第</t>
        </r>
        <r>
          <rPr>
            <sz val="9"/>
            <color indexed="81"/>
            <rFont val="Tahoma"/>
            <family val="2"/>
          </rPr>
          <t>22</t>
        </r>
        <r>
          <rPr>
            <sz val="9"/>
            <color indexed="81"/>
            <rFont val="宋体"/>
            <family val="3"/>
            <charset val="134"/>
          </rPr>
          <t>行之和</t>
        </r>
        <r>
          <rPr>
            <sz val="9"/>
            <color indexed="81"/>
            <rFont val="Tahoma"/>
            <family val="2"/>
          </rPr>
          <t>×20%÷(1-20%)</t>
        </r>
      </text>
    </comment>
    <comment ref="D39" authorId="0" shapeId="0">
      <text>
        <r>
          <rPr>
            <b/>
            <sz val="9"/>
            <color indexed="81"/>
            <rFont val="Tahoma"/>
            <family val="2"/>
          </rPr>
          <t>dell:</t>
        </r>
        <r>
          <rPr>
            <sz val="9"/>
            <color indexed="81"/>
            <rFont val="Tahoma"/>
            <family val="2"/>
          </rPr>
          <t xml:space="preserve">
</t>
        </r>
        <r>
          <rPr>
            <sz val="9"/>
            <color indexed="81"/>
            <rFont val="宋体"/>
            <family val="3"/>
            <charset val="134"/>
          </rPr>
          <t>第六项和第七项熟小</t>
        </r>
      </text>
    </comment>
  </commentList>
</comments>
</file>

<file path=xl/comments19.xml><?xml version="1.0" encoding="utf-8"?>
<comments xmlns="http://schemas.openxmlformats.org/spreadsheetml/2006/main">
  <authors>
    <author>dell</author>
  </authors>
  <commentList>
    <comment ref="B2" authorId="0" shapeId="0">
      <text>
        <r>
          <rPr>
            <b/>
            <sz val="9"/>
            <color indexed="81"/>
            <rFont val="Tahoma"/>
            <family val="2"/>
          </rPr>
          <t>dell:</t>
        </r>
        <r>
          <rPr>
            <sz val="9"/>
            <color indexed="81"/>
            <rFont val="Tahoma"/>
            <family val="2"/>
          </rPr>
          <t xml:space="preserve">
</t>
        </r>
        <r>
          <rPr>
            <sz val="9"/>
            <color indexed="81"/>
            <rFont val="宋体"/>
            <family val="3"/>
            <charset val="134"/>
          </rPr>
          <t>本期纳税调整后所得（表</t>
        </r>
        <r>
          <rPr>
            <sz val="9"/>
            <color indexed="81"/>
            <rFont val="Tahoma"/>
            <family val="2"/>
          </rPr>
          <t>A100000</t>
        </r>
        <r>
          <rPr>
            <sz val="9"/>
            <color indexed="81"/>
            <rFont val="宋体"/>
            <family val="3"/>
            <charset val="134"/>
          </rPr>
          <t>第</t>
        </r>
        <r>
          <rPr>
            <sz val="9"/>
            <color indexed="81"/>
            <rFont val="Tahoma"/>
            <family val="2"/>
          </rPr>
          <t>19</t>
        </r>
        <r>
          <rPr>
            <sz val="9"/>
            <color indexed="81"/>
            <rFont val="宋体"/>
            <family val="3"/>
            <charset val="134"/>
          </rPr>
          <t>行）为负数的不需填报本表。</t>
        </r>
      </text>
    </comment>
    <comment ref="C3" authorId="0" shapeId="0">
      <text>
        <r>
          <rPr>
            <b/>
            <sz val="9"/>
            <color indexed="81"/>
            <rFont val="Tahoma"/>
            <family val="2"/>
          </rPr>
          <t>dell:</t>
        </r>
        <r>
          <rPr>
            <sz val="9"/>
            <color indexed="81"/>
            <rFont val="Tahoma"/>
            <family val="2"/>
          </rPr>
          <t xml:space="preserve">
</t>
        </r>
        <r>
          <rPr>
            <sz val="9"/>
            <color indexed="81"/>
            <rFont val="宋体"/>
            <family val="3"/>
            <charset val="134"/>
          </rPr>
          <t>新增</t>
        </r>
      </text>
    </comment>
    <comment ref="C6" authorId="0" shapeId="0">
      <text>
        <r>
          <rPr>
            <b/>
            <sz val="9"/>
            <color indexed="81"/>
            <rFont val="Tahoma"/>
            <family val="2"/>
          </rPr>
          <t>dell:</t>
        </r>
        <r>
          <rPr>
            <sz val="9"/>
            <color indexed="81"/>
            <rFont val="Tahoma"/>
            <family val="2"/>
          </rPr>
          <t xml:space="preserve">
</t>
        </r>
        <r>
          <rPr>
            <sz val="9"/>
            <color indexed="81"/>
            <rFont val="宋体"/>
            <family val="3"/>
            <charset val="134"/>
          </rPr>
          <t>填报纳税人享受减免所得优惠的项目在会计核算上的名称</t>
        </r>
      </text>
    </comment>
    <comment ref="D6" authorId="0" shapeId="0">
      <text>
        <r>
          <rPr>
            <b/>
            <sz val="9"/>
            <color indexed="81"/>
            <rFont val="Tahoma"/>
            <family val="2"/>
          </rPr>
          <t>dell:</t>
        </r>
        <r>
          <rPr>
            <sz val="9"/>
            <color indexed="81"/>
            <rFont val="Tahoma"/>
            <family val="2"/>
          </rPr>
          <t xml:space="preserve">
1.</t>
        </r>
        <r>
          <rPr>
            <sz val="9"/>
            <color indexed="81"/>
            <rFont val="宋体"/>
            <family val="3"/>
            <charset val="134"/>
          </rPr>
          <t>蔬菜、谷物、薯类、油料、豆类、棉花、麻类、糖料、水果、坚果的种植；</t>
        </r>
        <r>
          <rPr>
            <sz val="9"/>
            <color indexed="81"/>
            <rFont val="Tahoma"/>
            <family val="2"/>
          </rPr>
          <t>2.</t>
        </r>
        <r>
          <rPr>
            <sz val="9"/>
            <color indexed="81"/>
            <rFont val="宋体"/>
            <family val="3"/>
            <charset val="134"/>
          </rPr>
          <t>农作物新品种的选育；</t>
        </r>
        <r>
          <rPr>
            <sz val="9"/>
            <color indexed="81"/>
            <rFont val="Tahoma"/>
            <family val="2"/>
          </rPr>
          <t>3.</t>
        </r>
        <r>
          <rPr>
            <sz val="9"/>
            <color indexed="81"/>
            <rFont val="宋体"/>
            <family val="3"/>
            <charset val="134"/>
          </rPr>
          <t>中药材的种植；</t>
        </r>
        <r>
          <rPr>
            <sz val="9"/>
            <color indexed="81"/>
            <rFont val="Tahoma"/>
            <family val="2"/>
          </rPr>
          <t>4.</t>
        </r>
        <r>
          <rPr>
            <sz val="9"/>
            <color indexed="81"/>
            <rFont val="宋体"/>
            <family val="3"/>
            <charset val="134"/>
          </rPr>
          <t>林木的培育和种植；</t>
        </r>
        <r>
          <rPr>
            <sz val="9"/>
            <color indexed="81"/>
            <rFont val="Tahoma"/>
            <family val="2"/>
          </rPr>
          <t>5.</t>
        </r>
        <r>
          <rPr>
            <sz val="9"/>
            <color indexed="81"/>
            <rFont val="宋体"/>
            <family val="3"/>
            <charset val="134"/>
          </rPr>
          <t>牲畜、家禽的饲养；</t>
        </r>
        <r>
          <rPr>
            <sz val="9"/>
            <color indexed="81"/>
            <rFont val="Tahoma"/>
            <family val="2"/>
          </rPr>
          <t>6.</t>
        </r>
        <r>
          <rPr>
            <sz val="9"/>
            <color indexed="81"/>
            <rFont val="宋体"/>
            <family val="3"/>
            <charset val="134"/>
          </rPr>
          <t>林产品的采集；</t>
        </r>
        <r>
          <rPr>
            <sz val="9"/>
            <color indexed="81"/>
            <rFont val="Tahoma"/>
            <family val="2"/>
          </rPr>
          <t>7.</t>
        </r>
        <r>
          <rPr>
            <sz val="9"/>
            <color indexed="81"/>
            <rFont val="宋体"/>
            <family val="3"/>
            <charset val="134"/>
          </rPr>
          <t>灌溉、兽医、农技推广、农机作业和维修等农、林、牧、渔服务业项目；</t>
        </r>
        <r>
          <rPr>
            <sz val="9"/>
            <color indexed="81"/>
            <rFont val="Tahoma"/>
            <family val="2"/>
          </rPr>
          <t>8.</t>
        </r>
        <r>
          <rPr>
            <sz val="9"/>
            <color indexed="81"/>
            <rFont val="宋体"/>
            <family val="3"/>
            <charset val="134"/>
          </rPr>
          <t>农产品初加工；</t>
        </r>
        <r>
          <rPr>
            <sz val="9"/>
            <color indexed="81"/>
            <rFont val="Tahoma"/>
            <family val="2"/>
          </rPr>
          <t>9.</t>
        </r>
        <r>
          <rPr>
            <sz val="9"/>
            <color indexed="81"/>
            <rFont val="宋体"/>
            <family val="3"/>
            <charset val="134"/>
          </rPr>
          <t>远洋捕捞；</t>
        </r>
        <r>
          <rPr>
            <sz val="9"/>
            <color indexed="81"/>
            <rFont val="Tahoma"/>
            <family val="2"/>
          </rPr>
          <t>10.</t>
        </r>
        <r>
          <rPr>
            <sz val="9"/>
            <color indexed="81"/>
            <rFont val="宋体"/>
            <family val="3"/>
            <charset val="134"/>
          </rPr>
          <t>花卉、茶以及其他饮料作物和香料作物的种植；</t>
        </r>
        <r>
          <rPr>
            <sz val="9"/>
            <color indexed="81"/>
            <rFont val="Tahoma"/>
            <family val="2"/>
          </rPr>
          <t>11.</t>
        </r>
        <r>
          <rPr>
            <sz val="9"/>
            <color indexed="81"/>
            <rFont val="宋体"/>
            <family val="3"/>
            <charset val="134"/>
          </rPr>
          <t>海水养殖、内陆养殖；</t>
        </r>
        <r>
          <rPr>
            <sz val="9"/>
            <color indexed="81"/>
            <rFont val="Tahoma"/>
            <family val="2"/>
          </rPr>
          <t>12.</t>
        </r>
        <r>
          <rPr>
            <sz val="9"/>
            <color indexed="81"/>
            <rFont val="宋体"/>
            <family val="3"/>
            <charset val="134"/>
          </rPr>
          <t>其他。</t>
        </r>
      </text>
    </comment>
    <comment ref="E6" authorId="0" shapeId="0">
      <text>
        <r>
          <rPr>
            <b/>
            <sz val="9"/>
            <color indexed="81"/>
            <rFont val="Tahoma"/>
            <family val="2"/>
          </rPr>
          <t>dell:</t>
        </r>
        <r>
          <rPr>
            <sz val="9"/>
            <color indexed="81"/>
            <rFont val="Tahoma"/>
            <family val="2"/>
          </rPr>
          <t xml:space="preserve">
</t>
        </r>
        <r>
          <rPr>
            <sz val="9"/>
            <color indexed="81"/>
            <rFont val="宋体"/>
            <family val="3"/>
            <charset val="134"/>
          </rPr>
          <t>选择填报</t>
        </r>
        <r>
          <rPr>
            <sz val="9"/>
            <color indexed="81"/>
            <rFont val="Tahoma"/>
            <family val="2"/>
          </rPr>
          <t>“</t>
        </r>
        <r>
          <rPr>
            <sz val="9"/>
            <color indexed="81"/>
            <rFont val="宋体"/>
            <family val="3"/>
            <charset val="134"/>
          </rPr>
          <t>免税</t>
        </r>
        <r>
          <rPr>
            <sz val="9"/>
            <color indexed="81"/>
            <rFont val="Tahoma"/>
            <family val="2"/>
          </rPr>
          <t>”</t>
        </r>
        <r>
          <rPr>
            <sz val="9"/>
            <color indexed="81"/>
            <rFont val="宋体"/>
            <family val="3"/>
            <charset val="134"/>
          </rPr>
          <t>；项目享受减半征税企业所得税优惠的，选择填报</t>
        </r>
        <r>
          <rPr>
            <sz val="9"/>
            <color indexed="81"/>
            <rFont val="Tahoma"/>
            <family val="2"/>
          </rPr>
          <t>“</t>
        </r>
        <r>
          <rPr>
            <sz val="9"/>
            <color indexed="81"/>
            <rFont val="宋体"/>
            <family val="3"/>
            <charset val="134"/>
          </rPr>
          <t>减半征收</t>
        </r>
        <r>
          <rPr>
            <sz val="9"/>
            <color indexed="81"/>
            <rFont val="Tahoma"/>
            <family val="2"/>
          </rPr>
          <t>”</t>
        </r>
        <r>
          <rPr>
            <sz val="9"/>
            <color indexed="81"/>
            <rFont val="宋体"/>
            <family val="3"/>
            <charset val="134"/>
          </rPr>
          <t>。</t>
        </r>
      </text>
    </comment>
    <comment ref="K6"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4-5-6-7+8</t>
        </r>
      </text>
    </comment>
    <comment ref="B72" authorId="0" shapeId="0">
      <text>
        <r>
          <rPr>
            <b/>
            <sz val="9"/>
            <color indexed="81"/>
            <rFont val="Tahoma"/>
            <family val="2"/>
          </rPr>
          <t>dell:</t>
        </r>
        <r>
          <rPr>
            <sz val="9"/>
            <color indexed="81"/>
            <rFont val="Tahoma"/>
            <family val="2"/>
          </rPr>
          <t xml:space="preserve">
</t>
        </r>
        <r>
          <rPr>
            <sz val="9"/>
            <color indexed="81"/>
            <rFont val="宋体"/>
            <family val="3"/>
            <charset val="134"/>
          </rPr>
          <t>填报纳税人根据《国家税务总局关于技术转让所得减免企业所得税有关问题的通知》（国税函〔</t>
        </r>
        <r>
          <rPr>
            <sz val="9"/>
            <color indexed="81"/>
            <rFont val="Tahoma"/>
            <family val="2"/>
          </rPr>
          <t>2009</t>
        </r>
        <r>
          <rPr>
            <sz val="9"/>
            <color indexed="81"/>
            <rFont val="宋体"/>
            <family val="3"/>
            <charset val="134"/>
          </rPr>
          <t>〕</t>
        </r>
        <r>
          <rPr>
            <sz val="9"/>
            <color indexed="81"/>
            <rFont val="Tahoma"/>
            <family val="2"/>
          </rPr>
          <t>212</t>
        </r>
        <r>
          <rPr>
            <sz val="9"/>
            <color indexed="81"/>
            <rFont val="宋体"/>
            <family val="3"/>
            <charset val="134"/>
          </rPr>
          <t>号）、《财政部</t>
        </r>
        <r>
          <rPr>
            <sz val="9"/>
            <color indexed="81"/>
            <rFont val="Tahoma"/>
            <family val="2"/>
          </rPr>
          <t xml:space="preserve"> </t>
        </r>
        <r>
          <rPr>
            <sz val="9"/>
            <color indexed="81"/>
            <rFont val="宋体"/>
            <family val="3"/>
            <charset val="134"/>
          </rPr>
          <t>国家税务总局关于居民企业技术转让有关企业所得税政策问题的通知》（财税〔</t>
        </r>
        <r>
          <rPr>
            <sz val="9"/>
            <color indexed="81"/>
            <rFont val="Tahoma"/>
            <family val="2"/>
          </rPr>
          <t>2010</t>
        </r>
        <r>
          <rPr>
            <sz val="9"/>
            <color indexed="81"/>
            <rFont val="宋体"/>
            <family val="3"/>
            <charset val="134"/>
          </rPr>
          <t>〕</t>
        </r>
        <r>
          <rPr>
            <sz val="9"/>
            <color indexed="81"/>
            <rFont val="Tahoma"/>
            <family val="2"/>
          </rPr>
          <t>111</t>
        </r>
        <r>
          <rPr>
            <sz val="9"/>
            <color indexed="81"/>
            <rFont val="宋体"/>
            <family val="3"/>
            <charset val="134"/>
          </rPr>
          <t>号）、《国家税务总局关于技术转让所得减免企业所得税有关问题的公告》（国家税务总局公告</t>
        </r>
        <r>
          <rPr>
            <sz val="9"/>
            <color indexed="81"/>
            <rFont val="Tahoma"/>
            <family val="2"/>
          </rPr>
          <t>2013</t>
        </r>
        <r>
          <rPr>
            <sz val="9"/>
            <color indexed="81"/>
            <rFont val="宋体"/>
            <family val="3"/>
            <charset val="134"/>
          </rPr>
          <t>年第</t>
        </r>
        <r>
          <rPr>
            <sz val="9"/>
            <color indexed="81"/>
            <rFont val="Tahoma"/>
            <family val="2"/>
          </rPr>
          <t>62</t>
        </r>
        <r>
          <rPr>
            <sz val="9"/>
            <color indexed="81"/>
            <rFont val="宋体"/>
            <family val="3"/>
            <charset val="134"/>
          </rPr>
          <t>号）等相关税收政策规定的，一个纳税年度内，居民企业将其拥有的专利技术、计算机软件著作权、集成电路布图设计权、植物新品种、生物医药新品种，以及财政部和国家税务总局确定的其他技术的所有权或</t>
        </r>
        <r>
          <rPr>
            <sz val="9"/>
            <color indexed="81"/>
            <rFont val="Tahoma"/>
            <family val="2"/>
          </rPr>
          <t>5</t>
        </r>
        <r>
          <rPr>
            <sz val="9"/>
            <color indexed="81"/>
            <rFont val="宋体"/>
            <family val="3"/>
            <charset val="134"/>
          </rPr>
          <t>年以上（含</t>
        </r>
        <r>
          <rPr>
            <sz val="9"/>
            <color indexed="81"/>
            <rFont val="Tahoma"/>
            <family val="2"/>
          </rPr>
          <t>5</t>
        </r>
        <r>
          <rPr>
            <sz val="9"/>
            <color indexed="81"/>
            <rFont val="宋体"/>
            <family val="3"/>
            <charset val="134"/>
          </rPr>
          <t>年）使用权转让取得的所得，不超过</t>
        </r>
        <r>
          <rPr>
            <sz val="9"/>
            <color indexed="81"/>
            <rFont val="Tahoma"/>
            <family val="2"/>
          </rPr>
          <t>500</t>
        </r>
        <r>
          <rPr>
            <sz val="9"/>
            <color indexed="81"/>
            <rFont val="宋体"/>
            <family val="3"/>
            <charset val="134"/>
          </rPr>
          <t>万元的部分，免征企业所得税；超过</t>
        </r>
        <r>
          <rPr>
            <sz val="9"/>
            <color indexed="81"/>
            <rFont val="Tahoma"/>
            <family val="2"/>
          </rPr>
          <t>500</t>
        </r>
        <r>
          <rPr>
            <sz val="9"/>
            <color indexed="81"/>
            <rFont val="宋体"/>
            <family val="3"/>
            <charset val="134"/>
          </rPr>
          <t>万元的部分，减半征收企业所得税。居民企业从直接或间接持有股权之和达到</t>
        </r>
        <r>
          <rPr>
            <sz val="9"/>
            <color indexed="81"/>
            <rFont val="Tahoma"/>
            <family val="2"/>
          </rPr>
          <t>100%</t>
        </r>
        <r>
          <rPr>
            <sz val="9"/>
            <color indexed="81"/>
            <rFont val="宋体"/>
            <family val="3"/>
            <charset val="134"/>
          </rPr>
          <t>的关联方取得的技术转让所得，不享受技术转让减免企业所得税优惠政策。本行第</t>
        </r>
        <r>
          <rPr>
            <sz val="9"/>
            <color indexed="81"/>
            <rFont val="Tahoma"/>
            <family val="2"/>
          </rPr>
          <t>1</t>
        </r>
        <r>
          <rPr>
            <sz val="9"/>
            <color indexed="81"/>
            <rFont val="宋体"/>
            <family val="3"/>
            <charset val="134"/>
          </rPr>
          <t>至</t>
        </r>
        <r>
          <rPr>
            <sz val="9"/>
            <color indexed="81"/>
            <rFont val="Tahoma"/>
            <family val="2"/>
          </rPr>
          <t>6</t>
        </r>
        <r>
          <rPr>
            <sz val="9"/>
            <color indexed="81"/>
            <rFont val="宋体"/>
            <family val="3"/>
            <charset val="134"/>
          </rPr>
          <t>列分别填报，第</t>
        </r>
        <r>
          <rPr>
            <sz val="9"/>
            <color indexed="81"/>
            <rFont val="Tahoma"/>
            <family val="2"/>
          </rPr>
          <t>7</t>
        </r>
        <r>
          <rPr>
            <sz val="9"/>
            <color indexed="81"/>
            <rFont val="宋体"/>
            <family val="3"/>
            <charset val="134"/>
          </rPr>
          <t>列填报第</t>
        </r>
        <r>
          <rPr>
            <sz val="9"/>
            <color indexed="81"/>
            <rFont val="Tahoma"/>
            <family val="2"/>
          </rPr>
          <t>34</t>
        </r>
        <r>
          <rPr>
            <sz val="9"/>
            <color indexed="81"/>
            <rFont val="宋体"/>
            <family val="3"/>
            <charset val="134"/>
          </rPr>
          <t>行</t>
        </r>
        <r>
          <rPr>
            <sz val="9"/>
            <color indexed="81"/>
            <rFont val="Tahoma"/>
            <family val="2"/>
          </rPr>
          <t>+35</t>
        </r>
        <r>
          <rPr>
            <sz val="9"/>
            <color indexed="81"/>
            <rFont val="宋体"/>
            <family val="3"/>
            <charset val="134"/>
          </rPr>
          <t>行的金额。</t>
        </r>
      </text>
    </comment>
    <comment ref="B98" authorId="0" shapeId="0">
      <text>
        <r>
          <rPr>
            <b/>
            <sz val="9"/>
            <color indexed="81"/>
            <rFont val="Tahoma"/>
            <family val="2"/>
          </rPr>
          <t>dell:</t>
        </r>
        <r>
          <rPr>
            <sz val="9"/>
            <color indexed="81"/>
            <rFont val="Tahoma"/>
            <family val="2"/>
          </rPr>
          <t xml:space="preserve">
</t>
        </r>
        <r>
          <rPr>
            <sz val="9"/>
            <color indexed="81"/>
            <rFont val="宋体"/>
            <family val="3"/>
            <charset val="134"/>
          </rPr>
          <t>填报纳税人根据《国家税务总局关于技术转让所得减免企业所得税有关问题的通知》（国税函〔</t>
        </r>
        <r>
          <rPr>
            <sz val="9"/>
            <color indexed="81"/>
            <rFont val="Tahoma"/>
            <family val="2"/>
          </rPr>
          <t>2009</t>
        </r>
        <r>
          <rPr>
            <sz val="9"/>
            <color indexed="81"/>
            <rFont val="宋体"/>
            <family val="3"/>
            <charset val="134"/>
          </rPr>
          <t>〕</t>
        </r>
        <r>
          <rPr>
            <sz val="9"/>
            <color indexed="81"/>
            <rFont val="Tahoma"/>
            <family val="2"/>
          </rPr>
          <t>212</t>
        </r>
        <r>
          <rPr>
            <sz val="9"/>
            <color indexed="81"/>
            <rFont val="宋体"/>
            <family val="3"/>
            <charset val="134"/>
          </rPr>
          <t>号）、《财政部</t>
        </r>
        <r>
          <rPr>
            <sz val="9"/>
            <color indexed="81"/>
            <rFont val="Tahoma"/>
            <family val="2"/>
          </rPr>
          <t xml:space="preserve"> </t>
        </r>
        <r>
          <rPr>
            <sz val="9"/>
            <color indexed="81"/>
            <rFont val="宋体"/>
            <family val="3"/>
            <charset val="134"/>
          </rPr>
          <t>国家税务总局关于居民企业技术转让有关企业所得税政策问题的通知》（财税〔</t>
        </r>
        <r>
          <rPr>
            <sz val="9"/>
            <color indexed="81"/>
            <rFont val="Tahoma"/>
            <family val="2"/>
          </rPr>
          <t>2010</t>
        </r>
        <r>
          <rPr>
            <sz val="9"/>
            <color indexed="81"/>
            <rFont val="宋体"/>
            <family val="3"/>
            <charset val="134"/>
          </rPr>
          <t>〕</t>
        </r>
        <r>
          <rPr>
            <sz val="9"/>
            <color indexed="81"/>
            <rFont val="Tahoma"/>
            <family val="2"/>
          </rPr>
          <t>111</t>
        </r>
        <r>
          <rPr>
            <sz val="9"/>
            <color indexed="81"/>
            <rFont val="宋体"/>
            <family val="3"/>
            <charset val="134"/>
          </rPr>
          <t>号）、《国家税务总局关于技术转让所得减免企业所得税有关问题的公告》（国家税务总局公告</t>
        </r>
        <r>
          <rPr>
            <sz val="9"/>
            <color indexed="81"/>
            <rFont val="Tahoma"/>
            <family val="2"/>
          </rPr>
          <t>2013</t>
        </r>
        <r>
          <rPr>
            <sz val="9"/>
            <color indexed="81"/>
            <rFont val="宋体"/>
            <family val="3"/>
            <charset val="134"/>
          </rPr>
          <t>年第</t>
        </r>
        <r>
          <rPr>
            <sz val="9"/>
            <color indexed="81"/>
            <rFont val="Tahoma"/>
            <family val="2"/>
          </rPr>
          <t>62</t>
        </r>
        <r>
          <rPr>
            <sz val="9"/>
            <color indexed="81"/>
            <rFont val="宋体"/>
            <family val="3"/>
            <charset val="134"/>
          </rPr>
          <t>号）等相关税收政策规定的，一个纳税年度内，居民企业将其拥有的专利技术、计算机软件著作权、集成电路布图设计权、植物新品种、生物医药新品种，以及财政部和国家税务总局确定的其他技术的所有权或</t>
        </r>
        <r>
          <rPr>
            <sz val="9"/>
            <color indexed="81"/>
            <rFont val="Tahoma"/>
            <family val="2"/>
          </rPr>
          <t>5</t>
        </r>
        <r>
          <rPr>
            <sz val="9"/>
            <color indexed="81"/>
            <rFont val="宋体"/>
            <family val="3"/>
            <charset val="134"/>
          </rPr>
          <t>年以上（含</t>
        </r>
        <r>
          <rPr>
            <sz val="9"/>
            <color indexed="81"/>
            <rFont val="Tahoma"/>
            <family val="2"/>
          </rPr>
          <t>5</t>
        </r>
        <r>
          <rPr>
            <sz val="9"/>
            <color indexed="81"/>
            <rFont val="宋体"/>
            <family val="3"/>
            <charset val="134"/>
          </rPr>
          <t>年）使用权转让取得的所得，不超过</t>
        </r>
        <r>
          <rPr>
            <sz val="9"/>
            <color indexed="81"/>
            <rFont val="Tahoma"/>
            <family val="2"/>
          </rPr>
          <t>500</t>
        </r>
        <r>
          <rPr>
            <sz val="9"/>
            <color indexed="81"/>
            <rFont val="宋体"/>
            <family val="3"/>
            <charset val="134"/>
          </rPr>
          <t>万元的部分，免征企业所得税；超过</t>
        </r>
        <r>
          <rPr>
            <sz val="9"/>
            <color indexed="81"/>
            <rFont val="Tahoma"/>
            <family val="2"/>
          </rPr>
          <t>500</t>
        </r>
        <r>
          <rPr>
            <sz val="9"/>
            <color indexed="81"/>
            <rFont val="宋体"/>
            <family val="3"/>
            <charset val="134"/>
          </rPr>
          <t>万元的部分，减半征收企业所得税。居民企业从直接或间接持有股权之和达到</t>
        </r>
        <r>
          <rPr>
            <sz val="9"/>
            <color indexed="81"/>
            <rFont val="Tahoma"/>
            <family val="2"/>
          </rPr>
          <t>100%</t>
        </r>
        <r>
          <rPr>
            <sz val="9"/>
            <color indexed="81"/>
            <rFont val="宋体"/>
            <family val="3"/>
            <charset val="134"/>
          </rPr>
          <t>的关联方取得的技术转让所得，不享受技术转让减免企业所得税优惠政策。本行第</t>
        </r>
        <r>
          <rPr>
            <sz val="9"/>
            <color indexed="81"/>
            <rFont val="Tahoma"/>
            <family val="2"/>
          </rPr>
          <t>1</t>
        </r>
        <r>
          <rPr>
            <sz val="9"/>
            <color indexed="81"/>
            <rFont val="宋体"/>
            <family val="3"/>
            <charset val="134"/>
          </rPr>
          <t>至</t>
        </r>
        <r>
          <rPr>
            <sz val="9"/>
            <color indexed="81"/>
            <rFont val="Tahoma"/>
            <family val="2"/>
          </rPr>
          <t>6</t>
        </r>
        <r>
          <rPr>
            <sz val="9"/>
            <color indexed="81"/>
            <rFont val="宋体"/>
            <family val="3"/>
            <charset val="134"/>
          </rPr>
          <t>列分别填报，第</t>
        </r>
        <r>
          <rPr>
            <sz val="9"/>
            <color indexed="81"/>
            <rFont val="Tahoma"/>
            <family val="2"/>
          </rPr>
          <t>7</t>
        </r>
        <r>
          <rPr>
            <sz val="9"/>
            <color indexed="81"/>
            <rFont val="宋体"/>
            <family val="3"/>
            <charset val="134"/>
          </rPr>
          <t>列填报第</t>
        </r>
        <r>
          <rPr>
            <sz val="9"/>
            <color indexed="81"/>
            <rFont val="Tahoma"/>
            <family val="2"/>
          </rPr>
          <t>34</t>
        </r>
        <r>
          <rPr>
            <sz val="9"/>
            <color indexed="81"/>
            <rFont val="宋体"/>
            <family val="3"/>
            <charset val="134"/>
          </rPr>
          <t>行</t>
        </r>
        <r>
          <rPr>
            <sz val="9"/>
            <color indexed="81"/>
            <rFont val="Tahoma"/>
            <family val="2"/>
          </rPr>
          <t>+35</t>
        </r>
        <r>
          <rPr>
            <sz val="9"/>
            <color indexed="81"/>
            <rFont val="宋体"/>
            <family val="3"/>
            <charset val="134"/>
          </rPr>
          <t>行的金额。</t>
        </r>
      </text>
    </comment>
  </commentList>
</comments>
</file>

<file path=xl/comments2.xml><?xml version="1.0" encoding="utf-8"?>
<comments xmlns="http://schemas.openxmlformats.org/spreadsheetml/2006/main">
  <authors>
    <author>windows</author>
    <author>dell</author>
    <author>ruiqing lv</author>
  </authors>
  <commentList>
    <comment ref="D21" authorId="0" shapeId="0">
      <text>
        <r>
          <rPr>
            <b/>
            <sz val="9"/>
            <color indexed="81"/>
            <rFont val="Tahoma"/>
            <family val="2"/>
          </rPr>
          <t>windows:</t>
        </r>
        <r>
          <rPr>
            <sz val="9"/>
            <color indexed="81"/>
            <rFont val="Tahoma"/>
            <family val="2"/>
          </rPr>
          <t xml:space="preserve">
</t>
        </r>
        <r>
          <rPr>
            <sz val="9"/>
            <color indexed="81"/>
            <rFont val="宋体"/>
            <family val="3"/>
            <charset val="134"/>
          </rPr>
          <t>当本表第</t>
        </r>
        <r>
          <rPr>
            <sz val="9"/>
            <color indexed="81"/>
            <rFont val="Tahoma"/>
            <family val="2"/>
          </rPr>
          <t>13-14+15-16-17</t>
        </r>
        <r>
          <rPr>
            <sz val="9"/>
            <color indexed="81"/>
            <rFont val="宋体"/>
            <family val="3"/>
            <charset val="134"/>
          </rPr>
          <t>≥</t>
        </r>
        <r>
          <rPr>
            <sz val="9"/>
            <color indexed="81"/>
            <rFont val="Tahoma"/>
            <family val="2"/>
          </rPr>
          <t>0</t>
        </r>
        <r>
          <rPr>
            <sz val="9"/>
            <color indexed="81"/>
            <rFont val="宋体"/>
            <family val="3"/>
            <charset val="134"/>
          </rPr>
          <t>时，本行</t>
        </r>
        <r>
          <rPr>
            <sz val="9"/>
            <color indexed="81"/>
            <rFont val="Tahoma"/>
            <family val="2"/>
          </rPr>
          <t>=0.</t>
        </r>
      </text>
    </comment>
    <comment ref="D24" authorId="1"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6</t>
        </r>
        <r>
          <rPr>
            <sz val="9"/>
            <color indexed="81"/>
            <rFont val="宋体"/>
            <family val="3"/>
            <charset val="134"/>
          </rPr>
          <t>行：金额等于第</t>
        </r>
        <r>
          <rPr>
            <sz val="9"/>
            <color indexed="81"/>
            <rFont val="Tahoma"/>
            <family val="2"/>
          </rPr>
          <t>10</t>
        </r>
        <r>
          <rPr>
            <sz val="9"/>
            <color indexed="81"/>
            <rFont val="宋体"/>
            <family val="3"/>
            <charset val="134"/>
          </rPr>
          <t>列第</t>
        </r>
        <r>
          <rPr>
            <sz val="9"/>
            <color indexed="81"/>
            <rFont val="Tahoma"/>
            <family val="2"/>
          </rPr>
          <t>1</t>
        </r>
        <r>
          <rPr>
            <sz val="9"/>
            <color indexed="81"/>
            <rFont val="宋体"/>
            <family val="3"/>
            <charset val="134"/>
          </rPr>
          <t>行至第</t>
        </r>
        <r>
          <rPr>
            <sz val="9"/>
            <color indexed="81"/>
            <rFont val="Tahoma"/>
            <family val="2"/>
          </rPr>
          <t>5</t>
        </r>
        <r>
          <rPr>
            <sz val="9"/>
            <color indexed="81"/>
            <rFont val="宋体"/>
            <family val="3"/>
            <charset val="134"/>
          </rPr>
          <t>行的合计金额，该数据填入本年度表</t>
        </r>
        <r>
          <rPr>
            <sz val="9"/>
            <color indexed="81"/>
            <rFont val="Tahoma"/>
            <family val="2"/>
          </rPr>
          <t>A100000</t>
        </r>
        <r>
          <rPr>
            <sz val="9"/>
            <color indexed="81"/>
            <rFont val="宋体"/>
            <family val="3"/>
            <charset val="134"/>
          </rPr>
          <t>第</t>
        </r>
        <r>
          <rPr>
            <sz val="9"/>
            <color indexed="81"/>
            <rFont val="Tahoma"/>
            <family val="2"/>
          </rPr>
          <t>21</t>
        </r>
        <r>
          <rPr>
            <sz val="9"/>
            <color indexed="81"/>
            <rFont val="宋体"/>
            <family val="3"/>
            <charset val="134"/>
          </rPr>
          <t>行。</t>
        </r>
      </text>
    </comment>
    <comment ref="D26" authorId="2" shapeId="0">
      <text>
        <r>
          <rPr>
            <b/>
            <sz val="9"/>
            <color indexed="81"/>
            <rFont val="宋体"/>
            <family val="3"/>
            <charset val="134"/>
          </rPr>
          <t>ruiqing lv:</t>
        </r>
        <r>
          <rPr>
            <sz val="9"/>
            <color indexed="81"/>
            <rFont val="宋体"/>
            <family val="3"/>
            <charset val="134"/>
          </rPr>
          <t xml:space="preserve">
若19行或本行小于0，本行等于0。</t>
        </r>
      </text>
    </comment>
  </commentList>
</comments>
</file>

<file path=xl/comments20.xml><?xml version="1.0" encoding="utf-8"?>
<comments xmlns="http://schemas.openxmlformats.org/spreadsheetml/2006/main">
  <authors>
    <author>dell</author>
  </authors>
  <commentList>
    <comment ref="B13" authorId="0" shapeId="0">
      <text>
        <r>
          <rPr>
            <b/>
            <sz val="9"/>
            <color indexed="81"/>
            <rFont val="Tahoma"/>
            <family val="2"/>
          </rPr>
          <t>dell:</t>
        </r>
        <r>
          <rPr>
            <sz val="9"/>
            <color indexed="81"/>
            <rFont val="Tahoma"/>
            <family val="2"/>
          </rPr>
          <t xml:space="preserve">
</t>
        </r>
        <r>
          <rPr>
            <sz val="9"/>
            <color indexed="81"/>
            <rFont val="宋体"/>
            <family val="3"/>
            <charset val="134"/>
          </rPr>
          <t>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2</t>
        </r>
        <r>
          <rPr>
            <sz val="9"/>
            <color indexed="81"/>
            <rFont val="宋体"/>
            <family val="3"/>
            <charset val="134"/>
          </rPr>
          <t>行的</t>
        </r>
        <r>
          <rPr>
            <sz val="9"/>
            <color indexed="81"/>
            <rFont val="Tahoma"/>
            <family val="2"/>
          </rPr>
          <t>“15%</t>
        </r>
        <r>
          <rPr>
            <sz val="9"/>
            <color indexed="81"/>
            <rFont val="宋体"/>
            <family val="3"/>
            <charset val="134"/>
          </rPr>
          <t>税率</t>
        </r>
        <r>
          <rPr>
            <sz val="9"/>
            <color indexed="81"/>
            <rFont val="Tahoma"/>
            <family val="2"/>
          </rPr>
          <t>”</t>
        </r>
        <r>
          <rPr>
            <sz val="9"/>
            <color indexed="81"/>
            <rFont val="宋体"/>
            <family val="3"/>
            <charset val="134"/>
          </rPr>
          <t>时</t>
        </r>
      </text>
    </comment>
    <comment ref="B14" authorId="0" shapeId="0">
      <text>
        <r>
          <rPr>
            <b/>
            <sz val="9"/>
            <color indexed="81"/>
            <rFont val="Tahoma"/>
            <family val="2"/>
          </rPr>
          <t>dell:</t>
        </r>
        <r>
          <rPr>
            <sz val="9"/>
            <color indexed="81"/>
            <rFont val="Tahoma"/>
            <family val="2"/>
          </rPr>
          <t xml:space="preserve">
</t>
        </r>
        <r>
          <rPr>
            <sz val="9"/>
            <color indexed="81"/>
            <rFont val="宋体"/>
            <family val="3"/>
            <charset val="134"/>
          </rPr>
          <t>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3</t>
        </r>
        <r>
          <rPr>
            <sz val="9"/>
            <color indexed="81"/>
            <rFont val="宋体"/>
            <family val="3"/>
            <charset val="134"/>
          </rPr>
          <t>行的</t>
        </r>
        <r>
          <rPr>
            <sz val="9"/>
            <color indexed="81"/>
            <rFont val="Tahoma"/>
            <family val="2"/>
          </rPr>
          <t>“15%</t>
        </r>
        <r>
          <rPr>
            <sz val="9"/>
            <color indexed="81"/>
            <rFont val="宋体"/>
            <family val="3"/>
            <charset val="134"/>
          </rPr>
          <t>税率</t>
        </r>
        <r>
          <rPr>
            <sz val="9"/>
            <color indexed="81"/>
            <rFont val="Tahoma"/>
            <family val="2"/>
          </rPr>
          <t>”</t>
        </r>
        <r>
          <rPr>
            <sz val="9"/>
            <color indexed="81"/>
            <rFont val="宋体"/>
            <family val="3"/>
            <charset val="134"/>
          </rPr>
          <t>时</t>
        </r>
      </text>
    </comment>
    <comment ref="B15" authorId="0" shapeId="0">
      <text>
        <r>
          <rPr>
            <b/>
            <sz val="9"/>
            <color indexed="81"/>
            <rFont val="Tahoma"/>
            <family val="2"/>
          </rPr>
          <t>dell:</t>
        </r>
        <r>
          <rPr>
            <sz val="9"/>
            <color indexed="81"/>
            <rFont val="Tahoma"/>
            <family val="2"/>
          </rPr>
          <t xml:space="preserve">
</t>
        </r>
        <r>
          <rPr>
            <sz val="9"/>
            <color indexed="81"/>
            <rFont val="宋体"/>
            <family val="3"/>
            <charset val="134"/>
          </rPr>
          <t>财税〔</t>
        </r>
        <r>
          <rPr>
            <sz val="9"/>
            <color indexed="81"/>
            <rFont val="Tahoma"/>
            <family val="2"/>
          </rPr>
          <t>2016</t>
        </r>
        <r>
          <rPr>
            <sz val="9"/>
            <color indexed="81"/>
            <rFont val="宋体"/>
            <family val="3"/>
            <charset val="134"/>
          </rPr>
          <t>〕</t>
        </r>
        <r>
          <rPr>
            <sz val="9"/>
            <color indexed="81"/>
            <rFont val="Tahoma"/>
            <family val="2"/>
          </rPr>
          <t>49</t>
        </r>
        <r>
          <rPr>
            <sz val="9"/>
            <color indexed="81"/>
            <rFont val="宋体"/>
            <family val="3"/>
            <charset val="134"/>
          </rPr>
          <t>号）等规定，线宽小于</t>
        </r>
        <r>
          <rPr>
            <sz val="9"/>
            <color indexed="81"/>
            <rFont val="Tahoma"/>
            <family val="2"/>
          </rPr>
          <t>0.25</t>
        </r>
        <r>
          <rPr>
            <sz val="9"/>
            <color indexed="81"/>
            <rFont val="宋体"/>
            <family val="3"/>
            <charset val="134"/>
          </rPr>
          <t>微米的集成电路生产企业，经营期在</t>
        </r>
        <r>
          <rPr>
            <sz val="9"/>
            <color indexed="81"/>
            <rFont val="Tahoma"/>
            <family val="2"/>
          </rPr>
          <t>15</t>
        </r>
        <r>
          <rPr>
            <sz val="9"/>
            <color indexed="81"/>
            <rFont val="宋体"/>
            <family val="3"/>
            <charset val="134"/>
          </rPr>
          <t>年以上的，在</t>
        </r>
        <r>
          <rPr>
            <sz val="9"/>
            <color indexed="81"/>
            <rFont val="Tahoma"/>
            <family val="2"/>
          </rPr>
          <t>2017</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31</t>
        </r>
        <r>
          <rPr>
            <sz val="9"/>
            <color indexed="81"/>
            <rFont val="宋体"/>
            <family val="3"/>
            <charset val="134"/>
          </rPr>
          <t>日前自获利年度起计算优惠期，第一年至第五年免征企业所得税，第六年至第十年按照</t>
        </r>
        <r>
          <rPr>
            <sz val="9"/>
            <color indexed="81"/>
            <rFont val="Tahoma"/>
            <family val="2"/>
          </rPr>
          <t>25%</t>
        </r>
        <r>
          <rPr>
            <sz val="9"/>
            <color indexed="81"/>
            <rFont val="宋体"/>
            <family val="3"/>
            <charset val="134"/>
          </rPr>
          <t>的法定税率减半征收企业所得税，并享受至期满为止。当表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2</t>
        </r>
        <r>
          <rPr>
            <sz val="9"/>
            <color indexed="81"/>
            <rFont val="宋体"/>
            <family val="3"/>
            <charset val="134"/>
          </rPr>
          <t>行的</t>
        </r>
        <r>
          <rPr>
            <sz val="9"/>
            <color indexed="81"/>
            <rFont val="Tahoma"/>
            <family val="2"/>
          </rPr>
          <t>“</t>
        </r>
        <r>
          <rPr>
            <sz val="9"/>
            <color indexed="81"/>
            <rFont val="宋体"/>
            <family val="3"/>
            <charset val="134"/>
          </rPr>
          <t>五免五减半</t>
        </r>
        <r>
          <rPr>
            <sz val="9"/>
            <color indexed="81"/>
            <rFont val="Tahoma"/>
            <family val="2"/>
          </rPr>
          <t>”</t>
        </r>
        <r>
          <rPr>
            <sz val="9"/>
            <color indexed="81"/>
            <rFont val="宋体"/>
            <family val="3"/>
            <charset val="134"/>
          </rPr>
          <t>时</t>
        </r>
      </text>
    </comment>
    <comment ref="B16" authorId="0" shapeId="0">
      <text>
        <r>
          <rPr>
            <b/>
            <sz val="9"/>
            <color indexed="81"/>
            <rFont val="Tahoma"/>
            <family val="2"/>
          </rPr>
          <t>dell:</t>
        </r>
        <r>
          <rPr>
            <sz val="9"/>
            <color indexed="81"/>
            <rFont val="Tahoma"/>
            <family val="2"/>
          </rPr>
          <t xml:space="preserve">
</t>
        </r>
        <r>
          <rPr>
            <sz val="9"/>
            <color indexed="81"/>
            <rFont val="宋体"/>
            <family val="3"/>
            <charset val="134"/>
          </rPr>
          <t>投资额超过</t>
        </r>
        <r>
          <rPr>
            <sz val="9"/>
            <color indexed="81"/>
            <rFont val="Tahoma"/>
            <family val="2"/>
          </rPr>
          <t>80</t>
        </r>
        <r>
          <rPr>
            <sz val="9"/>
            <color indexed="81"/>
            <rFont val="宋体"/>
            <family val="3"/>
            <charset val="134"/>
          </rPr>
          <t>亿元的集成电路生产企业，经营期在</t>
        </r>
        <r>
          <rPr>
            <sz val="9"/>
            <color indexed="81"/>
            <rFont val="Tahoma"/>
            <family val="2"/>
          </rPr>
          <t>15</t>
        </r>
        <r>
          <rPr>
            <sz val="9"/>
            <color indexed="81"/>
            <rFont val="宋体"/>
            <family val="3"/>
            <charset val="134"/>
          </rPr>
          <t>年以上的，在</t>
        </r>
        <r>
          <rPr>
            <sz val="9"/>
            <color indexed="81"/>
            <rFont val="Tahoma"/>
            <family val="2"/>
          </rPr>
          <t>2017</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31</t>
        </r>
        <r>
          <rPr>
            <sz val="9"/>
            <color indexed="81"/>
            <rFont val="宋体"/>
            <family val="3"/>
            <charset val="134"/>
          </rPr>
          <t>日前自获利年度起计算优惠期，第一年至第五年免征企业所得税，第六年至第十年按照</t>
        </r>
        <r>
          <rPr>
            <sz val="9"/>
            <color indexed="81"/>
            <rFont val="Tahoma"/>
            <family val="2"/>
          </rPr>
          <t>25%</t>
        </r>
        <r>
          <rPr>
            <sz val="9"/>
            <color indexed="81"/>
            <rFont val="宋体"/>
            <family val="3"/>
            <charset val="134"/>
          </rPr>
          <t>的法定税率减半征收企业所得税，并享受至期满为止。当表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3</t>
        </r>
        <r>
          <rPr>
            <sz val="9"/>
            <color indexed="81"/>
            <rFont val="宋体"/>
            <family val="3"/>
            <charset val="134"/>
          </rPr>
          <t>行的</t>
        </r>
        <r>
          <rPr>
            <sz val="9"/>
            <color indexed="81"/>
            <rFont val="Tahoma"/>
            <family val="2"/>
          </rPr>
          <t>“</t>
        </r>
        <r>
          <rPr>
            <sz val="9"/>
            <color indexed="81"/>
            <rFont val="宋体"/>
            <family val="3"/>
            <charset val="134"/>
          </rPr>
          <t>五免五减半</t>
        </r>
        <r>
          <rPr>
            <sz val="9"/>
            <color indexed="81"/>
            <rFont val="Tahoma"/>
            <family val="2"/>
          </rPr>
          <t>”</t>
        </r>
        <r>
          <rPr>
            <sz val="9"/>
            <color indexed="81"/>
            <rFont val="宋体"/>
            <family val="3"/>
            <charset val="134"/>
          </rPr>
          <t>时</t>
        </r>
      </text>
    </comment>
    <comment ref="B17" authorId="0" shapeId="0">
      <text>
        <r>
          <rPr>
            <b/>
            <sz val="9"/>
            <color indexed="81"/>
            <rFont val="Tahoma"/>
            <family val="2"/>
          </rPr>
          <t>dell:</t>
        </r>
        <r>
          <rPr>
            <sz val="9"/>
            <color indexed="81"/>
            <rFont val="Tahoma"/>
            <family val="2"/>
          </rPr>
          <t xml:space="preserve">
</t>
        </r>
        <r>
          <rPr>
            <sz val="9"/>
            <color indexed="81"/>
            <rFont val="宋体"/>
            <family val="3"/>
            <charset val="134"/>
          </rPr>
          <t>在</t>
        </r>
        <r>
          <rPr>
            <sz val="9"/>
            <color indexed="81"/>
            <rFont val="Tahoma"/>
            <family val="2"/>
          </rPr>
          <t>2017</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31</t>
        </r>
        <r>
          <rPr>
            <sz val="9"/>
            <color indexed="81"/>
            <rFont val="宋体"/>
            <family val="3"/>
            <charset val="134"/>
          </rPr>
          <t>日前自获利年度起计算优惠期，第一年至第二年免征企业所得税，第三年至第五年按照</t>
        </r>
        <r>
          <rPr>
            <sz val="9"/>
            <color indexed="81"/>
            <rFont val="Tahoma"/>
            <family val="2"/>
          </rPr>
          <t>25%</t>
        </r>
        <r>
          <rPr>
            <sz val="9"/>
            <color indexed="81"/>
            <rFont val="宋体"/>
            <family val="3"/>
            <charset val="134"/>
          </rPr>
          <t>的法定税率减半征收企业所得税，并享受至期满为止。当表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4</t>
        </r>
        <r>
          <rPr>
            <sz val="9"/>
            <color indexed="81"/>
            <rFont val="宋体"/>
            <family val="3"/>
            <charset val="134"/>
          </rPr>
          <t>行时</t>
        </r>
      </text>
    </comment>
    <comment ref="B18" authorId="0" shapeId="0">
      <text>
        <r>
          <rPr>
            <b/>
            <sz val="9"/>
            <color indexed="81"/>
            <rFont val="Tahoma"/>
            <family val="2"/>
          </rPr>
          <t>dell:</t>
        </r>
        <r>
          <rPr>
            <sz val="9"/>
            <color indexed="81"/>
            <rFont val="Tahoma"/>
            <family val="2"/>
          </rPr>
          <t xml:space="preserve">
</t>
        </r>
        <r>
          <rPr>
            <sz val="9"/>
            <color indexed="81"/>
            <rFont val="宋体"/>
            <family val="3"/>
            <charset val="134"/>
          </rPr>
          <t>如当年未享受免税优惠的，可减按</t>
        </r>
        <r>
          <rPr>
            <sz val="9"/>
            <color indexed="81"/>
            <rFont val="Tahoma"/>
            <family val="2"/>
          </rPr>
          <t>10%</t>
        </r>
        <r>
          <rPr>
            <sz val="9"/>
            <color indexed="81"/>
            <rFont val="宋体"/>
            <family val="3"/>
            <charset val="134"/>
          </rPr>
          <t>税率征收企业所得税。当表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5</t>
        </r>
        <r>
          <rPr>
            <sz val="9"/>
            <color indexed="81"/>
            <rFont val="宋体"/>
            <family val="3"/>
            <charset val="134"/>
          </rPr>
          <t>行时，本行填报表</t>
        </r>
        <r>
          <rPr>
            <sz val="9"/>
            <color indexed="81"/>
            <rFont val="Tahoma"/>
            <family val="2"/>
          </rPr>
          <t>A107042</t>
        </r>
        <r>
          <rPr>
            <sz val="9"/>
            <color indexed="81"/>
            <rFont val="宋体"/>
            <family val="3"/>
            <charset val="134"/>
          </rPr>
          <t>第</t>
        </r>
        <r>
          <rPr>
            <sz val="9"/>
            <color indexed="81"/>
            <rFont val="Tahoma"/>
            <family val="2"/>
          </rPr>
          <t>32</t>
        </r>
        <r>
          <rPr>
            <sz val="9"/>
            <color indexed="81"/>
            <rFont val="宋体"/>
            <family val="3"/>
            <charset val="134"/>
          </rPr>
          <t>行的金额</t>
        </r>
      </text>
    </comment>
    <comment ref="B19" authorId="0" shapeId="0">
      <text>
        <r>
          <rPr>
            <b/>
            <sz val="9"/>
            <color indexed="81"/>
            <rFont val="Tahoma"/>
            <family val="2"/>
          </rPr>
          <t>dell:</t>
        </r>
        <r>
          <rPr>
            <sz val="9"/>
            <color indexed="81"/>
            <rFont val="Tahoma"/>
            <family val="2"/>
          </rPr>
          <t xml:space="preserve">
</t>
        </r>
        <r>
          <rPr>
            <sz val="9"/>
            <color indexed="81"/>
            <rFont val="宋体"/>
            <family val="3"/>
            <charset val="134"/>
          </rPr>
          <t>在</t>
        </r>
        <r>
          <rPr>
            <sz val="9"/>
            <color indexed="81"/>
            <rFont val="Tahoma"/>
            <family val="2"/>
          </rPr>
          <t>2017</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31</t>
        </r>
        <r>
          <rPr>
            <sz val="9"/>
            <color indexed="81"/>
            <rFont val="宋体"/>
            <family val="3"/>
            <charset val="134"/>
          </rPr>
          <t>日前自获利年度起计算优惠期，第一年至第二年免征企业所得税，第三年至第五年按照</t>
        </r>
        <r>
          <rPr>
            <sz val="9"/>
            <color indexed="81"/>
            <rFont val="Tahoma"/>
            <family val="2"/>
          </rPr>
          <t>25%</t>
        </r>
        <r>
          <rPr>
            <sz val="9"/>
            <color indexed="81"/>
            <rFont val="宋体"/>
            <family val="3"/>
            <charset val="134"/>
          </rPr>
          <t>的法定税率减半征收企业所得税，并享受至期满为止。当表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6</t>
        </r>
        <r>
          <rPr>
            <sz val="9"/>
            <color indexed="81"/>
            <rFont val="宋体"/>
            <family val="3"/>
            <charset val="134"/>
          </rPr>
          <t>行时</t>
        </r>
      </text>
    </comment>
    <comment ref="B20" authorId="0" shapeId="0">
      <text>
        <r>
          <rPr>
            <b/>
            <sz val="9"/>
            <color indexed="81"/>
            <rFont val="Tahoma"/>
            <family val="2"/>
          </rPr>
          <t>dell:</t>
        </r>
        <r>
          <rPr>
            <sz val="9"/>
            <color indexed="81"/>
            <rFont val="Tahoma"/>
            <family val="2"/>
          </rPr>
          <t xml:space="preserve">
</t>
        </r>
        <r>
          <rPr>
            <sz val="9"/>
            <color indexed="81"/>
            <rFont val="宋体"/>
            <family val="3"/>
            <charset val="134"/>
          </rPr>
          <t>国家规划布局内的重点软件企业，如当年未享受免税优惠的，可减按</t>
        </r>
        <r>
          <rPr>
            <sz val="9"/>
            <color indexed="81"/>
            <rFont val="Tahoma"/>
            <family val="2"/>
          </rPr>
          <t>10%</t>
        </r>
        <r>
          <rPr>
            <sz val="9"/>
            <color indexed="81"/>
            <rFont val="宋体"/>
            <family val="3"/>
            <charset val="134"/>
          </rPr>
          <t>税率征收企业所得税。当表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7</t>
        </r>
        <r>
          <rPr>
            <sz val="9"/>
            <color indexed="81"/>
            <rFont val="宋体"/>
            <family val="3"/>
            <charset val="134"/>
          </rPr>
          <t>行时</t>
        </r>
      </text>
    </comment>
    <comment ref="B21" authorId="0" shapeId="0">
      <text>
        <r>
          <rPr>
            <b/>
            <sz val="9"/>
            <color indexed="81"/>
            <rFont val="Tahoma"/>
            <family val="2"/>
          </rPr>
          <t>dell:</t>
        </r>
        <r>
          <rPr>
            <sz val="9"/>
            <color indexed="81"/>
            <rFont val="Tahoma"/>
            <family val="2"/>
          </rPr>
          <t xml:space="preserve">
</t>
        </r>
        <r>
          <rPr>
            <sz val="9"/>
            <color indexed="81"/>
            <rFont val="宋体"/>
            <family val="3"/>
            <charset val="134"/>
          </rPr>
          <t>在</t>
        </r>
        <r>
          <rPr>
            <sz val="9"/>
            <color indexed="81"/>
            <rFont val="Tahoma"/>
            <family val="2"/>
          </rPr>
          <t>2017</t>
        </r>
        <r>
          <rPr>
            <sz val="9"/>
            <color indexed="81"/>
            <rFont val="宋体"/>
            <family val="3"/>
            <charset val="134"/>
          </rPr>
          <t>年（含</t>
        </r>
        <r>
          <rPr>
            <sz val="9"/>
            <color indexed="81"/>
            <rFont val="Tahoma"/>
            <family val="2"/>
          </rPr>
          <t>2017</t>
        </r>
        <r>
          <rPr>
            <sz val="9"/>
            <color indexed="81"/>
            <rFont val="宋体"/>
            <family val="3"/>
            <charset val="134"/>
          </rPr>
          <t>年）前实现获利的，自获利年度起第一年至第二年免征企业所得税，第三年至第五年按照</t>
        </r>
        <r>
          <rPr>
            <sz val="9"/>
            <color indexed="81"/>
            <rFont val="Tahoma"/>
            <family val="2"/>
          </rPr>
          <t>25%</t>
        </r>
        <r>
          <rPr>
            <sz val="9"/>
            <color indexed="81"/>
            <rFont val="宋体"/>
            <family val="3"/>
            <charset val="134"/>
          </rPr>
          <t>的法定税率减半征收企业所得税，并享受至期满为止；</t>
        </r>
        <r>
          <rPr>
            <sz val="9"/>
            <color indexed="81"/>
            <rFont val="Tahoma"/>
            <family val="2"/>
          </rPr>
          <t>2017</t>
        </r>
        <r>
          <rPr>
            <sz val="9"/>
            <color indexed="81"/>
            <rFont val="宋体"/>
            <family val="3"/>
            <charset val="134"/>
          </rPr>
          <t>年前未实现获利的，自</t>
        </r>
        <r>
          <rPr>
            <sz val="9"/>
            <color indexed="81"/>
            <rFont val="Tahoma"/>
            <family val="2"/>
          </rPr>
          <t>2017</t>
        </r>
        <r>
          <rPr>
            <sz val="9"/>
            <color indexed="81"/>
            <rFont val="宋体"/>
            <family val="3"/>
            <charset val="134"/>
          </rPr>
          <t>年起计算优惠期，享受至期满为止。本行填报根据表</t>
        </r>
        <r>
          <rPr>
            <sz val="9"/>
            <color indexed="81"/>
            <rFont val="Tahoma"/>
            <family val="2"/>
          </rPr>
          <t>A100000</t>
        </r>
        <r>
          <rPr>
            <sz val="9"/>
            <color indexed="81"/>
            <rFont val="宋体"/>
            <family val="3"/>
            <charset val="134"/>
          </rPr>
          <t>第</t>
        </r>
        <r>
          <rPr>
            <sz val="9"/>
            <color indexed="81"/>
            <rFont val="Tahoma"/>
            <family val="2"/>
          </rPr>
          <t>23</t>
        </r>
        <r>
          <rPr>
            <sz val="9"/>
            <color indexed="81"/>
            <rFont val="宋体"/>
            <family val="3"/>
            <charset val="134"/>
          </rPr>
          <t>行应纳税所得额计算的免征、减征企业所得税金额。当表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8</t>
        </r>
        <r>
          <rPr>
            <sz val="9"/>
            <color indexed="81"/>
            <rFont val="宋体"/>
            <family val="3"/>
            <charset val="134"/>
          </rPr>
          <t>行时</t>
        </r>
      </text>
    </comment>
    <comment ref="B22" authorId="0" shapeId="0">
      <text>
        <r>
          <rPr>
            <b/>
            <sz val="9"/>
            <color indexed="81"/>
            <rFont val="Tahoma"/>
            <family val="2"/>
          </rPr>
          <t>dell:</t>
        </r>
        <r>
          <rPr>
            <sz val="9"/>
            <color indexed="81"/>
            <rFont val="Tahoma"/>
            <family val="2"/>
          </rPr>
          <t xml:space="preserve">
</t>
        </r>
        <r>
          <rPr>
            <sz val="9"/>
            <color indexed="81"/>
            <rFont val="宋体"/>
            <family val="3"/>
            <charset val="134"/>
          </rPr>
          <t>财税〔</t>
        </r>
        <r>
          <rPr>
            <sz val="9"/>
            <color indexed="81"/>
            <rFont val="Tahoma"/>
            <family val="2"/>
          </rPr>
          <t>2015</t>
        </r>
        <r>
          <rPr>
            <sz val="9"/>
            <color indexed="81"/>
            <rFont val="宋体"/>
            <family val="3"/>
            <charset val="134"/>
          </rPr>
          <t>〕</t>
        </r>
        <r>
          <rPr>
            <sz val="9"/>
            <color indexed="81"/>
            <rFont val="Tahoma"/>
            <family val="2"/>
          </rPr>
          <t>6</t>
        </r>
        <r>
          <rPr>
            <sz val="9"/>
            <color indexed="81"/>
            <rFont val="宋体"/>
            <family val="3"/>
            <charset val="134"/>
          </rPr>
          <t>号）规定，符合条件的集成电路关键专用材料生产企业、集成电路专用设备生产企业，在</t>
        </r>
        <r>
          <rPr>
            <sz val="9"/>
            <color indexed="81"/>
            <rFont val="Tahoma"/>
            <family val="2"/>
          </rPr>
          <t>2017</t>
        </r>
        <r>
          <rPr>
            <sz val="9"/>
            <color indexed="81"/>
            <rFont val="宋体"/>
            <family val="3"/>
            <charset val="134"/>
          </rPr>
          <t>年（含</t>
        </r>
        <r>
          <rPr>
            <sz val="9"/>
            <color indexed="81"/>
            <rFont val="Tahoma"/>
            <family val="2"/>
          </rPr>
          <t>2017</t>
        </r>
        <r>
          <rPr>
            <sz val="9"/>
            <color indexed="81"/>
            <rFont val="宋体"/>
            <family val="3"/>
            <charset val="134"/>
          </rPr>
          <t>年）前实现获利的，自获利年度起第一年至第二年免征企业所得税，第三年至第五年按照</t>
        </r>
        <r>
          <rPr>
            <sz val="9"/>
            <color indexed="81"/>
            <rFont val="Tahoma"/>
            <family val="2"/>
          </rPr>
          <t>25%</t>
        </r>
        <r>
          <rPr>
            <sz val="9"/>
            <color indexed="81"/>
            <rFont val="宋体"/>
            <family val="3"/>
            <charset val="134"/>
          </rPr>
          <t>的法定税率减半征收企业所得税，并享受至期满为止；</t>
        </r>
        <r>
          <rPr>
            <sz val="9"/>
            <color indexed="81"/>
            <rFont val="Tahoma"/>
            <family val="2"/>
          </rPr>
          <t>2017</t>
        </r>
        <r>
          <rPr>
            <sz val="9"/>
            <color indexed="81"/>
            <rFont val="宋体"/>
            <family val="3"/>
            <charset val="134"/>
          </rPr>
          <t>年前未实现获利的，自</t>
        </r>
        <r>
          <rPr>
            <sz val="9"/>
            <color indexed="81"/>
            <rFont val="Tahoma"/>
            <family val="2"/>
          </rPr>
          <t>2017</t>
        </r>
        <r>
          <rPr>
            <sz val="9"/>
            <color indexed="81"/>
            <rFont val="宋体"/>
            <family val="3"/>
            <charset val="134"/>
          </rPr>
          <t>年起计算优惠期，享受至期满为止。本行填报根据表</t>
        </r>
        <r>
          <rPr>
            <sz val="9"/>
            <color indexed="81"/>
            <rFont val="Tahoma"/>
            <family val="2"/>
          </rPr>
          <t>A100000</t>
        </r>
        <r>
          <rPr>
            <sz val="9"/>
            <color indexed="81"/>
            <rFont val="宋体"/>
            <family val="3"/>
            <charset val="134"/>
          </rPr>
          <t>第</t>
        </r>
        <r>
          <rPr>
            <sz val="9"/>
            <color indexed="81"/>
            <rFont val="Tahoma"/>
            <family val="2"/>
          </rPr>
          <t>23</t>
        </r>
        <r>
          <rPr>
            <sz val="9"/>
            <color indexed="81"/>
            <rFont val="宋体"/>
            <family val="3"/>
            <charset val="134"/>
          </rPr>
          <t>行应纳税所得额计算的免征、减征企业所得税金额。当表</t>
        </r>
        <r>
          <rPr>
            <sz val="9"/>
            <color indexed="81"/>
            <rFont val="Tahoma"/>
            <family val="2"/>
          </rPr>
          <t>A107042“</t>
        </r>
        <r>
          <rPr>
            <sz val="9"/>
            <color indexed="81"/>
            <rFont val="宋体"/>
            <family val="3"/>
            <charset val="134"/>
          </rPr>
          <t>减免方式</t>
        </r>
        <r>
          <rPr>
            <sz val="9"/>
            <color indexed="81"/>
            <rFont val="Tahoma"/>
            <family val="2"/>
          </rPr>
          <t>”</t>
        </r>
        <r>
          <rPr>
            <sz val="9"/>
            <color indexed="81"/>
            <rFont val="宋体"/>
            <family val="3"/>
            <charset val="134"/>
          </rPr>
          <t>选择第</t>
        </r>
        <r>
          <rPr>
            <sz val="9"/>
            <color indexed="81"/>
            <rFont val="Tahoma"/>
            <family val="2"/>
          </rPr>
          <t>9</t>
        </r>
        <r>
          <rPr>
            <sz val="9"/>
            <color indexed="81"/>
            <rFont val="宋体"/>
            <family val="3"/>
            <charset val="134"/>
          </rPr>
          <t>行时</t>
        </r>
      </text>
    </comment>
    <comment ref="B23" authorId="0" shapeId="0">
      <text>
        <r>
          <rPr>
            <b/>
            <sz val="9"/>
            <color indexed="81"/>
            <rFont val="Tahoma"/>
            <family val="2"/>
          </rPr>
          <t>dell:</t>
        </r>
        <r>
          <rPr>
            <sz val="9"/>
            <color indexed="81"/>
            <rFont val="Tahoma"/>
            <family val="2"/>
          </rPr>
          <t xml:space="preserve">
</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中宣部关于继续实施文化体制改革中经营性文化事业单位转制为企业若干税收政策的通知》（财税〔</t>
        </r>
        <r>
          <rPr>
            <sz val="9"/>
            <color indexed="81"/>
            <rFont val="Tahoma"/>
            <family val="2"/>
          </rPr>
          <t>2014</t>
        </r>
        <r>
          <rPr>
            <sz val="9"/>
            <color indexed="81"/>
            <rFont val="宋体"/>
            <family val="3"/>
            <charset val="134"/>
          </rPr>
          <t>〕</t>
        </r>
        <r>
          <rPr>
            <sz val="9"/>
            <color indexed="81"/>
            <rFont val="Tahoma"/>
            <family val="2"/>
          </rPr>
          <t>84</t>
        </r>
        <r>
          <rPr>
            <sz val="9"/>
            <color indexed="81"/>
            <rFont val="宋体"/>
            <family val="3"/>
            <charset val="134"/>
          </rPr>
          <t>号）等规定，从事新闻出版、广播影视和文化艺术的经营性文化事业单位转制为企业的，自转制注册之日起免征企业所得税</t>
        </r>
      </text>
    </comment>
    <comment ref="B24" authorId="0" shapeId="0">
      <text>
        <r>
          <rPr>
            <b/>
            <sz val="9"/>
            <color indexed="81"/>
            <rFont val="Tahoma"/>
            <family val="2"/>
          </rPr>
          <t>dell:</t>
        </r>
        <r>
          <rPr>
            <sz val="9"/>
            <color indexed="81"/>
            <rFont val="Tahoma"/>
            <family val="2"/>
          </rPr>
          <t xml:space="preserve">
</t>
        </r>
        <r>
          <rPr>
            <sz val="9"/>
            <color indexed="81"/>
            <rFont val="宋体"/>
            <family val="3"/>
            <charset val="134"/>
          </rPr>
          <t>符合条件的生产和装配伤残人员专门用品企业免征企业所得税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民政部关于生产和装配伤残人员专门用品企业免征企业所得税的通知》（财税〔</t>
        </r>
        <r>
          <rPr>
            <sz val="9"/>
            <color indexed="81"/>
            <rFont val="Tahoma"/>
            <family val="2"/>
          </rPr>
          <t>2016</t>
        </r>
        <r>
          <rPr>
            <sz val="9"/>
            <color indexed="81"/>
            <rFont val="宋体"/>
            <family val="3"/>
            <charset val="134"/>
          </rPr>
          <t>〕</t>
        </r>
        <r>
          <rPr>
            <sz val="9"/>
            <color indexed="81"/>
            <rFont val="Tahoma"/>
            <family val="2"/>
          </rPr>
          <t>111</t>
        </r>
        <r>
          <rPr>
            <sz val="9"/>
            <color indexed="81"/>
            <rFont val="宋体"/>
            <family val="3"/>
            <charset val="134"/>
          </rPr>
          <t>号）等规定，符合条件的生产和装配伤残人员专门用品的企业免征企业所得税</t>
        </r>
      </text>
    </comment>
    <comment ref="B25" authorId="0" shapeId="0">
      <text>
        <r>
          <rPr>
            <b/>
            <sz val="9"/>
            <color indexed="81"/>
            <rFont val="Tahoma"/>
            <family val="2"/>
          </rPr>
          <t>dell:</t>
        </r>
        <r>
          <rPr>
            <sz val="9"/>
            <color indexed="81"/>
            <rFont val="Tahoma"/>
            <family val="2"/>
          </rPr>
          <t xml:space="preserve">
</t>
        </r>
        <r>
          <rPr>
            <sz val="9"/>
            <color indexed="81"/>
            <rFont val="宋体"/>
            <family val="3"/>
            <charset val="134"/>
          </rPr>
          <t>技术先进型服务企业减按</t>
        </r>
        <r>
          <rPr>
            <sz val="9"/>
            <color indexed="81"/>
            <rFont val="Tahoma"/>
            <family val="2"/>
          </rPr>
          <t>15%</t>
        </r>
        <r>
          <rPr>
            <sz val="9"/>
            <color indexed="81"/>
            <rFont val="宋体"/>
            <family val="3"/>
            <charset val="134"/>
          </rPr>
          <t>的税率征收企业所得税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商务部</t>
        </r>
        <r>
          <rPr>
            <sz val="9"/>
            <color indexed="81"/>
            <rFont val="Tahoma"/>
            <family val="2"/>
          </rPr>
          <t xml:space="preserve"> </t>
        </r>
        <r>
          <rPr>
            <sz val="9"/>
            <color indexed="81"/>
            <rFont val="宋体"/>
            <family val="3"/>
            <charset val="134"/>
          </rPr>
          <t>科技部</t>
        </r>
        <r>
          <rPr>
            <sz val="9"/>
            <color indexed="81"/>
            <rFont val="Tahoma"/>
            <family val="2"/>
          </rPr>
          <t xml:space="preserve"> </t>
        </r>
        <r>
          <rPr>
            <sz val="9"/>
            <color indexed="81"/>
            <rFont val="宋体"/>
            <family val="3"/>
            <charset val="134"/>
          </rPr>
          <t>国家发展改革委关于完善技术先进型服务企业有关企业所得税政策问题的通知》（财税〔</t>
        </r>
        <r>
          <rPr>
            <sz val="9"/>
            <color indexed="81"/>
            <rFont val="Tahoma"/>
            <family val="2"/>
          </rPr>
          <t>2014</t>
        </r>
        <r>
          <rPr>
            <sz val="9"/>
            <color indexed="81"/>
            <rFont val="宋体"/>
            <family val="3"/>
            <charset val="134"/>
          </rPr>
          <t>〕</t>
        </r>
        <r>
          <rPr>
            <sz val="9"/>
            <color indexed="81"/>
            <rFont val="Tahoma"/>
            <family val="2"/>
          </rPr>
          <t>59</t>
        </r>
        <r>
          <rPr>
            <sz val="9"/>
            <color indexed="81"/>
            <rFont val="宋体"/>
            <family val="3"/>
            <charset val="134"/>
          </rPr>
          <t>号）和《财政部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商务部</t>
        </r>
        <r>
          <rPr>
            <sz val="9"/>
            <color indexed="81"/>
            <rFont val="Tahoma"/>
            <family val="2"/>
          </rPr>
          <t xml:space="preserve"> </t>
        </r>
        <r>
          <rPr>
            <sz val="9"/>
            <color indexed="81"/>
            <rFont val="宋体"/>
            <family val="3"/>
            <charset val="134"/>
          </rPr>
          <t>科学技术部</t>
        </r>
        <r>
          <rPr>
            <sz val="9"/>
            <color indexed="81"/>
            <rFont val="Tahoma"/>
            <family val="2"/>
          </rPr>
          <t xml:space="preserve"> </t>
        </r>
        <r>
          <rPr>
            <sz val="9"/>
            <color indexed="81"/>
            <rFont val="宋体"/>
            <family val="3"/>
            <charset val="134"/>
          </rPr>
          <t>国家发展和改革委员会关于新增中国服务外包示范城市适用技术先进型服务企业所得税政策的通知》（财税〔</t>
        </r>
        <r>
          <rPr>
            <sz val="9"/>
            <color indexed="81"/>
            <rFont val="Tahoma"/>
            <family val="2"/>
          </rPr>
          <t>2016</t>
        </r>
        <r>
          <rPr>
            <sz val="9"/>
            <color indexed="81"/>
            <rFont val="宋体"/>
            <family val="3"/>
            <charset val="134"/>
          </rPr>
          <t>〕</t>
        </r>
        <r>
          <rPr>
            <sz val="9"/>
            <color indexed="81"/>
            <rFont val="Tahoma"/>
            <family val="2"/>
          </rPr>
          <t>108</t>
        </r>
        <r>
          <rPr>
            <sz val="9"/>
            <color indexed="81"/>
            <rFont val="宋体"/>
            <family val="3"/>
            <charset val="134"/>
          </rPr>
          <t>号）《财政部</t>
        </r>
        <r>
          <rPr>
            <sz val="9"/>
            <color indexed="81"/>
            <rFont val="Tahoma"/>
            <family val="2"/>
          </rPr>
          <t xml:space="preserve"> </t>
        </r>
        <r>
          <rPr>
            <sz val="9"/>
            <color indexed="81"/>
            <rFont val="宋体"/>
            <family val="3"/>
            <charset val="134"/>
          </rPr>
          <t>税务总局</t>
        </r>
        <r>
          <rPr>
            <sz val="9"/>
            <color indexed="81"/>
            <rFont val="Tahoma"/>
            <family val="2"/>
          </rPr>
          <t xml:space="preserve"> </t>
        </r>
        <r>
          <rPr>
            <sz val="9"/>
            <color indexed="81"/>
            <rFont val="宋体"/>
            <family val="3"/>
            <charset val="134"/>
          </rPr>
          <t>商务部</t>
        </r>
        <r>
          <rPr>
            <sz val="9"/>
            <color indexed="81"/>
            <rFont val="Tahoma"/>
            <family val="2"/>
          </rPr>
          <t xml:space="preserve"> </t>
        </r>
        <r>
          <rPr>
            <sz val="9"/>
            <color indexed="81"/>
            <rFont val="宋体"/>
            <family val="3"/>
            <charset val="134"/>
          </rPr>
          <t>科技部</t>
        </r>
        <r>
          <rPr>
            <sz val="9"/>
            <color indexed="81"/>
            <rFont val="Tahoma"/>
            <family val="2"/>
          </rPr>
          <t xml:space="preserve"> </t>
        </r>
        <r>
          <rPr>
            <sz val="9"/>
            <color indexed="81"/>
            <rFont val="宋体"/>
            <family val="3"/>
            <charset val="134"/>
          </rPr>
          <t>国家发展改革委关于将技术先进型服务企业所得税政策推广至全国实施的通知》（财税〔</t>
        </r>
        <r>
          <rPr>
            <sz val="9"/>
            <color indexed="81"/>
            <rFont val="Tahoma"/>
            <family val="2"/>
          </rPr>
          <t>2017</t>
        </r>
        <r>
          <rPr>
            <sz val="9"/>
            <color indexed="81"/>
            <rFont val="宋体"/>
            <family val="3"/>
            <charset val="134"/>
          </rPr>
          <t>〕</t>
        </r>
        <r>
          <rPr>
            <sz val="9"/>
            <color indexed="81"/>
            <rFont val="Tahoma"/>
            <family val="2"/>
          </rPr>
          <t>79</t>
        </r>
        <r>
          <rPr>
            <sz val="9"/>
            <color indexed="81"/>
            <rFont val="宋体"/>
            <family val="3"/>
            <charset val="134"/>
          </rPr>
          <t>号）等规定，对经认定的技术先进型服务企业，减按</t>
        </r>
        <r>
          <rPr>
            <sz val="9"/>
            <color indexed="81"/>
            <rFont val="Tahoma"/>
            <family val="2"/>
          </rPr>
          <t>15%</t>
        </r>
        <r>
          <rPr>
            <sz val="9"/>
            <color indexed="81"/>
            <rFont val="宋体"/>
            <family val="3"/>
            <charset val="134"/>
          </rPr>
          <t>的税率征收企业所得税。本行填报根据表</t>
        </r>
        <r>
          <rPr>
            <sz val="9"/>
            <color indexed="81"/>
            <rFont val="Tahoma"/>
            <family val="2"/>
          </rPr>
          <t>A100000</t>
        </r>
        <r>
          <rPr>
            <sz val="9"/>
            <color indexed="81"/>
            <rFont val="宋体"/>
            <family val="3"/>
            <charset val="134"/>
          </rPr>
          <t>第</t>
        </r>
        <r>
          <rPr>
            <sz val="9"/>
            <color indexed="81"/>
            <rFont val="Tahoma"/>
            <family val="2"/>
          </rPr>
          <t>23</t>
        </r>
        <r>
          <rPr>
            <sz val="9"/>
            <color indexed="81"/>
            <rFont val="宋体"/>
            <family val="3"/>
            <charset val="134"/>
          </rPr>
          <t>行应纳税所得额计算的减征所得税金额</t>
        </r>
      </text>
    </comment>
    <comment ref="B26" authorId="0" shapeId="0">
      <text>
        <r>
          <rPr>
            <b/>
            <sz val="9"/>
            <color indexed="81"/>
            <rFont val="Tahoma"/>
            <family val="2"/>
          </rPr>
          <t>dell:</t>
        </r>
        <r>
          <rPr>
            <sz val="9"/>
            <color indexed="81"/>
            <rFont val="Tahoma"/>
            <family val="2"/>
          </rPr>
          <t xml:space="preserve">
</t>
        </r>
        <r>
          <rPr>
            <sz val="9"/>
            <color indexed="81"/>
            <rFont val="宋体"/>
            <family val="3"/>
            <charset val="134"/>
          </rPr>
          <t>服务贸易创新发展试点地区符合条件的技术先进型服务企业减按</t>
        </r>
        <r>
          <rPr>
            <sz val="9"/>
            <color indexed="81"/>
            <rFont val="Tahoma"/>
            <family val="2"/>
          </rPr>
          <t>15%</t>
        </r>
        <r>
          <rPr>
            <sz val="9"/>
            <color indexed="81"/>
            <rFont val="宋体"/>
            <family val="3"/>
            <charset val="134"/>
          </rPr>
          <t>的税率征收企业所得税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商务部</t>
        </r>
        <r>
          <rPr>
            <sz val="9"/>
            <color indexed="81"/>
            <rFont val="Tahoma"/>
            <family val="2"/>
          </rPr>
          <t xml:space="preserve"> </t>
        </r>
        <r>
          <rPr>
            <sz val="9"/>
            <color indexed="81"/>
            <rFont val="宋体"/>
            <family val="3"/>
            <charset val="134"/>
          </rPr>
          <t>科技部</t>
        </r>
        <r>
          <rPr>
            <sz val="9"/>
            <color indexed="81"/>
            <rFont val="Tahoma"/>
            <family val="2"/>
          </rPr>
          <t xml:space="preserve"> </t>
        </r>
        <r>
          <rPr>
            <sz val="9"/>
            <color indexed="81"/>
            <rFont val="宋体"/>
            <family val="3"/>
            <charset val="134"/>
          </rPr>
          <t>国家发展改革委关于在服务贸易创新发展试点地区推广技术先进型服务企业所得税优惠政策的通知》（财税〔</t>
        </r>
        <r>
          <rPr>
            <sz val="9"/>
            <color indexed="81"/>
            <rFont val="Tahoma"/>
            <family val="2"/>
          </rPr>
          <t>2016</t>
        </r>
        <r>
          <rPr>
            <sz val="9"/>
            <color indexed="81"/>
            <rFont val="宋体"/>
            <family val="3"/>
            <charset val="134"/>
          </rPr>
          <t>〕</t>
        </r>
        <r>
          <rPr>
            <sz val="9"/>
            <color indexed="81"/>
            <rFont val="Tahoma"/>
            <family val="2"/>
          </rPr>
          <t>122</t>
        </r>
        <r>
          <rPr>
            <sz val="9"/>
            <color indexed="81"/>
            <rFont val="宋体"/>
            <family val="3"/>
            <charset val="134"/>
          </rPr>
          <t>号）等规定，在服务贸易创新发展试点地区，符合条件的技术先进型服务企业减按</t>
        </r>
        <r>
          <rPr>
            <sz val="9"/>
            <color indexed="81"/>
            <rFont val="Tahoma"/>
            <family val="2"/>
          </rPr>
          <t>15%</t>
        </r>
        <r>
          <rPr>
            <sz val="9"/>
            <color indexed="81"/>
            <rFont val="宋体"/>
            <family val="3"/>
            <charset val="134"/>
          </rPr>
          <t>的税率征收企业所得税</t>
        </r>
      </text>
    </comment>
    <comment ref="B27" authorId="0" shapeId="0">
      <text>
        <r>
          <rPr>
            <b/>
            <sz val="9"/>
            <color indexed="81"/>
            <rFont val="Tahoma"/>
            <family val="2"/>
          </rPr>
          <t>dell:</t>
        </r>
        <r>
          <rPr>
            <sz val="9"/>
            <color indexed="81"/>
            <rFont val="Tahoma"/>
            <family val="2"/>
          </rPr>
          <t xml:space="preserve">
</t>
        </r>
        <r>
          <rPr>
            <sz val="9"/>
            <color indexed="81"/>
            <rFont val="宋体"/>
            <family val="3"/>
            <charset val="134"/>
          </rPr>
          <t>在西部地区的鼓励类产业企业减按</t>
        </r>
        <r>
          <rPr>
            <sz val="9"/>
            <color indexed="81"/>
            <rFont val="Tahoma"/>
            <family val="2"/>
          </rPr>
          <t>15%</t>
        </r>
        <r>
          <rPr>
            <sz val="9"/>
            <color indexed="81"/>
            <rFont val="宋体"/>
            <family val="3"/>
            <charset val="134"/>
          </rPr>
          <t>的税率征收企业所得税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海关总署</t>
        </r>
        <r>
          <rPr>
            <sz val="9"/>
            <color indexed="81"/>
            <rFont val="Tahoma"/>
            <family val="2"/>
          </rPr>
          <t xml:space="preserve"> </t>
        </r>
        <r>
          <rPr>
            <sz val="9"/>
            <color indexed="81"/>
            <rFont val="宋体"/>
            <family val="3"/>
            <charset val="134"/>
          </rPr>
          <t>国家税务总局关于深入实施西部大开发战略有关税收政策问题的通知》（财税〔</t>
        </r>
        <r>
          <rPr>
            <sz val="9"/>
            <color indexed="81"/>
            <rFont val="Tahoma"/>
            <family val="2"/>
          </rPr>
          <t>2011</t>
        </r>
        <r>
          <rPr>
            <sz val="9"/>
            <color indexed="81"/>
            <rFont val="宋体"/>
            <family val="3"/>
            <charset val="134"/>
          </rPr>
          <t>〕</t>
        </r>
        <r>
          <rPr>
            <sz val="9"/>
            <color indexed="81"/>
            <rFont val="Tahoma"/>
            <family val="2"/>
          </rPr>
          <t>58</t>
        </r>
        <r>
          <rPr>
            <sz val="9"/>
            <color indexed="81"/>
            <rFont val="宋体"/>
            <family val="3"/>
            <charset val="134"/>
          </rPr>
          <t>号）、《国家税务总局关于深入实施西部大开发战略有关企业所得税问题的公告》（国家税务总局公告</t>
        </r>
        <r>
          <rPr>
            <sz val="9"/>
            <color indexed="81"/>
            <rFont val="Tahoma"/>
            <family val="2"/>
          </rPr>
          <t>2012</t>
        </r>
        <r>
          <rPr>
            <sz val="9"/>
            <color indexed="81"/>
            <rFont val="宋体"/>
            <family val="3"/>
            <charset val="134"/>
          </rPr>
          <t>年第</t>
        </r>
        <r>
          <rPr>
            <sz val="9"/>
            <color indexed="81"/>
            <rFont val="Tahoma"/>
            <family val="2"/>
          </rPr>
          <t>12</t>
        </r>
        <r>
          <rPr>
            <sz val="9"/>
            <color indexed="81"/>
            <rFont val="宋体"/>
            <family val="3"/>
            <charset val="134"/>
          </rPr>
          <t>号）、《财政部</t>
        </r>
        <r>
          <rPr>
            <sz val="9"/>
            <color indexed="81"/>
            <rFont val="Tahoma"/>
            <family val="2"/>
          </rPr>
          <t xml:space="preserve"> </t>
        </r>
        <r>
          <rPr>
            <sz val="9"/>
            <color indexed="81"/>
            <rFont val="宋体"/>
            <family val="3"/>
            <charset val="134"/>
          </rPr>
          <t>海关总署</t>
        </r>
        <r>
          <rPr>
            <sz val="9"/>
            <color indexed="81"/>
            <rFont val="Tahoma"/>
            <family val="2"/>
          </rPr>
          <t xml:space="preserve"> </t>
        </r>
        <r>
          <rPr>
            <sz val="9"/>
            <color indexed="81"/>
            <rFont val="宋体"/>
            <family val="3"/>
            <charset val="134"/>
          </rPr>
          <t>国家税务总局关于赣州市执行西部大开发税收政策问题的通知》（财税〔</t>
        </r>
        <r>
          <rPr>
            <sz val="9"/>
            <color indexed="81"/>
            <rFont val="Tahoma"/>
            <family val="2"/>
          </rPr>
          <t>2013</t>
        </r>
        <r>
          <rPr>
            <sz val="9"/>
            <color indexed="81"/>
            <rFont val="宋体"/>
            <family val="3"/>
            <charset val="134"/>
          </rPr>
          <t>〕</t>
        </r>
        <r>
          <rPr>
            <sz val="9"/>
            <color indexed="81"/>
            <rFont val="Tahoma"/>
            <family val="2"/>
          </rPr>
          <t>4</t>
        </r>
        <r>
          <rPr>
            <sz val="9"/>
            <color indexed="81"/>
            <rFont val="宋体"/>
            <family val="3"/>
            <charset val="134"/>
          </rPr>
          <t>号）、《西部地区鼓励类产业目录》</t>
        </r>
        <r>
          <rPr>
            <sz val="9"/>
            <color indexed="81"/>
            <rFont val="Tahoma"/>
            <family val="2"/>
          </rPr>
          <t>(</t>
        </r>
        <r>
          <rPr>
            <sz val="9"/>
            <color indexed="81"/>
            <rFont val="宋体"/>
            <family val="3"/>
            <charset val="134"/>
          </rPr>
          <t>中华人民共和国国家发展和改革委员会令第</t>
        </r>
        <r>
          <rPr>
            <sz val="9"/>
            <color indexed="81"/>
            <rFont val="Tahoma"/>
            <family val="2"/>
          </rPr>
          <t>15</t>
        </r>
        <r>
          <rPr>
            <sz val="9"/>
            <color indexed="81"/>
            <rFont val="宋体"/>
            <family val="3"/>
            <charset val="134"/>
          </rPr>
          <t>号</t>
        </r>
        <r>
          <rPr>
            <sz val="9"/>
            <color indexed="81"/>
            <rFont val="Tahoma"/>
            <family val="2"/>
          </rPr>
          <t>)</t>
        </r>
        <r>
          <rPr>
            <sz val="9"/>
            <color indexed="81"/>
            <rFont val="宋体"/>
            <family val="3"/>
            <charset val="134"/>
          </rPr>
          <t>、《国家税务总局关于执行</t>
        </r>
        <r>
          <rPr>
            <sz val="9"/>
            <color indexed="81"/>
            <rFont val="Tahoma"/>
            <family val="2"/>
          </rPr>
          <t>&lt;</t>
        </r>
        <r>
          <rPr>
            <sz val="9"/>
            <color indexed="81"/>
            <rFont val="宋体"/>
            <family val="3"/>
            <charset val="134"/>
          </rPr>
          <t>西部地区鼓励类产业目录</t>
        </r>
        <r>
          <rPr>
            <sz val="9"/>
            <color indexed="81"/>
            <rFont val="Tahoma"/>
            <family val="2"/>
          </rPr>
          <t>&gt;</t>
        </r>
        <r>
          <rPr>
            <sz val="9"/>
            <color indexed="81"/>
            <rFont val="宋体"/>
            <family val="3"/>
            <charset val="134"/>
          </rPr>
          <t>有关企业所得税问题的公告》（国家税务总局公告</t>
        </r>
        <r>
          <rPr>
            <sz val="9"/>
            <color indexed="81"/>
            <rFont val="Tahoma"/>
            <family val="2"/>
          </rPr>
          <t>2015</t>
        </r>
        <r>
          <rPr>
            <sz val="9"/>
            <color indexed="81"/>
            <rFont val="宋体"/>
            <family val="3"/>
            <charset val="134"/>
          </rPr>
          <t>年第</t>
        </r>
        <r>
          <rPr>
            <sz val="9"/>
            <color indexed="81"/>
            <rFont val="Tahoma"/>
            <family val="2"/>
          </rPr>
          <t>14</t>
        </r>
        <r>
          <rPr>
            <sz val="9"/>
            <color indexed="81"/>
            <rFont val="宋体"/>
            <family val="3"/>
            <charset val="134"/>
          </rPr>
          <t>号）等规定，对设在西部地区的鼓励类产业企业减按</t>
        </r>
        <r>
          <rPr>
            <sz val="9"/>
            <color indexed="81"/>
            <rFont val="Tahoma"/>
            <family val="2"/>
          </rPr>
          <t>15%</t>
        </r>
        <r>
          <rPr>
            <sz val="9"/>
            <color indexed="81"/>
            <rFont val="宋体"/>
            <family val="3"/>
            <charset val="134"/>
          </rPr>
          <t>的税率征收企业所得税；对设在赣州市的鼓励类产业的内资和外商投资企业减按</t>
        </r>
        <r>
          <rPr>
            <sz val="9"/>
            <color indexed="81"/>
            <rFont val="Tahoma"/>
            <family val="2"/>
          </rPr>
          <t>15%</t>
        </r>
        <r>
          <rPr>
            <sz val="9"/>
            <color indexed="81"/>
            <rFont val="宋体"/>
            <family val="3"/>
            <charset val="134"/>
          </rPr>
          <t>税率征收企业所得税</t>
        </r>
      </text>
    </comment>
    <comment ref="B28" authorId="0" shapeId="0">
      <text>
        <r>
          <rPr>
            <b/>
            <sz val="9"/>
            <color indexed="81"/>
            <rFont val="Tahoma"/>
            <family val="2"/>
          </rPr>
          <t>dell:</t>
        </r>
        <r>
          <rPr>
            <sz val="9"/>
            <color indexed="81"/>
            <rFont val="Tahoma"/>
            <family val="2"/>
          </rPr>
          <t xml:space="preserve">
</t>
        </r>
        <r>
          <rPr>
            <sz val="9"/>
            <color indexed="81"/>
            <rFont val="宋体"/>
            <family val="3"/>
            <charset val="134"/>
          </rPr>
          <t>新疆困难地区新办企业定期减免企业所得税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国家税务总局关于新疆困难地区新办企业所得税优惠政策的通知》（财税〔</t>
        </r>
        <r>
          <rPr>
            <sz val="9"/>
            <color indexed="81"/>
            <rFont val="Tahoma"/>
            <family val="2"/>
          </rPr>
          <t>2011</t>
        </r>
        <r>
          <rPr>
            <sz val="9"/>
            <color indexed="81"/>
            <rFont val="宋体"/>
            <family val="3"/>
            <charset val="134"/>
          </rPr>
          <t>〕</t>
        </r>
        <r>
          <rPr>
            <sz val="9"/>
            <color indexed="81"/>
            <rFont val="Tahoma"/>
            <family val="2"/>
          </rPr>
          <t>53</t>
        </r>
        <r>
          <rPr>
            <sz val="9"/>
            <color indexed="81"/>
            <rFont val="宋体"/>
            <family val="3"/>
            <charset val="134"/>
          </rPr>
          <t>号）、《财政部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国家发展改革委</t>
        </r>
        <r>
          <rPr>
            <sz val="9"/>
            <color indexed="81"/>
            <rFont val="Tahoma"/>
            <family val="2"/>
          </rPr>
          <t xml:space="preserve"> </t>
        </r>
        <r>
          <rPr>
            <sz val="9"/>
            <color indexed="81"/>
            <rFont val="宋体"/>
            <family val="3"/>
            <charset val="134"/>
          </rPr>
          <t>工业和信息化部关于完善新疆困难地区重点鼓励发展产业企业所得税优惠目录的通知》（财税〔</t>
        </r>
        <r>
          <rPr>
            <sz val="9"/>
            <color indexed="81"/>
            <rFont val="Tahoma"/>
            <family val="2"/>
          </rPr>
          <t>2016</t>
        </r>
        <r>
          <rPr>
            <sz val="9"/>
            <color indexed="81"/>
            <rFont val="宋体"/>
            <family val="3"/>
            <charset val="134"/>
          </rPr>
          <t>〕</t>
        </r>
        <r>
          <rPr>
            <sz val="9"/>
            <color indexed="81"/>
            <rFont val="Tahoma"/>
            <family val="2"/>
          </rPr>
          <t>85</t>
        </r>
        <r>
          <rPr>
            <sz val="9"/>
            <color indexed="81"/>
            <rFont val="宋体"/>
            <family val="3"/>
            <charset val="134"/>
          </rPr>
          <t>号）等规定，对在新疆困难地区新办的属于《新疆困难地区重点鼓励发展产业企业所得税优惠目录》范围内的企业，自取得第一笔生产经营收入所属纳税年度起，第一年至第二年免征企业所得税，第三年至第五年减半征收企业所得税</t>
        </r>
      </text>
    </comment>
    <comment ref="B29" authorId="0" shapeId="0">
      <text>
        <r>
          <rPr>
            <b/>
            <sz val="9"/>
            <color indexed="81"/>
            <rFont val="Tahoma"/>
            <family val="2"/>
          </rPr>
          <t>dell:</t>
        </r>
        <r>
          <rPr>
            <sz val="9"/>
            <color indexed="81"/>
            <rFont val="Tahoma"/>
            <family val="2"/>
          </rPr>
          <t xml:space="preserve">
</t>
        </r>
        <r>
          <rPr>
            <sz val="9"/>
            <color indexed="81"/>
            <rFont val="宋体"/>
            <family val="3"/>
            <charset val="134"/>
          </rPr>
          <t>新疆喀什、霍尔果斯特殊经济开发区新办企业定期免征企业所得税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国家税务总局关于新疆喀什</t>
        </r>
        <r>
          <rPr>
            <sz val="9"/>
            <color indexed="81"/>
            <rFont val="Tahoma"/>
            <family val="2"/>
          </rPr>
          <t xml:space="preserve"> </t>
        </r>
        <r>
          <rPr>
            <sz val="9"/>
            <color indexed="81"/>
            <rFont val="宋体"/>
            <family val="3"/>
            <charset val="134"/>
          </rPr>
          <t>霍尔果斯两个特殊经济开发区企业所得税优惠政策的通知》（财税〔</t>
        </r>
        <r>
          <rPr>
            <sz val="9"/>
            <color indexed="81"/>
            <rFont val="Tahoma"/>
            <family val="2"/>
          </rPr>
          <t>2011</t>
        </r>
        <r>
          <rPr>
            <sz val="9"/>
            <color indexed="81"/>
            <rFont val="宋体"/>
            <family val="3"/>
            <charset val="134"/>
          </rPr>
          <t>〕</t>
        </r>
        <r>
          <rPr>
            <sz val="9"/>
            <color indexed="81"/>
            <rFont val="Tahoma"/>
            <family val="2"/>
          </rPr>
          <t>112</t>
        </r>
        <r>
          <rPr>
            <sz val="9"/>
            <color indexed="81"/>
            <rFont val="宋体"/>
            <family val="3"/>
            <charset val="134"/>
          </rPr>
          <t>号）、《财政部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国家发展改革委</t>
        </r>
        <r>
          <rPr>
            <sz val="9"/>
            <color indexed="81"/>
            <rFont val="Tahoma"/>
            <family val="2"/>
          </rPr>
          <t xml:space="preserve"> </t>
        </r>
        <r>
          <rPr>
            <sz val="9"/>
            <color indexed="81"/>
            <rFont val="宋体"/>
            <family val="3"/>
            <charset val="134"/>
          </rPr>
          <t>工业和信息化部关于完善新疆困难地区重点鼓励发展产业企业所得税优惠目录的通知》（财税〔</t>
        </r>
        <r>
          <rPr>
            <sz val="9"/>
            <color indexed="81"/>
            <rFont val="Tahoma"/>
            <family val="2"/>
          </rPr>
          <t>2016</t>
        </r>
        <r>
          <rPr>
            <sz val="9"/>
            <color indexed="81"/>
            <rFont val="宋体"/>
            <family val="3"/>
            <charset val="134"/>
          </rPr>
          <t>〕</t>
        </r>
        <r>
          <rPr>
            <sz val="9"/>
            <color indexed="81"/>
            <rFont val="Tahoma"/>
            <family val="2"/>
          </rPr>
          <t>85</t>
        </r>
        <r>
          <rPr>
            <sz val="9"/>
            <color indexed="81"/>
            <rFont val="宋体"/>
            <family val="3"/>
            <charset val="134"/>
          </rPr>
          <t>号）等规定，对在新疆喀什、霍尔果斯两个特殊经济开发区内新办的属于《新疆困难地区重点鼓励发展产业企业所得税优惠目录》范围内的企业，自取得第一笔生产经营收入所属纳税年度起，五年内免征企业所得税</t>
        </r>
      </text>
    </comment>
    <comment ref="B30" authorId="0" shapeId="0">
      <text>
        <r>
          <rPr>
            <b/>
            <sz val="9"/>
            <color indexed="81"/>
            <rFont val="Tahoma"/>
            <family val="2"/>
          </rPr>
          <t>dell:</t>
        </r>
        <r>
          <rPr>
            <sz val="9"/>
            <color indexed="81"/>
            <rFont val="Tahoma"/>
            <family val="2"/>
          </rPr>
          <t xml:space="preserve">
</t>
        </r>
        <r>
          <rPr>
            <sz val="9"/>
            <color indexed="81"/>
            <rFont val="宋体"/>
            <family val="3"/>
            <charset val="134"/>
          </rPr>
          <t>广东横琴、福建平潭、深圳前海等地区的鼓励类产业企业减按</t>
        </r>
        <r>
          <rPr>
            <sz val="9"/>
            <color indexed="81"/>
            <rFont val="Tahoma"/>
            <family val="2"/>
          </rPr>
          <t>15%</t>
        </r>
        <r>
          <rPr>
            <sz val="9"/>
            <color indexed="81"/>
            <rFont val="宋体"/>
            <family val="3"/>
            <charset val="134"/>
          </rPr>
          <t>税率征收企业所得税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国家税务总局关于广东横琴新区、福建平潭综合实验区、深圳前海深港现代化服务业合作区企业所得税优惠政策及优惠目录的通知》（财税〔</t>
        </r>
        <r>
          <rPr>
            <sz val="9"/>
            <color indexed="81"/>
            <rFont val="Tahoma"/>
            <family val="2"/>
          </rPr>
          <t>2014</t>
        </r>
        <r>
          <rPr>
            <sz val="9"/>
            <color indexed="81"/>
            <rFont val="宋体"/>
            <family val="3"/>
            <charset val="134"/>
          </rPr>
          <t>〕</t>
        </r>
        <r>
          <rPr>
            <sz val="9"/>
            <color indexed="81"/>
            <rFont val="Tahoma"/>
            <family val="2"/>
          </rPr>
          <t>26</t>
        </r>
        <r>
          <rPr>
            <sz val="9"/>
            <color indexed="81"/>
            <rFont val="宋体"/>
            <family val="3"/>
            <charset val="134"/>
          </rPr>
          <t>号）等规定，对设在广东横琴新区、福建平潭综合实验区和深圳前海深港现代服务业合作区的鼓励类产业企业减按</t>
        </r>
        <r>
          <rPr>
            <sz val="9"/>
            <color indexed="81"/>
            <rFont val="Tahoma"/>
            <family val="2"/>
          </rPr>
          <t>15%</t>
        </r>
        <r>
          <rPr>
            <sz val="9"/>
            <color indexed="81"/>
            <rFont val="宋体"/>
            <family val="3"/>
            <charset val="134"/>
          </rPr>
          <t>的税率征收企业所得税</t>
        </r>
      </text>
    </comment>
    <comment ref="B31" authorId="0" shapeId="0">
      <text>
        <r>
          <rPr>
            <b/>
            <sz val="9"/>
            <color indexed="81"/>
            <rFont val="Tahoma"/>
            <family val="2"/>
          </rPr>
          <t>dell:</t>
        </r>
        <r>
          <rPr>
            <sz val="9"/>
            <color indexed="81"/>
            <rFont val="Tahoma"/>
            <family val="2"/>
          </rPr>
          <t xml:space="preserve">
</t>
        </r>
        <r>
          <rPr>
            <sz val="9"/>
            <color indexed="81"/>
            <rFont val="宋体"/>
            <family val="3"/>
            <charset val="134"/>
          </rPr>
          <t>北京冬奥组委、北京冬奥会测试赛赛事组委会免征企业所得税</t>
        </r>
        <r>
          <rPr>
            <sz val="9"/>
            <color indexed="81"/>
            <rFont val="Tahoma"/>
            <family val="2"/>
          </rPr>
          <t>”</t>
        </r>
        <r>
          <rPr>
            <sz val="9"/>
            <color indexed="81"/>
            <rFont val="宋体"/>
            <family val="3"/>
            <charset val="134"/>
          </rPr>
          <t>：根据《财政部</t>
        </r>
        <r>
          <rPr>
            <sz val="9"/>
            <color indexed="81"/>
            <rFont val="Tahoma"/>
            <family val="2"/>
          </rPr>
          <t xml:space="preserve"> </t>
        </r>
        <r>
          <rPr>
            <sz val="9"/>
            <color indexed="81"/>
            <rFont val="宋体"/>
            <family val="3"/>
            <charset val="134"/>
          </rPr>
          <t>税务总局</t>
        </r>
        <r>
          <rPr>
            <sz val="9"/>
            <color indexed="81"/>
            <rFont val="Tahoma"/>
            <family val="2"/>
          </rPr>
          <t xml:space="preserve"> </t>
        </r>
        <r>
          <rPr>
            <sz val="9"/>
            <color indexed="81"/>
            <rFont val="宋体"/>
            <family val="3"/>
            <charset val="134"/>
          </rPr>
          <t>海关总署关于北京</t>
        </r>
        <r>
          <rPr>
            <sz val="9"/>
            <color indexed="81"/>
            <rFont val="Tahoma"/>
            <family val="2"/>
          </rPr>
          <t>2022</t>
        </r>
        <r>
          <rPr>
            <sz val="9"/>
            <color indexed="81"/>
            <rFont val="宋体"/>
            <family val="3"/>
            <charset val="134"/>
          </rPr>
          <t>年冬奥会和冬残奥会税收政策的通知》（财税〔</t>
        </r>
        <r>
          <rPr>
            <sz val="9"/>
            <color indexed="81"/>
            <rFont val="Tahoma"/>
            <family val="2"/>
          </rPr>
          <t>2017</t>
        </r>
        <r>
          <rPr>
            <sz val="9"/>
            <color indexed="81"/>
            <rFont val="宋体"/>
            <family val="3"/>
            <charset val="134"/>
          </rPr>
          <t>〕</t>
        </r>
        <r>
          <rPr>
            <sz val="9"/>
            <color indexed="81"/>
            <rFont val="Tahoma"/>
            <family val="2"/>
          </rPr>
          <t>60</t>
        </r>
        <r>
          <rPr>
            <sz val="9"/>
            <color indexed="81"/>
            <rFont val="宋体"/>
            <family val="3"/>
            <charset val="134"/>
          </rPr>
          <t>号）等规定，为支持发展奥林匹克运动，确保北京</t>
        </r>
        <r>
          <rPr>
            <sz val="9"/>
            <color indexed="81"/>
            <rFont val="Tahoma"/>
            <family val="2"/>
          </rPr>
          <t>2022</t>
        </r>
        <r>
          <rPr>
            <sz val="9"/>
            <color indexed="81"/>
            <rFont val="宋体"/>
            <family val="3"/>
            <charset val="134"/>
          </rPr>
          <t>年冬奥会和冬残奥会顺利举办，对北京冬奥组委免征应缴纳的企业所得税</t>
        </r>
        <r>
          <rPr>
            <sz val="9"/>
            <color indexed="81"/>
            <rFont val="Tahoma"/>
            <family val="2"/>
          </rPr>
          <t xml:space="preserve">, </t>
        </r>
        <r>
          <rPr>
            <sz val="9"/>
            <color indexed="81"/>
            <rFont val="宋体"/>
            <family val="3"/>
            <charset val="134"/>
          </rPr>
          <t>北京冬奥会测试赛赛事组委会取得的收入及发生的涉税支出比照执行北京冬奥组委的税收政策</t>
        </r>
      </text>
    </comment>
    <comment ref="B32" authorId="0" shapeId="0">
      <text>
        <r>
          <rPr>
            <b/>
            <sz val="9"/>
            <color indexed="81"/>
            <rFont val="Tahoma"/>
            <family val="2"/>
          </rPr>
          <t>dell:</t>
        </r>
        <r>
          <rPr>
            <sz val="9"/>
            <color indexed="81"/>
            <rFont val="Tahoma"/>
            <family val="2"/>
          </rPr>
          <t xml:space="preserve">
</t>
        </r>
        <r>
          <rPr>
            <sz val="9"/>
            <color indexed="81"/>
            <rFont val="宋体"/>
            <family val="3"/>
            <charset val="134"/>
          </rPr>
          <t>享受过渡期税收优惠定期减免企业所得税</t>
        </r>
        <r>
          <rPr>
            <sz val="9"/>
            <color indexed="81"/>
            <rFont val="Tahoma"/>
            <family val="2"/>
          </rPr>
          <t>”</t>
        </r>
        <r>
          <rPr>
            <sz val="9"/>
            <color indexed="81"/>
            <rFont val="宋体"/>
            <family val="3"/>
            <charset val="134"/>
          </rPr>
          <t>：根据《国务院关于实施企业所得税过渡优惠政策的通知》</t>
        </r>
        <r>
          <rPr>
            <sz val="9"/>
            <color indexed="81"/>
            <rFont val="Tahoma"/>
            <family val="2"/>
          </rPr>
          <t>(</t>
        </r>
        <r>
          <rPr>
            <sz val="9"/>
            <color indexed="81"/>
            <rFont val="宋体"/>
            <family val="3"/>
            <charset val="134"/>
          </rPr>
          <t>国发〔</t>
        </r>
        <r>
          <rPr>
            <sz val="9"/>
            <color indexed="81"/>
            <rFont val="Tahoma"/>
            <family val="2"/>
          </rPr>
          <t>2007</t>
        </r>
        <r>
          <rPr>
            <sz val="9"/>
            <color indexed="81"/>
            <rFont val="宋体"/>
            <family val="3"/>
            <charset val="134"/>
          </rPr>
          <t>〕</t>
        </r>
        <r>
          <rPr>
            <sz val="9"/>
            <color indexed="81"/>
            <rFont val="Tahoma"/>
            <family val="2"/>
          </rPr>
          <t>39</t>
        </r>
        <r>
          <rPr>
            <sz val="9"/>
            <color indexed="81"/>
            <rFont val="宋体"/>
            <family val="3"/>
            <charset val="134"/>
          </rPr>
          <t>号</t>
        </r>
        <r>
          <rPr>
            <sz val="9"/>
            <color indexed="81"/>
            <rFont val="Tahoma"/>
            <family val="2"/>
          </rPr>
          <t>)</t>
        </r>
        <r>
          <rPr>
            <sz val="9"/>
            <color indexed="81"/>
            <rFont val="宋体"/>
            <family val="3"/>
            <charset val="134"/>
          </rPr>
          <t>等规定，自</t>
        </r>
        <r>
          <rPr>
            <sz val="9"/>
            <color indexed="81"/>
            <rFont val="Tahoma"/>
            <family val="2"/>
          </rPr>
          <t>2008</t>
        </r>
        <r>
          <rPr>
            <sz val="9"/>
            <color indexed="81"/>
            <rFont val="宋体"/>
            <family val="3"/>
            <charset val="134"/>
          </rPr>
          <t>年</t>
        </r>
        <r>
          <rPr>
            <sz val="9"/>
            <color indexed="81"/>
            <rFont val="Tahoma"/>
            <family val="2"/>
          </rPr>
          <t>1</t>
        </r>
        <r>
          <rPr>
            <sz val="9"/>
            <color indexed="81"/>
            <rFont val="宋体"/>
            <family val="3"/>
            <charset val="134"/>
          </rPr>
          <t>月</t>
        </r>
        <r>
          <rPr>
            <sz val="9"/>
            <color indexed="81"/>
            <rFont val="Tahoma"/>
            <family val="2"/>
          </rPr>
          <t>1</t>
        </r>
        <r>
          <rPr>
            <sz val="9"/>
            <color indexed="81"/>
            <rFont val="宋体"/>
            <family val="3"/>
            <charset val="134"/>
          </rPr>
          <t>日起，原享受企业所得税</t>
        </r>
        <r>
          <rPr>
            <sz val="9"/>
            <color indexed="81"/>
            <rFont val="Tahoma"/>
            <family val="2"/>
          </rPr>
          <t>“</t>
        </r>
        <r>
          <rPr>
            <sz val="9"/>
            <color indexed="81"/>
            <rFont val="宋体"/>
            <family val="3"/>
            <charset val="134"/>
          </rPr>
          <t>五免五减半</t>
        </r>
        <r>
          <rPr>
            <sz val="9"/>
            <color indexed="81"/>
            <rFont val="Tahoma"/>
            <family val="2"/>
          </rPr>
          <t>”</t>
        </r>
        <r>
          <rPr>
            <sz val="9"/>
            <color indexed="81"/>
            <rFont val="宋体"/>
            <family val="3"/>
            <charset val="134"/>
          </rPr>
          <t>等定期减免税优惠的企业，新税法施行后继续按原税收法律、行政法规及相关文件规定的优惠办法及年限享受至期满为止，但因未获利而尚未享受税收优惠的，其优惠期限从</t>
        </r>
        <r>
          <rPr>
            <sz val="9"/>
            <color indexed="81"/>
            <rFont val="Tahoma"/>
            <family val="2"/>
          </rPr>
          <t>2008</t>
        </r>
        <r>
          <rPr>
            <sz val="9"/>
            <color indexed="81"/>
            <rFont val="宋体"/>
            <family val="3"/>
            <charset val="134"/>
          </rPr>
          <t>年度起计算。本行填报根据表</t>
        </r>
        <r>
          <rPr>
            <sz val="9"/>
            <color indexed="81"/>
            <rFont val="Tahoma"/>
            <family val="2"/>
          </rPr>
          <t>A100000</t>
        </r>
        <r>
          <rPr>
            <sz val="9"/>
            <color indexed="81"/>
            <rFont val="宋体"/>
            <family val="3"/>
            <charset val="134"/>
          </rPr>
          <t>第</t>
        </r>
        <r>
          <rPr>
            <sz val="9"/>
            <color indexed="81"/>
            <rFont val="Tahoma"/>
            <family val="2"/>
          </rPr>
          <t>23</t>
        </r>
        <r>
          <rPr>
            <sz val="9"/>
            <color indexed="81"/>
            <rFont val="宋体"/>
            <family val="3"/>
            <charset val="134"/>
          </rPr>
          <t>行应纳税所得额计算的免征、减征企业所得税金额。</t>
        </r>
      </text>
    </comment>
    <comment ref="B34" authorId="0" shapeId="0">
      <text>
        <r>
          <rPr>
            <b/>
            <sz val="9"/>
            <color indexed="81"/>
            <rFont val="Tahoma"/>
            <family val="2"/>
          </rPr>
          <t>dell:</t>
        </r>
        <r>
          <rPr>
            <sz val="9"/>
            <color indexed="81"/>
            <rFont val="Tahoma"/>
            <family val="2"/>
          </rPr>
          <t xml:space="preserve">
</t>
        </r>
        <r>
          <rPr>
            <sz val="9"/>
            <color indexed="81"/>
            <rFont val="宋体"/>
            <family val="3"/>
            <charset val="134"/>
          </rPr>
          <t>企业从事农林牧渔业项目、国家重点扶持的公共基础设施项目、符合条件的环境保护、节能节水项目、符合条件的技术转让、其他专项优惠等所得额应按法定税率</t>
        </r>
        <r>
          <rPr>
            <sz val="9"/>
            <color indexed="81"/>
            <rFont val="Tahoma"/>
            <family val="2"/>
          </rPr>
          <t>25%</t>
        </r>
        <r>
          <rPr>
            <sz val="9"/>
            <color indexed="81"/>
            <rFont val="宋体"/>
            <family val="3"/>
            <charset val="134"/>
          </rPr>
          <t>减半征收，同时享受小型微利企业、高新技术企业、技术先进型服务企业、集成电路线宽小于</t>
        </r>
        <r>
          <rPr>
            <sz val="9"/>
            <color indexed="81"/>
            <rFont val="Tahoma"/>
            <family val="2"/>
          </rPr>
          <t>0.25</t>
        </r>
        <r>
          <rPr>
            <sz val="9"/>
            <color indexed="81"/>
            <rFont val="宋体"/>
            <family val="3"/>
            <charset val="134"/>
          </rPr>
          <t>微米或投资额超过</t>
        </r>
        <r>
          <rPr>
            <sz val="9"/>
            <color indexed="81"/>
            <rFont val="Tahoma"/>
            <family val="2"/>
          </rPr>
          <t>80</t>
        </r>
        <r>
          <rPr>
            <sz val="9"/>
            <color indexed="81"/>
            <rFont val="宋体"/>
            <family val="3"/>
            <charset val="134"/>
          </rPr>
          <t>亿元人民币集成电路生产企业、国家规划布局内重点软件企业和集成电路设计企业等优惠税率政策，由于申报表填报顺序，按优惠税率减半叠加享受减免税优惠部分，应在本行对该部分金额进行调整。本行应大于等于</t>
        </r>
        <r>
          <rPr>
            <sz val="9"/>
            <color indexed="81"/>
            <rFont val="Tahoma"/>
            <family val="2"/>
          </rPr>
          <t>0</t>
        </r>
        <r>
          <rPr>
            <sz val="9"/>
            <color indexed="81"/>
            <rFont val="宋体"/>
            <family val="3"/>
            <charset val="134"/>
          </rPr>
          <t>且小于等于第</t>
        </r>
        <r>
          <rPr>
            <sz val="9"/>
            <color indexed="81"/>
            <rFont val="Tahoma"/>
            <family val="2"/>
          </rPr>
          <t>1+2+…+20+22+…+27</t>
        </r>
        <r>
          <rPr>
            <sz val="9"/>
            <color indexed="81"/>
            <rFont val="宋体"/>
            <family val="3"/>
            <charset val="134"/>
          </rPr>
          <t>行的值。</t>
        </r>
      </text>
    </comment>
    <comment ref="B39" authorId="0" shapeId="0">
      <text>
        <r>
          <rPr>
            <b/>
            <sz val="9"/>
            <color indexed="81"/>
            <rFont val="Tahoma"/>
            <family val="2"/>
          </rPr>
          <t>dell:</t>
        </r>
        <r>
          <rPr>
            <sz val="9"/>
            <color indexed="81"/>
            <rFont val="Tahoma"/>
            <family val="2"/>
          </rPr>
          <t xml:space="preserve">
</t>
        </r>
        <r>
          <rPr>
            <sz val="9"/>
            <color indexed="81"/>
            <rFont val="宋体"/>
            <family val="3"/>
            <charset val="134"/>
          </rPr>
          <t>（表</t>
        </r>
        <r>
          <rPr>
            <sz val="9"/>
            <color indexed="81"/>
            <rFont val="Tahoma"/>
            <family val="2"/>
          </rPr>
          <t>A100000</t>
        </r>
        <r>
          <rPr>
            <sz val="9"/>
            <color indexed="81"/>
            <rFont val="宋体"/>
            <family val="3"/>
            <charset val="134"/>
          </rPr>
          <t>第</t>
        </r>
        <r>
          <rPr>
            <sz val="9"/>
            <color indexed="81"/>
            <rFont val="Tahoma"/>
            <family val="2"/>
          </rPr>
          <t>25</t>
        </r>
        <r>
          <rPr>
            <sz val="9"/>
            <color indexed="81"/>
            <rFont val="宋体"/>
            <family val="3"/>
            <charset val="134"/>
          </rPr>
          <t>行</t>
        </r>
        <r>
          <rPr>
            <sz val="9"/>
            <color indexed="81"/>
            <rFont val="Tahoma"/>
            <family val="2"/>
          </rPr>
          <t>-</t>
        </r>
        <r>
          <rPr>
            <sz val="9"/>
            <color indexed="81"/>
            <rFont val="宋体"/>
            <family val="3"/>
            <charset val="134"/>
          </rPr>
          <t>本表第</t>
        </r>
        <r>
          <rPr>
            <sz val="9"/>
            <color indexed="81"/>
            <rFont val="Tahoma"/>
            <family val="2"/>
          </rPr>
          <t>1+2+3+4+5…+29+30</t>
        </r>
        <r>
          <rPr>
            <sz val="9"/>
            <color indexed="81"/>
            <rFont val="宋体"/>
            <family val="3"/>
            <charset val="134"/>
          </rPr>
          <t>行）</t>
        </r>
        <r>
          <rPr>
            <sz val="9"/>
            <color indexed="81"/>
            <rFont val="Tahoma"/>
            <family val="2"/>
          </rPr>
          <t>×40%×</t>
        </r>
        <r>
          <rPr>
            <sz val="9"/>
            <color indexed="81"/>
            <rFont val="宋体"/>
            <family val="3"/>
            <charset val="134"/>
          </rPr>
          <t>减征幅</t>
        </r>
      </text>
    </comment>
  </commentList>
</comments>
</file>

<file path=xl/comments21.xml><?xml version="1.0" encoding="utf-8"?>
<comments xmlns="http://schemas.openxmlformats.org/spreadsheetml/2006/main">
  <authors>
    <author>dell</author>
  </authors>
  <commentList>
    <comment ref="K12" authorId="0" shapeId="0">
      <text>
        <r>
          <rPr>
            <b/>
            <sz val="9"/>
            <color indexed="81"/>
            <rFont val="Tahoma"/>
            <family val="2"/>
          </rPr>
          <t>dell:</t>
        </r>
        <r>
          <rPr>
            <sz val="9"/>
            <color indexed="81"/>
            <rFont val="Tahoma"/>
            <family val="2"/>
          </rPr>
          <t xml:space="preserve">
ruiqing lv:
</t>
        </r>
        <r>
          <rPr>
            <sz val="9"/>
            <color indexed="81"/>
            <rFont val="宋体"/>
            <family val="3"/>
            <charset val="134"/>
          </rPr>
          <t>填表说明：填报纳税人本年以货币形式和非货币形式从各种来源取得的收入，为税法第六条规定的收入总额。包括：销售货物收入，提供劳务收入，转让财产收入，股息、红利等权益性投资收益，利息收入，租金收入，特许权使用费收入，接受捐赠收入，其他收入。
企业所得税法第六条第</t>
        </r>
        <r>
          <rPr>
            <sz val="9"/>
            <color indexed="81"/>
            <rFont val="Tahoma"/>
            <family val="2"/>
          </rPr>
          <t>(</t>
        </r>
        <r>
          <rPr>
            <sz val="9"/>
            <color indexed="81"/>
            <rFont val="宋体"/>
            <family val="3"/>
            <charset val="134"/>
          </rPr>
          <t>九</t>
        </r>
        <r>
          <rPr>
            <sz val="9"/>
            <color indexed="81"/>
            <rFont val="Tahoma"/>
            <family val="2"/>
          </rPr>
          <t>)</t>
        </r>
        <r>
          <rPr>
            <sz val="9"/>
            <color indexed="81"/>
            <rFont val="宋体"/>
            <family val="3"/>
            <charset val="134"/>
          </rPr>
          <t>项所称其他收入，是指企业取得的除企业所得税法第六条第</t>
        </r>
        <r>
          <rPr>
            <sz val="9"/>
            <color indexed="81"/>
            <rFont val="Tahoma"/>
            <family val="2"/>
          </rPr>
          <t>(</t>
        </r>
        <r>
          <rPr>
            <sz val="9"/>
            <color indexed="81"/>
            <rFont val="宋体"/>
            <family val="3"/>
            <charset val="134"/>
          </rPr>
          <t>一</t>
        </r>
        <r>
          <rPr>
            <sz val="9"/>
            <color indexed="81"/>
            <rFont val="Tahoma"/>
            <family val="2"/>
          </rPr>
          <t>)</t>
        </r>
        <r>
          <rPr>
            <sz val="9"/>
            <color indexed="81"/>
            <rFont val="宋体"/>
            <family val="3"/>
            <charset val="134"/>
          </rPr>
          <t>项至第</t>
        </r>
        <r>
          <rPr>
            <sz val="9"/>
            <color indexed="81"/>
            <rFont val="Tahoma"/>
            <family val="2"/>
          </rPr>
          <t>(</t>
        </r>
        <r>
          <rPr>
            <sz val="9"/>
            <color indexed="81"/>
            <rFont val="宋体"/>
            <family val="3"/>
            <charset val="134"/>
          </rPr>
          <t>八</t>
        </r>
        <r>
          <rPr>
            <sz val="9"/>
            <color indexed="81"/>
            <rFont val="Tahoma"/>
            <family val="2"/>
          </rPr>
          <t>)</t>
        </r>
        <r>
          <rPr>
            <sz val="9"/>
            <color indexed="81"/>
            <rFont val="宋体"/>
            <family val="3"/>
            <charset val="134"/>
          </rPr>
          <t>项规定的收入外的其他收入，包括企业资产溢余收入、逾期未退包装物押金收入、确实无法偿付的应付款项、已作坏账损失处理后又收回的应收款项、债务重组收入、补贴收入、违约金收入、汇兑收益等。</t>
        </r>
      </text>
    </comment>
    <comment ref="K13" authorId="0" shapeId="0">
      <text>
        <r>
          <rPr>
            <b/>
            <sz val="9"/>
            <color indexed="81"/>
            <rFont val="Tahoma"/>
            <family val="2"/>
          </rPr>
          <t>dell:</t>
        </r>
        <r>
          <rPr>
            <sz val="9"/>
            <color indexed="81"/>
            <rFont val="Tahoma"/>
            <family val="2"/>
          </rPr>
          <t xml:space="preserve">
</t>
        </r>
        <r>
          <rPr>
            <sz val="9"/>
            <color indexed="81"/>
            <rFont val="宋体"/>
            <family val="3"/>
            <charset val="134"/>
          </rPr>
          <t>符合不征税收入</t>
        </r>
      </text>
    </comment>
    <comment ref="K16" authorId="0" shapeId="0">
      <text>
        <r>
          <rPr>
            <b/>
            <sz val="9"/>
            <color indexed="81"/>
            <rFont val="Tahoma"/>
            <family val="2"/>
          </rPr>
          <t>dell:</t>
        </r>
        <r>
          <rPr>
            <sz val="9"/>
            <color indexed="81"/>
            <rFont val="Tahoma"/>
            <family val="2"/>
          </rPr>
          <t xml:space="preserve">
</t>
        </r>
        <r>
          <rPr>
            <sz val="9"/>
            <color indexed="81"/>
            <rFont val="宋体"/>
            <family val="3"/>
            <charset val="134"/>
          </rPr>
          <t>本年科技人员数</t>
        </r>
        <r>
          <rPr>
            <sz val="9"/>
            <color indexed="81"/>
            <rFont val="Tahoma"/>
            <family val="2"/>
          </rPr>
          <t>”</t>
        </r>
        <r>
          <rPr>
            <sz val="9"/>
            <color indexed="81"/>
            <rFont val="宋体"/>
            <family val="3"/>
            <charset val="134"/>
          </rPr>
          <t>：填报纳税人直接从事研发和相关技术创新活动，以及专门从事上述活动的管理和提供直接技术服务的，累计实际工作时间在</t>
        </r>
        <r>
          <rPr>
            <sz val="9"/>
            <color indexed="81"/>
            <rFont val="Tahoma"/>
            <family val="2"/>
          </rPr>
          <t>183</t>
        </r>
        <r>
          <rPr>
            <sz val="9"/>
            <color indexed="81"/>
            <rFont val="宋体"/>
            <family val="3"/>
            <charset val="134"/>
          </rPr>
          <t>天以上的人员，包括在职、兼职和临时聘用人员。</t>
        </r>
      </text>
    </comment>
    <comment ref="K17" authorId="0" shapeId="0">
      <text>
        <r>
          <rPr>
            <b/>
            <sz val="9"/>
            <color indexed="81"/>
            <rFont val="Tahoma"/>
            <family val="2"/>
          </rPr>
          <t>dell:</t>
        </r>
        <r>
          <rPr>
            <sz val="9"/>
            <color indexed="81"/>
            <rFont val="Tahoma"/>
            <family val="2"/>
          </rPr>
          <t xml:space="preserve">
</t>
        </r>
        <r>
          <rPr>
            <sz val="9"/>
            <color indexed="81"/>
            <rFont val="宋体"/>
            <family val="3"/>
            <charset val="134"/>
          </rPr>
          <t>本年科技人员数</t>
        </r>
        <r>
          <rPr>
            <sz val="9"/>
            <color indexed="81"/>
            <rFont val="Tahoma"/>
            <family val="2"/>
          </rPr>
          <t>”</t>
        </r>
        <r>
          <rPr>
            <sz val="9"/>
            <color indexed="81"/>
            <rFont val="宋体"/>
            <family val="3"/>
            <charset val="134"/>
          </rPr>
          <t>：填报纳税人直接从事研发和相关技术创新活动，以及专门从事上述活动的管理和提供直接技术服务的，累计实际工作时间在</t>
        </r>
        <r>
          <rPr>
            <sz val="9"/>
            <color indexed="81"/>
            <rFont val="Tahoma"/>
            <family val="2"/>
          </rPr>
          <t>183</t>
        </r>
        <r>
          <rPr>
            <sz val="9"/>
            <color indexed="81"/>
            <rFont val="宋体"/>
            <family val="3"/>
            <charset val="134"/>
          </rPr>
          <t>天以上的人员，包括在职、兼职和临时聘用人员。</t>
        </r>
      </text>
    </comment>
    <comment ref="K18" authorId="0" shapeId="0">
      <text>
        <r>
          <rPr>
            <b/>
            <sz val="9"/>
            <color indexed="81"/>
            <rFont val="Tahoma"/>
            <family val="2"/>
          </rPr>
          <t>dell:</t>
        </r>
        <r>
          <rPr>
            <sz val="9"/>
            <color indexed="81"/>
            <rFont val="Tahoma"/>
            <family val="2"/>
          </rPr>
          <t xml:space="preserve">
</t>
        </r>
        <r>
          <rPr>
            <sz val="9"/>
            <color indexed="81"/>
            <rFont val="宋体"/>
            <family val="3"/>
            <charset val="134"/>
          </rPr>
          <t>符合具有大学专科以上学历的科技人员占企业当年职工总数的</t>
        </r>
        <r>
          <rPr>
            <sz val="9"/>
            <color indexed="81"/>
            <rFont val="Tahoma"/>
            <family val="2"/>
          </rPr>
          <t>30%</t>
        </r>
        <r>
          <rPr>
            <sz val="9"/>
            <color indexed="81"/>
            <rFont val="宋体"/>
            <family val="3"/>
            <charset val="134"/>
          </rPr>
          <t>以上的规定。研发人员占企业当年职工总数的比例为</t>
        </r>
        <r>
          <rPr>
            <sz val="9"/>
            <color indexed="81"/>
            <rFont val="Tahoma"/>
            <family val="2"/>
          </rPr>
          <t>%</t>
        </r>
        <r>
          <rPr>
            <sz val="9"/>
            <color indexed="81"/>
            <rFont val="宋体"/>
            <family val="3"/>
            <charset val="134"/>
          </rPr>
          <t>。符合研发人员占企业当年职工总数的</t>
        </r>
        <r>
          <rPr>
            <sz val="9"/>
            <color indexed="81"/>
            <rFont val="Tahoma"/>
            <family val="2"/>
          </rPr>
          <t>10%</t>
        </r>
        <r>
          <rPr>
            <sz val="9"/>
            <color indexed="81"/>
            <rFont val="宋体"/>
            <family val="3"/>
            <charset val="134"/>
          </rPr>
          <t>以上的规定。</t>
        </r>
      </text>
    </comment>
    <comment ref="C30" authorId="0" shapeId="0">
      <text>
        <r>
          <rPr>
            <b/>
            <sz val="9"/>
            <color indexed="81"/>
            <rFont val="Tahoma"/>
            <family val="2"/>
          </rPr>
          <t>dell:</t>
        </r>
        <r>
          <rPr>
            <sz val="9"/>
            <color indexed="81"/>
            <rFont val="Tahoma"/>
            <family val="2"/>
          </rPr>
          <t xml:space="preserve">
</t>
        </r>
        <r>
          <rPr>
            <sz val="9"/>
            <color indexed="81"/>
            <rFont val="宋体"/>
            <family val="3"/>
            <charset val="134"/>
          </rPr>
          <t>可计入研发费用的其他费用</t>
        </r>
        <r>
          <rPr>
            <sz val="9"/>
            <color indexed="81"/>
            <rFont val="Tahoma"/>
            <family val="2"/>
          </rPr>
          <t>”</t>
        </r>
        <r>
          <rPr>
            <sz val="9"/>
            <color indexed="81"/>
            <rFont val="宋体"/>
            <family val="3"/>
            <charset val="134"/>
          </rPr>
          <t>：填报纳税人为研究开发活动所发生的其他费用中不超过研究开发总费用的</t>
        </r>
        <r>
          <rPr>
            <sz val="9"/>
            <color indexed="81"/>
            <rFont val="Tahoma"/>
            <family val="2"/>
          </rPr>
          <t>20%</t>
        </r>
        <r>
          <rPr>
            <sz val="9"/>
            <color indexed="81"/>
            <rFont val="宋体"/>
            <family val="3"/>
            <charset val="134"/>
          </rPr>
          <t>的金额。该行取第</t>
        </r>
        <r>
          <rPr>
            <sz val="9"/>
            <color indexed="81"/>
            <rFont val="Tahoma"/>
            <family val="2"/>
          </rPr>
          <t>17</t>
        </r>
        <r>
          <rPr>
            <sz val="9"/>
            <color indexed="81"/>
            <rFont val="宋体"/>
            <family val="3"/>
            <charset val="134"/>
          </rPr>
          <t>行至第</t>
        </r>
        <r>
          <rPr>
            <sz val="9"/>
            <color indexed="81"/>
            <rFont val="Tahoma"/>
            <family val="2"/>
          </rPr>
          <t>22</t>
        </r>
        <r>
          <rPr>
            <sz val="9"/>
            <color indexed="81"/>
            <rFont val="宋体"/>
            <family val="3"/>
            <charset val="134"/>
          </rPr>
          <t>行之和</t>
        </r>
        <r>
          <rPr>
            <sz val="9"/>
            <color indexed="81"/>
            <rFont val="Tahoma"/>
            <family val="2"/>
          </rPr>
          <t>×20%÷(1-20%)</t>
        </r>
      </text>
    </comment>
    <comment ref="F34" authorId="0" shapeId="0">
      <text>
        <r>
          <rPr>
            <b/>
            <sz val="9"/>
            <color indexed="81"/>
            <rFont val="Tahoma"/>
            <family val="2"/>
          </rPr>
          <t>dell:</t>
        </r>
        <r>
          <rPr>
            <sz val="9"/>
            <color indexed="81"/>
            <rFont val="Tahoma"/>
            <family val="2"/>
          </rPr>
          <t xml:space="preserve">
</t>
        </r>
        <r>
          <rPr>
            <sz val="9"/>
            <color indexed="81"/>
            <rFont val="宋体"/>
            <family val="3"/>
            <charset val="134"/>
          </rPr>
          <t>可计入研发费用的境外的外部研发费用</t>
        </r>
        <r>
          <rPr>
            <sz val="9"/>
            <color indexed="81"/>
            <rFont val="Tahoma"/>
            <family val="2"/>
          </rPr>
          <t>”</t>
        </r>
        <r>
          <rPr>
            <sz val="9"/>
            <color indexed="81"/>
            <rFont val="宋体"/>
            <family val="3"/>
            <charset val="134"/>
          </rPr>
          <t>：根据《高新技术企业认定管理办法》等规定，纳税人在中国境内发生的研发费用总额占全部研发费用总额的比例不低于</t>
        </r>
        <r>
          <rPr>
            <sz val="9"/>
            <color indexed="81"/>
            <rFont val="Tahoma"/>
            <family val="2"/>
          </rPr>
          <t>60%</t>
        </r>
        <r>
          <rPr>
            <sz val="9"/>
            <color indexed="81"/>
            <rFont val="宋体"/>
            <family val="3"/>
            <charset val="134"/>
          </rPr>
          <t>，即境外发生的研发费用总额占全部研发费用总额的比例不超过</t>
        </r>
        <r>
          <rPr>
            <sz val="9"/>
            <color indexed="81"/>
            <rFont val="Tahoma"/>
            <family val="2"/>
          </rPr>
          <t>40%</t>
        </r>
        <r>
          <rPr>
            <sz val="9"/>
            <color indexed="81"/>
            <rFont val="宋体"/>
            <family val="3"/>
            <charset val="134"/>
          </rPr>
          <t>。本行填报（第</t>
        </r>
        <r>
          <rPr>
            <sz val="9"/>
            <color indexed="81"/>
            <rFont val="Tahoma"/>
            <family val="2"/>
          </rPr>
          <t>17+18+…+22+23+26</t>
        </r>
        <r>
          <rPr>
            <sz val="9"/>
            <color indexed="81"/>
            <rFont val="宋体"/>
            <family val="3"/>
            <charset val="134"/>
          </rPr>
          <t>行）</t>
        </r>
        <r>
          <rPr>
            <sz val="9"/>
            <color indexed="81"/>
            <rFont val="Tahoma"/>
            <family val="2"/>
          </rPr>
          <t>×40%÷(1-40%)</t>
        </r>
        <r>
          <rPr>
            <sz val="9"/>
            <color indexed="81"/>
            <rFont val="宋体"/>
            <family val="3"/>
            <charset val="134"/>
          </rPr>
          <t>与第</t>
        </r>
        <r>
          <rPr>
            <sz val="9"/>
            <color indexed="81"/>
            <rFont val="Tahoma"/>
            <family val="2"/>
          </rPr>
          <t>27</t>
        </r>
        <r>
          <rPr>
            <sz val="9"/>
            <color indexed="81"/>
            <rFont val="宋体"/>
            <family val="3"/>
            <charset val="134"/>
          </rPr>
          <t>行的孰小值</t>
        </r>
      </text>
    </comment>
    <comment ref="K34" authorId="0" shapeId="0">
      <text>
        <r>
          <rPr>
            <b/>
            <sz val="9"/>
            <color indexed="81"/>
            <rFont val="Tahoma"/>
            <family val="2"/>
          </rPr>
          <t>dell:</t>
        </r>
        <r>
          <rPr>
            <sz val="9"/>
            <color indexed="81"/>
            <rFont val="Tahoma"/>
            <family val="2"/>
          </rPr>
          <t xml:space="preserve">
</t>
        </r>
        <r>
          <rPr>
            <sz val="9"/>
            <color indexed="81"/>
            <rFont val="宋体"/>
            <family val="3"/>
            <charset val="134"/>
          </rPr>
          <t>可计入研发费用的境外的外部研发费用</t>
        </r>
        <r>
          <rPr>
            <sz val="9"/>
            <color indexed="81"/>
            <rFont val="Tahoma"/>
            <family val="2"/>
          </rPr>
          <t>”</t>
        </r>
        <r>
          <rPr>
            <sz val="9"/>
            <color indexed="81"/>
            <rFont val="宋体"/>
            <family val="3"/>
            <charset val="134"/>
          </rPr>
          <t>：根据《高新技术企业认定管理办法》等规定，纳税人在中国境内发生的研发费用总额占全部研发费用总额的比例不低于</t>
        </r>
        <r>
          <rPr>
            <sz val="9"/>
            <color indexed="81"/>
            <rFont val="Tahoma"/>
            <family val="2"/>
          </rPr>
          <t>60%</t>
        </r>
        <r>
          <rPr>
            <sz val="9"/>
            <color indexed="81"/>
            <rFont val="宋体"/>
            <family val="3"/>
            <charset val="134"/>
          </rPr>
          <t>，即境外发生的研发费用总额占全部研发费用总额的比例不超过</t>
        </r>
        <r>
          <rPr>
            <sz val="9"/>
            <color indexed="81"/>
            <rFont val="Tahoma"/>
            <family val="2"/>
          </rPr>
          <t>40%</t>
        </r>
        <r>
          <rPr>
            <sz val="9"/>
            <color indexed="81"/>
            <rFont val="宋体"/>
            <family val="3"/>
            <charset val="134"/>
          </rPr>
          <t>。本行填报（第</t>
        </r>
        <r>
          <rPr>
            <sz val="9"/>
            <color indexed="81"/>
            <rFont val="Tahoma"/>
            <family val="2"/>
          </rPr>
          <t>17+18+…+22+23+26</t>
        </r>
        <r>
          <rPr>
            <sz val="9"/>
            <color indexed="81"/>
            <rFont val="宋体"/>
            <family val="3"/>
            <charset val="134"/>
          </rPr>
          <t>行）</t>
        </r>
        <r>
          <rPr>
            <sz val="9"/>
            <color indexed="81"/>
            <rFont val="Tahoma"/>
            <family val="2"/>
          </rPr>
          <t>×40%÷(1-40%)</t>
        </r>
        <r>
          <rPr>
            <sz val="9"/>
            <color indexed="81"/>
            <rFont val="宋体"/>
            <family val="3"/>
            <charset val="134"/>
          </rPr>
          <t>与第</t>
        </r>
        <r>
          <rPr>
            <sz val="9"/>
            <color indexed="81"/>
            <rFont val="Tahoma"/>
            <family val="2"/>
          </rPr>
          <t>27</t>
        </r>
        <r>
          <rPr>
            <sz val="9"/>
            <color indexed="81"/>
            <rFont val="宋体"/>
            <family val="3"/>
            <charset val="134"/>
          </rPr>
          <t>行的孰小值</t>
        </r>
      </text>
    </comment>
    <comment ref="F35" authorId="0" shapeId="0">
      <text>
        <r>
          <rPr>
            <b/>
            <sz val="9"/>
            <color indexed="81"/>
            <rFont val="Tahoma"/>
            <family val="2"/>
          </rPr>
          <t>dell:</t>
        </r>
        <r>
          <rPr>
            <sz val="9"/>
            <color indexed="81"/>
            <rFont val="Tahoma"/>
            <family val="2"/>
          </rPr>
          <t xml:space="preserve">
</t>
        </r>
        <r>
          <rPr>
            <sz val="9"/>
            <color indexed="81"/>
            <rFont val="宋体"/>
            <family val="3"/>
            <charset val="134"/>
          </rPr>
          <t>一般收入明细表，主营业务收入</t>
        </r>
        <r>
          <rPr>
            <sz val="9"/>
            <color indexed="81"/>
            <rFont val="Tahoma"/>
            <family val="2"/>
          </rPr>
          <t>+</t>
        </r>
        <r>
          <rPr>
            <sz val="9"/>
            <color indexed="81"/>
            <rFont val="宋体"/>
            <family val="3"/>
            <charset val="134"/>
          </rPr>
          <t>其他业务收入</t>
        </r>
      </text>
    </comment>
    <comment ref="K35" authorId="0" shapeId="0">
      <text>
        <r>
          <rPr>
            <b/>
            <sz val="9"/>
            <color indexed="81"/>
            <rFont val="Tahoma"/>
            <family val="2"/>
          </rPr>
          <t>dell:</t>
        </r>
        <r>
          <rPr>
            <sz val="9"/>
            <color indexed="81"/>
            <rFont val="Tahoma"/>
            <family val="2"/>
          </rPr>
          <t xml:space="preserve">
</t>
        </r>
        <r>
          <rPr>
            <sz val="9"/>
            <color indexed="81"/>
            <rFont val="宋体"/>
            <family val="3"/>
            <charset val="134"/>
          </rPr>
          <t>一般收入明细表，主营业务收入</t>
        </r>
        <r>
          <rPr>
            <sz val="9"/>
            <color indexed="81"/>
            <rFont val="Tahoma"/>
            <family val="2"/>
          </rPr>
          <t>+</t>
        </r>
        <r>
          <rPr>
            <sz val="9"/>
            <color indexed="81"/>
            <rFont val="宋体"/>
            <family val="3"/>
            <charset val="134"/>
          </rPr>
          <t>其他业务收入</t>
        </r>
      </text>
    </comment>
    <comment ref="C37" authorId="0" shapeId="0">
      <text>
        <r>
          <rPr>
            <b/>
            <sz val="9"/>
            <color indexed="81"/>
            <rFont val="Tahoma"/>
            <family val="2"/>
          </rPr>
          <t>dell:</t>
        </r>
        <r>
          <rPr>
            <sz val="9"/>
            <color indexed="81"/>
            <rFont val="Tahoma"/>
            <family val="2"/>
          </rPr>
          <t xml:space="preserve">
</t>
        </r>
        <r>
          <rPr>
            <sz val="9"/>
            <color indexed="81"/>
            <rFont val="宋体"/>
            <family val="3"/>
            <charset val="134"/>
          </rPr>
          <t>国家需要重点扶持的高新技术企业减征企业所得税</t>
        </r>
        <r>
          <rPr>
            <sz val="9"/>
            <color indexed="81"/>
            <rFont val="Tahoma"/>
            <family val="2"/>
          </rPr>
          <t>”</t>
        </r>
        <r>
          <rPr>
            <sz val="9"/>
            <color indexed="81"/>
            <rFont val="宋体"/>
            <family val="3"/>
            <charset val="134"/>
          </rPr>
          <t>：本行填报经济特区和上海浦东新区外的高新技术企业或虽在经济特区和上海浦东新区新设的高新技术企业但取得区外所得的减免税金额。</t>
        </r>
      </text>
    </comment>
    <comment ref="C38" authorId="0" shapeId="0">
      <text>
        <r>
          <rPr>
            <b/>
            <sz val="9"/>
            <color indexed="81"/>
            <rFont val="Tahoma"/>
            <family val="2"/>
          </rPr>
          <t>dell:</t>
        </r>
        <r>
          <rPr>
            <sz val="9"/>
            <color indexed="81"/>
            <rFont val="Tahoma"/>
            <family val="2"/>
          </rPr>
          <t xml:space="preserve">
</t>
        </r>
        <r>
          <rPr>
            <sz val="9"/>
            <color indexed="81"/>
            <rFont val="宋体"/>
            <family val="3"/>
            <charset val="134"/>
          </rPr>
          <t>经济特区和上海浦东新区新设立的高新技术企业定期减免</t>
        </r>
        <r>
          <rPr>
            <sz val="9"/>
            <color indexed="81"/>
            <rFont val="Tahoma"/>
            <family val="2"/>
          </rPr>
          <t>”</t>
        </r>
        <r>
          <rPr>
            <sz val="9"/>
            <color indexed="81"/>
            <rFont val="宋体"/>
            <family val="3"/>
            <charset val="134"/>
          </rPr>
          <t>：本行填报在经济特区和上海浦东新区新设的高新技术企业区内所得减免税金额。</t>
        </r>
      </text>
    </comment>
  </commentList>
</comments>
</file>

<file path=xl/comments22.xml><?xml version="1.0" encoding="utf-8"?>
<comments xmlns="http://schemas.openxmlformats.org/spreadsheetml/2006/main">
  <authors>
    <author>dell</author>
  </authors>
  <commentList>
    <comment ref="C24" authorId="0" shapeId="0">
      <text>
        <r>
          <rPr>
            <b/>
            <sz val="9"/>
            <color indexed="81"/>
            <rFont val="Tahoma"/>
            <family val="2"/>
          </rPr>
          <t>dell:</t>
        </r>
        <r>
          <rPr>
            <sz val="9"/>
            <color indexed="81"/>
            <rFont val="Tahoma"/>
            <family val="2"/>
          </rPr>
          <t xml:space="preserve">
</t>
        </r>
        <r>
          <rPr>
            <sz val="9"/>
            <color indexed="81"/>
            <rFont val="宋体"/>
            <family val="3"/>
            <charset val="134"/>
          </rPr>
          <t>主营业务收入</t>
        </r>
        <r>
          <rPr>
            <sz val="9"/>
            <color indexed="81"/>
            <rFont val="Tahoma"/>
            <family val="2"/>
          </rPr>
          <t>+</t>
        </r>
        <r>
          <rPr>
            <sz val="9"/>
            <color indexed="81"/>
            <rFont val="宋体"/>
            <family val="3"/>
            <charset val="134"/>
          </rPr>
          <t>其他业务收入</t>
        </r>
      </text>
    </comment>
    <comment ref="E24" authorId="0" shapeId="0">
      <text>
        <r>
          <rPr>
            <b/>
            <sz val="9"/>
            <color indexed="81"/>
            <rFont val="Tahoma"/>
            <family val="2"/>
          </rPr>
          <t>dell:</t>
        </r>
        <r>
          <rPr>
            <sz val="9"/>
            <color indexed="81"/>
            <rFont val="Tahoma"/>
            <family val="2"/>
          </rPr>
          <t xml:space="preserve">
</t>
        </r>
        <r>
          <rPr>
            <sz val="9"/>
            <color indexed="81"/>
            <rFont val="宋体"/>
            <family val="3"/>
            <charset val="134"/>
          </rPr>
          <t>拥有核心关键技术，并以此为基础开展经营活动，且汇算清缴年度研究开发费用总额占企业销售（营业）收入总额的比例不低于</t>
        </r>
        <r>
          <rPr>
            <sz val="9"/>
            <color indexed="81"/>
            <rFont val="Tahoma"/>
            <family val="2"/>
          </rPr>
          <t>6%</t>
        </r>
        <r>
          <rPr>
            <sz val="9"/>
            <color indexed="81"/>
            <rFont val="宋体"/>
            <family val="3"/>
            <charset val="134"/>
          </rPr>
          <t>；其中，企业在中国境内发生的研究开发费用金额占研究开发费用总额的比例不低于</t>
        </r>
        <r>
          <rPr>
            <sz val="9"/>
            <color indexed="81"/>
            <rFont val="Tahoma"/>
            <family val="2"/>
          </rPr>
          <t>60%</t>
        </r>
        <r>
          <rPr>
            <sz val="9"/>
            <color indexed="81"/>
            <rFont val="宋体"/>
            <family val="3"/>
            <charset val="134"/>
          </rPr>
          <t>；</t>
        </r>
      </text>
    </comment>
    <comment ref="C27" authorId="0" shapeId="0">
      <text>
        <r>
          <rPr>
            <b/>
            <sz val="9"/>
            <color indexed="81"/>
            <rFont val="Tahoma"/>
            <family val="2"/>
          </rPr>
          <t>dell:</t>
        </r>
        <r>
          <rPr>
            <sz val="9"/>
            <color indexed="81"/>
            <rFont val="Tahoma"/>
            <family val="2"/>
          </rPr>
          <t xml:space="preserve">
</t>
        </r>
        <r>
          <rPr>
            <sz val="9"/>
            <color indexed="81"/>
            <rFont val="宋体"/>
            <family val="3"/>
            <charset val="134"/>
          </rPr>
          <t>软件企业：选择</t>
        </r>
        <r>
          <rPr>
            <sz val="9"/>
            <color indexed="81"/>
            <rFont val="Tahoma"/>
            <family val="2"/>
          </rPr>
          <t>“</t>
        </r>
        <r>
          <rPr>
            <sz val="9"/>
            <color indexed="81"/>
            <rFont val="宋体"/>
            <family val="3"/>
            <charset val="134"/>
          </rPr>
          <t>一般软件</t>
        </r>
        <r>
          <rPr>
            <sz val="9"/>
            <color indexed="81"/>
            <rFont val="Tahoma"/>
            <family val="2"/>
          </rPr>
          <t>”</t>
        </r>
        <r>
          <rPr>
            <sz val="9"/>
            <color indexed="81"/>
            <rFont val="宋体"/>
            <family val="3"/>
            <charset val="134"/>
          </rPr>
          <t>的，本行填报本年软件产品开发销售（营业）收入</t>
        </r>
      </text>
    </comment>
    <comment ref="D31" authorId="0" shapeId="0">
      <text>
        <r>
          <rPr>
            <b/>
            <sz val="9"/>
            <color indexed="81"/>
            <rFont val="Tahoma"/>
            <family val="2"/>
          </rPr>
          <t>dell:</t>
        </r>
        <r>
          <rPr>
            <sz val="9"/>
            <color indexed="81"/>
            <rFont val="Tahoma"/>
            <family val="2"/>
          </rPr>
          <t xml:space="preserve">
</t>
        </r>
        <r>
          <rPr>
            <sz val="9"/>
            <color indexed="81"/>
            <rFont val="宋体"/>
            <family val="3"/>
            <charset val="134"/>
          </rPr>
          <t>发改高技</t>
        </r>
        <r>
          <rPr>
            <sz val="9"/>
            <color indexed="81"/>
            <rFont val="Tahoma"/>
            <family val="2"/>
          </rPr>
          <t>[2016]1056</t>
        </r>
        <r>
          <rPr>
            <sz val="9"/>
            <color indexed="81"/>
            <rFont val="宋体"/>
            <family val="3"/>
            <charset val="134"/>
          </rPr>
          <t>号</t>
        </r>
      </text>
    </comment>
    <comment ref="D32" authorId="0" shapeId="0">
      <text>
        <r>
          <rPr>
            <b/>
            <sz val="9"/>
            <color indexed="81"/>
            <rFont val="Tahoma"/>
            <family val="2"/>
          </rPr>
          <t>dell:</t>
        </r>
        <r>
          <rPr>
            <sz val="9"/>
            <color indexed="81"/>
            <rFont val="Tahoma"/>
            <family val="2"/>
          </rPr>
          <t xml:space="preserve">
</t>
        </r>
        <r>
          <rPr>
            <sz val="9"/>
            <color indexed="81"/>
            <rFont val="宋体"/>
            <family val="3"/>
            <charset val="134"/>
          </rPr>
          <t>选择备案领域的销售（营业）收入</t>
        </r>
        <r>
          <rPr>
            <sz val="9"/>
            <color indexed="81"/>
            <rFont val="Tahoma"/>
            <family val="2"/>
          </rPr>
          <t>”</t>
        </r>
        <r>
          <rPr>
            <sz val="9"/>
            <color indexed="81"/>
            <rFont val="宋体"/>
            <family val="3"/>
            <charset val="134"/>
          </rPr>
          <t>：填报符合第</t>
        </r>
        <r>
          <rPr>
            <sz val="9"/>
            <color indexed="81"/>
            <rFont val="Tahoma"/>
            <family val="2"/>
          </rPr>
          <t>25</t>
        </r>
        <r>
          <rPr>
            <sz val="9"/>
            <color indexed="81"/>
            <rFont val="宋体"/>
            <family val="3"/>
            <charset val="134"/>
          </rPr>
          <t>行选定</t>
        </r>
        <r>
          <rPr>
            <sz val="9"/>
            <color indexed="81"/>
            <rFont val="Tahoma"/>
            <family val="2"/>
          </rPr>
          <t>“</t>
        </r>
        <r>
          <rPr>
            <sz val="9"/>
            <color indexed="81"/>
            <rFont val="宋体"/>
            <family val="3"/>
            <charset val="134"/>
          </rPr>
          <t>领域</t>
        </r>
        <r>
          <rPr>
            <sz val="9"/>
            <color indexed="81"/>
            <rFont val="Tahoma"/>
            <family val="2"/>
          </rPr>
          <t>”</t>
        </r>
        <r>
          <rPr>
            <sz val="9"/>
            <color indexed="81"/>
            <rFont val="宋体"/>
            <family val="3"/>
            <charset val="134"/>
          </rPr>
          <t>内的销售（营业）收入。如选择领域为</t>
        </r>
        <r>
          <rPr>
            <sz val="9"/>
            <color indexed="81"/>
            <rFont val="Tahoma"/>
            <family val="2"/>
          </rPr>
          <t>“</t>
        </r>
        <r>
          <rPr>
            <sz val="9"/>
            <color indexed="81"/>
            <rFont val="宋体"/>
            <family val="3"/>
            <charset val="134"/>
          </rPr>
          <t>（一）基础软件：操作系统、数据库、中间件</t>
        </r>
        <r>
          <rPr>
            <sz val="9"/>
            <color indexed="81"/>
            <rFont val="Tahoma"/>
            <family val="2"/>
          </rPr>
          <t>”</t>
        </r>
        <r>
          <rPr>
            <sz val="9"/>
            <color indexed="81"/>
            <rFont val="宋体"/>
            <family val="3"/>
            <charset val="134"/>
          </rPr>
          <t>，则该行填报该业务的销售（营业）收入。</t>
        </r>
      </text>
    </comment>
    <comment ref="D33" authorId="0" shapeId="0">
      <text>
        <r>
          <rPr>
            <b/>
            <sz val="9"/>
            <color indexed="81"/>
            <rFont val="Tahoma"/>
            <family val="2"/>
          </rPr>
          <t>dell:</t>
        </r>
        <r>
          <rPr>
            <sz val="9"/>
            <color indexed="81"/>
            <rFont val="Tahoma"/>
            <family val="2"/>
          </rPr>
          <t xml:space="preserve">
</t>
        </r>
        <r>
          <rPr>
            <sz val="9"/>
            <color indexed="81"/>
            <rFont val="宋体"/>
            <family val="3"/>
            <charset val="134"/>
          </rPr>
          <t>符合财税</t>
        </r>
        <r>
          <rPr>
            <sz val="9"/>
            <color indexed="81"/>
            <rFont val="Tahoma"/>
            <family val="2"/>
          </rPr>
          <t>[2016]49</t>
        </r>
        <r>
          <rPr>
            <sz val="9"/>
            <color indexed="81"/>
            <rFont val="宋体"/>
            <family val="3"/>
            <charset val="134"/>
          </rPr>
          <t>号文件第五条第</t>
        </r>
        <r>
          <rPr>
            <sz val="9"/>
            <color indexed="81"/>
            <rFont val="Tahoma"/>
            <family val="2"/>
          </rPr>
          <t>(</t>
        </r>
        <r>
          <rPr>
            <sz val="9"/>
            <color indexed="81"/>
            <rFont val="宋体"/>
            <family val="3"/>
            <charset val="134"/>
          </rPr>
          <t>二</t>
        </r>
        <r>
          <rPr>
            <sz val="9"/>
            <color indexed="81"/>
            <rFont val="Tahoma"/>
            <family val="2"/>
          </rPr>
          <t>)</t>
        </r>
        <r>
          <rPr>
            <sz val="9"/>
            <color indexed="81"/>
            <rFont val="宋体"/>
            <family val="3"/>
            <charset val="134"/>
          </rPr>
          <t>项、第六条第</t>
        </r>
        <r>
          <rPr>
            <sz val="9"/>
            <color indexed="81"/>
            <rFont val="Tahoma"/>
            <family val="2"/>
          </rPr>
          <t>(</t>
        </r>
        <r>
          <rPr>
            <sz val="9"/>
            <color indexed="81"/>
            <rFont val="宋体"/>
            <family val="3"/>
            <charset val="134"/>
          </rPr>
          <t>二</t>
        </r>
        <r>
          <rPr>
            <sz val="9"/>
            <color indexed="81"/>
            <rFont val="Tahoma"/>
            <family val="2"/>
          </rPr>
          <t>)</t>
        </r>
        <r>
          <rPr>
            <sz val="9"/>
            <color indexed="81"/>
            <rFont val="宋体"/>
            <family val="3"/>
            <charset val="134"/>
          </rPr>
          <t>项条件的企业，如业务范围涉及多个领域，仅选择其中一个领域向税务机关备案。选择领域的销售</t>
        </r>
        <r>
          <rPr>
            <sz val="9"/>
            <color indexed="81"/>
            <rFont val="Tahoma"/>
            <family val="2"/>
          </rPr>
          <t>(</t>
        </r>
        <r>
          <rPr>
            <sz val="9"/>
            <color indexed="81"/>
            <rFont val="宋体"/>
            <family val="3"/>
            <charset val="134"/>
          </rPr>
          <t>营业</t>
        </r>
        <r>
          <rPr>
            <sz val="9"/>
            <color indexed="81"/>
            <rFont val="Tahoma"/>
            <family val="2"/>
          </rPr>
          <t>)</t>
        </r>
        <r>
          <rPr>
            <sz val="9"/>
            <color indexed="81"/>
            <rFont val="宋体"/>
            <family val="3"/>
            <charset val="134"/>
          </rPr>
          <t>收入占本企业软件产品开发销售</t>
        </r>
        <r>
          <rPr>
            <sz val="9"/>
            <color indexed="81"/>
            <rFont val="Tahoma"/>
            <family val="2"/>
          </rPr>
          <t>(</t>
        </r>
        <r>
          <rPr>
            <sz val="9"/>
            <color indexed="81"/>
            <rFont val="宋体"/>
            <family val="3"/>
            <charset val="134"/>
          </rPr>
          <t>营业</t>
        </r>
        <r>
          <rPr>
            <sz val="9"/>
            <color indexed="81"/>
            <rFont val="Tahoma"/>
            <family val="2"/>
          </rPr>
          <t>)</t>
        </r>
        <r>
          <rPr>
            <sz val="9"/>
            <color indexed="81"/>
            <rFont val="宋体"/>
            <family val="3"/>
            <charset val="134"/>
          </rPr>
          <t>收入或集成电路设计销售</t>
        </r>
        <r>
          <rPr>
            <sz val="9"/>
            <color indexed="81"/>
            <rFont val="Tahoma"/>
            <family val="2"/>
          </rPr>
          <t>(</t>
        </r>
        <r>
          <rPr>
            <sz val="9"/>
            <color indexed="81"/>
            <rFont val="宋体"/>
            <family val="3"/>
            <charset val="134"/>
          </rPr>
          <t>营业</t>
        </r>
        <r>
          <rPr>
            <sz val="9"/>
            <color indexed="81"/>
            <rFont val="Tahoma"/>
            <family val="2"/>
          </rPr>
          <t>)</t>
        </r>
        <r>
          <rPr>
            <sz val="9"/>
            <color indexed="81"/>
            <rFont val="宋体"/>
            <family val="3"/>
            <charset val="134"/>
          </rPr>
          <t>收入的比例不低于</t>
        </r>
        <r>
          <rPr>
            <sz val="9"/>
            <color indexed="81"/>
            <rFont val="Tahoma"/>
            <family val="2"/>
          </rPr>
          <t>20%</t>
        </r>
        <r>
          <rPr>
            <sz val="9"/>
            <color indexed="81"/>
            <rFont val="宋体"/>
            <family val="3"/>
            <charset val="134"/>
          </rPr>
          <t>。</t>
        </r>
      </text>
    </comment>
    <comment ref="D34" authorId="0" shapeId="0">
      <text>
        <r>
          <rPr>
            <b/>
            <sz val="9"/>
            <color indexed="81"/>
            <rFont val="Tahoma"/>
            <family val="2"/>
          </rPr>
          <t>dell:</t>
        </r>
        <r>
          <rPr>
            <sz val="9"/>
            <color indexed="81"/>
            <rFont val="Tahoma"/>
            <family val="2"/>
          </rPr>
          <t xml:space="preserve">
</t>
        </r>
        <r>
          <rPr>
            <sz val="9"/>
            <color indexed="81"/>
            <rFont val="宋体"/>
            <family val="3"/>
            <charset val="134"/>
          </rPr>
          <t>汇算清缴年度软件出口收入总额不低于</t>
        </r>
        <r>
          <rPr>
            <sz val="9"/>
            <color indexed="81"/>
            <rFont val="Tahoma"/>
            <family val="2"/>
          </rPr>
          <t>800</t>
        </r>
        <r>
          <rPr>
            <sz val="9"/>
            <color indexed="81"/>
            <rFont val="宋体"/>
            <family val="3"/>
            <charset val="134"/>
          </rPr>
          <t>万美元，软件出口收入总额占本企业年度收入总额比例不低于</t>
        </r>
        <r>
          <rPr>
            <sz val="9"/>
            <color indexed="81"/>
            <rFont val="Tahoma"/>
            <family val="2"/>
          </rPr>
          <t>50</t>
        </r>
        <r>
          <rPr>
            <sz val="9"/>
            <color indexed="81"/>
            <rFont val="宋体"/>
            <family val="3"/>
            <charset val="134"/>
          </rPr>
          <t>％，研究开发人员占企业月平均职工总数的比例不低于</t>
        </r>
        <r>
          <rPr>
            <sz val="9"/>
            <color indexed="81"/>
            <rFont val="Tahoma"/>
            <family val="2"/>
          </rPr>
          <t>25%</t>
        </r>
        <r>
          <rPr>
            <sz val="9"/>
            <color indexed="81"/>
            <rFont val="宋体"/>
            <family val="3"/>
            <charset val="134"/>
          </rPr>
          <t>。</t>
        </r>
      </text>
    </comment>
    <comment ref="D37" authorId="0" shapeId="0">
      <text>
        <r>
          <rPr>
            <b/>
            <sz val="9"/>
            <color indexed="81"/>
            <rFont val="Tahoma"/>
            <family val="2"/>
          </rPr>
          <t>dell:</t>
        </r>
        <r>
          <rPr>
            <sz val="9"/>
            <color indexed="81"/>
            <rFont val="Tahoma"/>
            <family val="2"/>
          </rPr>
          <t xml:space="preserve">
</t>
        </r>
        <r>
          <rPr>
            <sz val="9"/>
            <color indexed="81"/>
            <rFont val="宋体"/>
            <family val="3"/>
            <charset val="134"/>
          </rPr>
          <t>由集成电路关键专用材料或专用设备生产企业，即单选本表第</t>
        </r>
        <r>
          <rPr>
            <sz val="9"/>
            <color indexed="81"/>
            <rFont val="Tahoma"/>
            <family val="2"/>
          </rPr>
          <t>9</t>
        </r>
        <r>
          <rPr>
            <sz val="9"/>
            <color indexed="81"/>
            <rFont val="宋体"/>
            <family val="3"/>
            <charset val="134"/>
          </rPr>
          <t>行减免类型的企业填报。目录见《财政部</t>
        </r>
        <r>
          <rPr>
            <sz val="9"/>
            <color indexed="81"/>
            <rFont val="Tahoma"/>
            <family val="2"/>
          </rPr>
          <t xml:space="preserve"> </t>
        </r>
        <r>
          <rPr>
            <sz val="9"/>
            <color indexed="81"/>
            <rFont val="宋体"/>
            <family val="3"/>
            <charset val="134"/>
          </rPr>
          <t>国家税务总局</t>
        </r>
        <r>
          <rPr>
            <sz val="9"/>
            <color indexed="81"/>
            <rFont val="Tahoma"/>
            <family val="2"/>
          </rPr>
          <t xml:space="preserve"> </t>
        </r>
        <r>
          <rPr>
            <sz val="9"/>
            <color indexed="81"/>
            <rFont val="宋体"/>
            <family val="3"/>
            <charset val="134"/>
          </rPr>
          <t>发展改革委</t>
        </r>
        <r>
          <rPr>
            <sz val="9"/>
            <color indexed="81"/>
            <rFont val="Tahoma"/>
            <family val="2"/>
          </rPr>
          <t xml:space="preserve"> </t>
        </r>
        <r>
          <rPr>
            <sz val="9"/>
            <color indexed="81"/>
            <rFont val="宋体"/>
            <family val="3"/>
            <charset val="134"/>
          </rPr>
          <t>工业和信息化部关于进一步鼓励集成电路产业发展企业所得税政策的通知》（财税〔</t>
        </r>
        <r>
          <rPr>
            <sz val="9"/>
            <color indexed="81"/>
            <rFont val="Tahoma"/>
            <family val="2"/>
          </rPr>
          <t>2015</t>
        </r>
        <r>
          <rPr>
            <sz val="9"/>
            <color indexed="81"/>
            <rFont val="宋体"/>
            <family val="3"/>
            <charset val="134"/>
          </rPr>
          <t>〕</t>
        </r>
        <r>
          <rPr>
            <sz val="9"/>
            <color indexed="81"/>
            <rFont val="Tahoma"/>
            <family val="2"/>
          </rPr>
          <t>6</t>
        </r>
        <r>
          <rPr>
            <sz val="9"/>
            <color indexed="81"/>
            <rFont val="宋体"/>
            <family val="3"/>
            <charset val="134"/>
          </rPr>
          <t>号）文件。</t>
        </r>
      </text>
    </comment>
  </commentList>
</comments>
</file>

<file path=xl/comments23.xml><?xml version="1.0" encoding="utf-8"?>
<comments xmlns="http://schemas.openxmlformats.org/spreadsheetml/2006/main">
  <authors>
    <author>dell</author>
  </authors>
  <commentList>
    <comment ref="C17" authorId="0" shapeId="0">
      <text>
        <r>
          <rPr>
            <b/>
            <sz val="9"/>
            <color indexed="81"/>
            <rFont val="Tahoma"/>
            <family val="2"/>
          </rPr>
          <t>dell:</t>
        </r>
        <r>
          <rPr>
            <sz val="9"/>
            <color indexed="81"/>
            <rFont val="Tahoma"/>
            <family val="2"/>
          </rPr>
          <t xml:space="preserve">
</t>
        </r>
        <r>
          <rPr>
            <sz val="9"/>
            <color indexed="81"/>
            <rFont val="宋体"/>
            <family val="3"/>
            <charset val="134"/>
          </rPr>
          <t>本年允许抵免的环境保护专用设备投资额</t>
        </r>
        <r>
          <rPr>
            <sz val="9"/>
            <color indexed="81"/>
            <rFont val="Tahoma"/>
            <family val="2"/>
          </rPr>
          <t>”</t>
        </r>
        <r>
          <rPr>
            <sz val="9"/>
            <color indexed="81"/>
            <rFont val="宋体"/>
            <family val="3"/>
            <charset val="134"/>
          </rPr>
          <t>：填报纳税人本年购置并实际使用《环境保护专用设备企业所得税优惠目录》规定的环境保护专用设备的发票价税合计价格，但不包括允许抵扣的增值税进项税额、按有关规定退还的增值税税款以及设备运输、安装和调试等费用。</t>
        </r>
      </text>
    </comment>
    <comment ref="C18" authorId="0" shapeId="0">
      <text>
        <r>
          <rPr>
            <b/>
            <sz val="9"/>
            <color indexed="81"/>
            <rFont val="Tahoma"/>
            <family val="2"/>
          </rPr>
          <t>dell:</t>
        </r>
        <r>
          <rPr>
            <sz val="9"/>
            <color indexed="81"/>
            <rFont val="Tahoma"/>
            <family val="2"/>
          </rPr>
          <t xml:space="preserve">
</t>
        </r>
        <r>
          <rPr>
            <sz val="9"/>
            <color indexed="81"/>
            <rFont val="宋体"/>
            <family val="3"/>
            <charset val="134"/>
          </rPr>
          <t>本年允许抵免节能节水的专用设备投资额</t>
        </r>
        <r>
          <rPr>
            <sz val="9"/>
            <color indexed="81"/>
            <rFont val="Tahoma"/>
            <family val="2"/>
          </rPr>
          <t>”</t>
        </r>
        <r>
          <rPr>
            <sz val="9"/>
            <color indexed="81"/>
            <rFont val="宋体"/>
            <family val="3"/>
            <charset val="134"/>
          </rPr>
          <t>：填报纳税人本年购置并实际使用《节能节水专用设备企业所得税优惠目录》规定的节能节水等专用设备的发票价税合计价格，但不包括允许抵扣的增值税进项税额、按有关规定退还的增值税税款以及设备运输、安装和调试等费用。</t>
        </r>
      </text>
    </comment>
    <comment ref="C19" authorId="0" shapeId="0">
      <text>
        <r>
          <rPr>
            <b/>
            <sz val="9"/>
            <color indexed="81"/>
            <rFont val="Tahoma"/>
            <family val="2"/>
          </rPr>
          <t>dell:</t>
        </r>
        <r>
          <rPr>
            <sz val="9"/>
            <color indexed="81"/>
            <rFont val="Tahoma"/>
            <family val="2"/>
          </rPr>
          <t xml:space="preserve">
</t>
        </r>
        <r>
          <rPr>
            <sz val="9"/>
            <color indexed="81"/>
            <rFont val="宋体"/>
            <family val="3"/>
            <charset val="134"/>
          </rPr>
          <t>本年允许抵免的安全生产专用设备投资额</t>
        </r>
        <r>
          <rPr>
            <sz val="9"/>
            <color indexed="81"/>
            <rFont val="Tahoma"/>
            <family val="2"/>
          </rPr>
          <t>”</t>
        </r>
        <r>
          <rPr>
            <sz val="9"/>
            <color indexed="81"/>
            <rFont val="宋体"/>
            <family val="3"/>
            <charset val="134"/>
          </rPr>
          <t>：填报纳税人本年购置并实际使用《安全生产专用设备企业所得税优惠目录》规定的安全生产等专用设备的发票价税合计价格，但不包括允许抵扣的增值税进项税额、按有关规定退还的增值税税款以及设备运输、安装和调试等费用。</t>
        </r>
      </text>
    </comment>
  </commentList>
</comments>
</file>

<file path=xl/comments24.xml><?xml version="1.0" encoding="utf-8"?>
<comments xmlns="http://schemas.openxmlformats.org/spreadsheetml/2006/main">
  <authors>
    <author>dell</author>
  </authors>
  <commentList>
    <comment ref="O23"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14</t>
        </r>
        <r>
          <rPr>
            <sz val="9"/>
            <color indexed="81"/>
            <rFont val="宋体"/>
            <family val="3"/>
            <charset val="134"/>
          </rPr>
          <t>列合计</t>
        </r>
        <r>
          <rPr>
            <sz val="9"/>
            <color indexed="81"/>
            <rFont val="Tahoma"/>
            <family val="2"/>
          </rPr>
          <t>-</t>
        </r>
        <r>
          <rPr>
            <sz val="9"/>
            <color indexed="81"/>
            <rFont val="宋体"/>
            <family val="3"/>
            <charset val="134"/>
          </rPr>
          <t>第</t>
        </r>
        <r>
          <rPr>
            <sz val="9"/>
            <color indexed="81"/>
            <rFont val="Tahoma"/>
            <family val="2"/>
          </rPr>
          <t>11</t>
        </r>
        <r>
          <rPr>
            <sz val="9"/>
            <color indexed="81"/>
            <rFont val="宋体"/>
            <family val="3"/>
            <charset val="134"/>
          </rPr>
          <t>列合计＝表</t>
        </r>
        <r>
          <rPr>
            <sz val="9"/>
            <color indexed="81"/>
            <rFont val="Tahoma"/>
            <family val="2"/>
          </rPr>
          <t>A100000</t>
        </r>
        <r>
          <rPr>
            <sz val="9"/>
            <color indexed="81"/>
            <rFont val="宋体"/>
            <family val="3"/>
            <charset val="134"/>
          </rPr>
          <t>第</t>
        </r>
        <r>
          <rPr>
            <sz val="9"/>
            <color indexed="81"/>
            <rFont val="Tahoma"/>
            <family val="2"/>
          </rPr>
          <t>14</t>
        </r>
        <r>
          <rPr>
            <sz val="9"/>
            <color indexed="81"/>
            <rFont val="宋体"/>
            <family val="3"/>
            <charset val="134"/>
          </rPr>
          <t>行。</t>
        </r>
      </text>
    </comment>
  </commentList>
</comments>
</file>

<file path=xl/comments3.xml><?xml version="1.0" encoding="utf-8"?>
<comments xmlns="http://schemas.openxmlformats.org/spreadsheetml/2006/main">
  <authors>
    <author>dell</author>
  </authors>
  <commentList>
    <comment ref="B8" authorId="0" shapeId="0">
      <text>
        <r>
          <rPr>
            <b/>
            <sz val="9"/>
            <color indexed="81"/>
            <rFont val="Tahoma"/>
            <family val="2"/>
          </rPr>
          <t>dell:</t>
        </r>
        <r>
          <rPr>
            <sz val="9"/>
            <color indexed="81"/>
            <rFont val="Tahoma"/>
            <family val="2"/>
          </rPr>
          <t xml:space="preserve">
</t>
        </r>
        <r>
          <rPr>
            <sz val="9"/>
            <color indexed="81"/>
            <rFont val="宋体"/>
            <family val="3"/>
            <charset val="134"/>
          </rPr>
          <t>填报纳税人从事建筑安装、修理修配、交通运输、仓储租赁、邮电通信、咨询经纪、文化体育、科学研究、技术服务、教育培训、餐饮住宿、中介代理、卫生保健、社区服务、旅游、娱乐、加工以及其他劳务活动取得的主营业务收入。</t>
        </r>
      </text>
    </comment>
    <comment ref="B29" authorId="0" shapeId="0">
      <text>
        <r>
          <rPr>
            <b/>
            <sz val="9"/>
            <color indexed="81"/>
            <rFont val="Tahoma"/>
            <family val="2"/>
          </rPr>
          <t>dell:</t>
        </r>
        <r>
          <rPr>
            <sz val="9"/>
            <color indexed="81"/>
            <rFont val="Tahoma"/>
            <family val="2"/>
          </rPr>
          <t xml:space="preserve">
</t>
        </r>
        <r>
          <rPr>
            <sz val="9"/>
            <color indexed="81"/>
            <rFont val="宋体"/>
            <family val="3"/>
            <charset val="134"/>
          </rPr>
          <t>纳税人按权益法核算长期股权投资对初始投资成本调整确认的收益，执行《小企业会计准则》纳税人取得的出租包装物和商品的租金收入、逾期未退包装物押金收益等。</t>
        </r>
      </text>
    </comment>
  </commentList>
</comments>
</file>

<file path=xl/comments4.xml><?xml version="1.0" encoding="utf-8"?>
<comments xmlns="http://schemas.openxmlformats.org/spreadsheetml/2006/main">
  <authors>
    <author>dell</author>
  </authors>
  <commentList>
    <comment ref="B8" authorId="0" shapeId="0">
      <text>
        <r>
          <rPr>
            <b/>
            <sz val="9"/>
            <color indexed="81"/>
            <rFont val="Tahoma"/>
            <family val="2"/>
          </rPr>
          <t>dell:</t>
        </r>
        <r>
          <rPr>
            <sz val="9"/>
            <color indexed="81"/>
            <rFont val="Tahoma"/>
            <family val="2"/>
          </rPr>
          <t xml:space="preserve">
</t>
        </r>
        <r>
          <rPr>
            <sz val="9"/>
            <color indexed="81"/>
            <rFont val="宋体"/>
            <family val="3"/>
            <charset val="134"/>
          </rPr>
          <t>填报纳税人从事建筑安装、修理修配、交通运输、仓储租赁、邮电通信、咨询经纪、文化体育、科学研究、技术服务、教育培训、餐饮住宿、中介代理、卫生保健、社区服务、旅游、娱乐、加工以及其他劳务活动发生的的主营业务成本。</t>
        </r>
      </text>
    </comment>
  </commentList>
</comments>
</file>

<file path=xl/comments5.xml><?xml version="1.0" encoding="utf-8"?>
<comments xmlns="http://schemas.openxmlformats.org/spreadsheetml/2006/main">
  <authors>
    <author>dell</author>
  </authors>
  <commentList>
    <comment ref="B6" authorId="0" shapeId="0">
      <text>
        <r>
          <rPr>
            <b/>
            <sz val="9"/>
            <color indexed="81"/>
            <rFont val="Tahoma"/>
            <family val="2"/>
          </rPr>
          <t>dell:</t>
        </r>
        <r>
          <rPr>
            <sz val="9"/>
            <color indexed="81"/>
            <rFont val="Tahoma"/>
            <family val="2"/>
          </rPr>
          <t xml:space="preserve">
A104000</t>
        </r>
        <r>
          <rPr>
            <sz val="9"/>
            <color indexed="81"/>
            <rFont val="宋体"/>
            <family val="3"/>
            <charset val="134"/>
          </rPr>
          <t>期间费用明细表的第一行</t>
        </r>
        <r>
          <rPr>
            <sz val="9"/>
            <color indexed="81"/>
            <rFont val="Tahoma"/>
            <family val="2"/>
          </rPr>
          <t>“</t>
        </r>
        <r>
          <rPr>
            <sz val="9"/>
            <color indexed="81"/>
            <rFont val="宋体"/>
            <family val="3"/>
            <charset val="134"/>
          </rPr>
          <t>职工薪酬</t>
        </r>
        <r>
          <rPr>
            <sz val="9"/>
            <color indexed="81"/>
            <rFont val="Tahoma"/>
            <family val="2"/>
          </rPr>
          <t>”</t>
        </r>
        <r>
          <rPr>
            <sz val="9"/>
            <color indexed="81"/>
            <rFont val="宋体"/>
            <family val="3"/>
            <charset val="134"/>
          </rPr>
          <t>应填写如下内容的金额相加之和：工资薪金（包括股权激励）、职工福利费、职工教育经费、工会经费、社会保险费（指各类基本社会保障性缴款）、住房公积金、补充养老保险、补充医疗保险等企业会计准则和小企业会计准则规定应在</t>
        </r>
        <r>
          <rPr>
            <sz val="9"/>
            <color indexed="81"/>
            <rFont val="Tahoma"/>
            <family val="2"/>
          </rPr>
          <t>“</t>
        </r>
        <r>
          <rPr>
            <sz val="9"/>
            <color indexed="81"/>
            <rFont val="宋体"/>
            <family val="3"/>
            <charset val="134"/>
          </rPr>
          <t>应付职工薪酬</t>
        </r>
        <r>
          <rPr>
            <sz val="9"/>
            <color indexed="81"/>
            <rFont val="Tahoma"/>
            <family val="2"/>
          </rPr>
          <t>”</t>
        </r>
        <r>
          <rPr>
            <sz val="9"/>
            <color indexed="81"/>
            <rFont val="宋体"/>
            <family val="3"/>
            <charset val="134"/>
          </rPr>
          <t>这个会计科目中核算的所有内容。如果没有生产成本、劳务成本、资本化研发支出的企业，这一栏的合计数应该和</t>
        </r>
        <r>
          <rPr>
            <sz val="9"/>
            <color indexed="81"/>
            <rFont val="Tahoma"/>
            <family val="2"/>
          </rPr>
          <t>A105050</t>
        </r>
        <r>
          <rPr>
            <sz val="9"/>
            <color indexed="81"/>
            <rFont val="宋体"/>
            <family val="3"/>
            <charset val="134"/>
          </rPr>
          <t>职工薪酬纳税调</t>
        </r>
      </text>
    </comment>
    <comment ref="B29" authorId="0" shapeId="0">
      <text>
        <r>
          <rPr>
            <b/>
            <sz val="9"/>
            <color indexed="81"/>
            <rFont val="Tahoma"/>
            <family val="2"/>
          </rPr>
          <t>dell:</t>
        </r>
        <r>
          <rPr>
            <sz val="9"/>
            <color indexed="81"/>
            <rFont val="Tahoma"/>
            <family val="2"/>
          </rPr>
          <t xml:space="preserve">
</t>
        </r>
        <r>
          <rPr>
            <sz val="9"/>
            <color indexed="81"/>
            <rFont val="宋体"/>
            <family val="3"/>
            <charset val="134"/>
          </rPr>
          <t>新增</t>
        </r>
      </text>
    </comment>
  </commentList>
</comments>
</file>

<file path=xl/comments6.xml><?xml version="1.0" encoding="utf-8"?>
<comments xmlns="http://schemas.openxmlformats.org/spreadsheetml/2006/main">
  <authors>
    <author>dell</author>
  </authors>
  <commentList>
    <comment ref="B9" authorId="0" shapeId="0">
      <text>
        <r>
          <rPr>
            <b/>
            <sz val="9"/>
            <color indexed="81"/>
            <rFont val="Tahoma"/>
            <family val="2"/>
          </rPr>
          <t>dell:</t>
        </r>
        <r>
          <rPr>
            <sz val="9"/>
            <color indexed="81"/>
            <rFont val="Tahoma"/>
            <family val="2"/>
          </rPr>
          <t xml:space="preserve">
</t>
        </r>
        <r>
          <rPr>
            <sz val="9"/>
            <color indexed="81"/>
            <rFont val="宋体"/>
            <family val="3"/>
            <charset val="134"/>
          </rPr>
          <t>企业取得长期股权投资的初始投资成本，通常是按照所支付的对价计量，在这个过程中一般不产生损益，只有在权益法下，初始投资成本小于享有被投资方所有者权益份额时，按照现行准则，把差额计入当期损益（营业外收入），而这个损益只是企业核算产生的，不符合税法对收益的要求。所以对初始投资成本调整过程中产生的这块损益，进行企业所得税纳税申报时，是需要进行纳税调减的，这也就是《中华人民共和国企业所得税年度纳税申报表（</t>
        </r>
        <r>
          <rPr>
            <sz val="9"/>
            <color indexed="81"/>
            <rFont val="Tahoma"/>
            <family val="2"/>
          </rPr>
          <t>A</t>
        </r>
        <r>
          <rPr>
            <sz val="9"/>
            <color indexed="81"/>
            <rFont val="宋体"/>
            <family val="3"/>
            <charset val="134"/>
          </rPr>
          <t>类）》附表三《纳税调整项目明细表》第</t>
        </r>
        <r>
          <rPr>
            <sz val="9"/>
            <color indexed="81"/>
            <rFont val="Tahoma"/>
            <family val="2"/>
          </rPr>
          <t>6</t>
        </r>
        <r>
          <rPr>
            <sz val="9"/>
            <color indexed="81"/>
            <rFont val="宋体"/>
            <family val="3"/>
            <charset val="134"/>
          </rPr>
          <t>行</t>
        </r>
        <r>
          <rPr>
            <sz val="9"/>
            <color indexed="81"/>
            <rFont val="Tahoma"/>
            <family val="2"/>
          </rPr>
          <t>“5.</t>
        </r>
        <r>
          <rPr>
            <sz val="9"/>
            <color indexed="81"/>
            <rFont val="宋体"/>
            <family val="3"/>
            <charset val="134"/>
          </rPr>
          <t>按权益法核算长期股权投资对初始投资成本调整确认收益</t>
        </r>
        <r>
          <rPr>
            <sz val="9"/>
            <color indexed="81"/>
            <rFont val="Tahoma"/>
            <family val="2"/>
          </rPr>
          <t>”</t>
        </r>
        <r>
          <rPr>
            <sz val="9"/>
            <color indexed="81"/>
            <rFont val="宋体"/>
            <family val="3"/>
            <charset val="134"/>
          </rPr>
          <t>要求填报的内容。</t>
        </r>
      </text>
    </comment>
    <comment ref="B10" authorId="0" shapeId="0">
      <text>
        <r>
          <rPr>
            <b/>
            <sz val="9"/>
            <color indexed="81"/>
            <rFont val="Tahoma"/>
            <family val="2"/>
          </rPr>
          <t>dell:</t>
        </r>
        <r>
          <rPr>
            <sz val="9"/>
            <color indexed="81"/>
            <rFont val="Tahoma"/>
            <family val="2"/>
          </rPr>
          <t xml:space="preserve">
</t>
        </r>
        <r>
          <rPr>
            <sz val="9"/>
            <color indexed="81"/>
            <rFont val="宋体"/>
            <family val="3"/>
            <charset val="134"/>
          </rPr>
          <t>　　一、通过支付现金方式取得的投资资产，以购买价款为成本</t>
        </r>
        <r>
          <rPr>
            <sz val="9"/>
            <color indexed="81"/>
            <rFont val="Tahoma"/>
            <family val="2"/>
          </rPr>
          <t xml:space="preserve">; 
</t>
        </r>
        <r>
          <rPr>
            <sz val="9"/>
            <color indexed="81"/>
            <rFont val="宋体"/>
            <family val="3"/>
            <charset val="134"/>
          </rPr>
          <t>　　二、通过支付现金以外的方式取得的投资资产，以该资产的公允价值和支付的相关税费为成本。</t>
        </r>
        <r>
          <rPr>
            <sz val="9"/>
            <color indexed="81"/>
            <rFont val="Tahoma"/>
            <family val="2"/>
          </rPr>
          <t xml:space="preserve"> 
</t>
        </r>
        <r>
          <rPr>
            <sz val="9"/>
            <color indexed="81"/>
            <rFont val="宋体"/>
            <family val="3"/>
            <charset val="134"/>
          </rPr>
          <t>　　因此，企业按照会计准则规定将以公允价值计量且其变动计入当期损益的交易性金融资产的初始交易费用计入投资收益的应当做纳税调增处理。</t>
        </r>
      </text>
    </comment>
    <comment ref="B11" authorId="0" shapeId="0">
      <text>
        <r>
          <rPr>
            <b/>
            <sz val="9"/>
            <color indexed="81"/>
            <rFont val="宋体"/>
            <family val="3"/>
            <charset val="134"/>
          </rPr>
          <t>填报纳税人会计核算的以公允价值计量的金融资产、金融负债以及投资性房地产类项目，计入当期损益的公允价值变动金额</t>
        </r>
      </text>
    </comment>
    <comment ref="B12" authorId="0" shapeId="0">
      <text>
        <r>
          <rPr>
            <b/>
            <sz val="9"/>
            <color indexed="81"/>
            <rFont val="Tahoma"/>
            <family val="2"/>
          </rPr>
          <t>dell:</t>
        </r>
        <r>
          <rPr>
            <sz val="9"/>
            <color indexed="81"/>
            <rFont val="Tahoma"/>
            <family val="2"/>
          </rPr>
          <t xml:space="preserve">
</t>
        </r>
        <r>
          <rPr>
            <sz val="9"/>
            <color indexed="81"/>
            <rFont val="宋体"/>
            <family val="3"/>
            <charset val="134"/>
          </rPr>
          <t>报纳税人计入收入总额但属于税法规定不征税的财政拨款、依法收取并纳入财政管理的行政事业性收费以及政府性基金和国务院规定的其他不征税收入。第</t>
        </r>
        <r>
          <rPr>
            <sz val="9"/>
            <color indexed="81"/>
            <rFont val="Tahoma"/>
            <family val="2"/>
          </rPr>
          <t>3</t>
        </r>
        <r>
          <rPr>
            <sz val="9"/>
            <color indexed="81"/>
            <rFont val="宋体"/>
            <family val="3"/>
            <charset val="134"/>
          </rPr>
          <t>列</t>
        </r>
        <r>
          <rPr>
            <sz val="9"/>
            <color indexed="81"/>
            <rFont val="Tahoma"/>
            <family val="2"/>
          </rPr>
          <t>“</t>
        </r>
        <r>
          <rPr>
            <sz val="9"/>
            <color indexed="81"/>
            <rFont val="宋体"/>
            <family val="3"/>
            <charset val="134"/>
          </rPr>
          <t>调增金额</t>
        </r>
        <r>
          <rPr>
            <sz val="9"/>
            <color indexed="81"/>
            <rFont val="Tahoma"/>
            <family val="2"/>
          </rPr>
          <t xml:space="preserve">” </t>
        </r>
        <r>
          <rPr>
            <sz val="9"/>
            <color indexed="81"/>
            <rFont val="宋体"/>
            <family val="3"/>
            <charset val="134"/>
          </rPr>
          <t>填报纳税人以前年度取得财政性资金且已作为不征税收入处理，在</t>
        </r>
        <r>
          <rPr>
            <sz val="9"/>
            <color indexed="81"/>
            <rFont val="Tahoma"/>
            <family val="2"/>
          </rPr>
          <t>5</t>
        </r>
        <r>
          <rPr>
            <sz val="9"/>
            <color indexed="81"/>
            <rFont val="宋体"/>
            <family val="3"/>
            <charset val="134"/>
          </rPr>
          <t>年（</t>
        </r>
        <r>
          <rPr>
            <sz val="9"/>
            <color indexed="81"/>
            <rFont val="Tahoma"/>
            <family val="2"/>
          </rPr>
          <t>60</t>
        </r>
        <r>
          <rPr>
            <sz val="9"/>
            <color indexed="81"/>
            <rFont val="宋体"/>
            <family val="3"/>
            <charset val="134"/>
          </rPr>
          <t>个月）内未发生支出且未缴回财政部门或其他拨付资金的政府部门，应计入应税收入额的金额；第</t>
        </r>
        <r>
          <rPr>
            <sz val="9"/>
            <color indexed="81"/>
            <rFont val="Tahoma"/>
            <family val="2"/>
          </rPr>
          <t>4</t>
        </r>
        <r>
          <rPr>
            <sz val="9"/>
            <color indexed="81"/>
            <rFont val="宋体"/>
            <family val="3"/>
            <charset val="134"/>
          </rPr>
          <t>列</t>
        </r>
        <r>
          <rPr>
            <sz val="9"/>
            <color indexed="81"/>
            <rFont val="Tahoma"/>
            <family val="2"/>
          </rPr>
          <t>“</t>
        </r>
        <r>
          <rPr>
            <sz val="9"/>
            <color indexed="81"/>
            <rFont val="宋体"/>
            <family val="3"/>
            <charset val="134"/>
          </rPr>
          <t>调减金额</t>
        </r>
        <r>
          <rPr>
            <sz val="9"/>
            <color indexed="81"/>
            <rFont val="Tahoma"/>
            <family val="2"/>
          </rPr>
          <t xml:space="preserve">” </t>
        </r>
        <r>
          <rPr>
            <sz val="9"/>
            <color indexed="81"/>
            <rFont val="宋体"/>
            <family val="3"/>
            <charset val="134"/>
          </rPr>
          <t>填报符合税法规定不征税收入条件并作为不征税收入处理，且已计入当期损益的金额。</t>
        </r>
      </text>
    </comment>
    <comment ref="B22" authorId="0" shapeId="0">
      <text>
        <r>
          <rPr>
            <b/>
            <sz val="9"/>
            <color indexed="81"/>
            <rFont val="Tahoma"/>
            <family val="2"/>
          </rPr>
          <t>dell:</t>
        </r>
        <r>
          <rPr>
            <sz val="9"/>
            <color indexed="81"/>
            <rFont val="Tahoma"/>
            <family val="2"/>
          </rPr>
          <t xml:space="preserve">
</t>
        </r>
        <r>
          <rPr>
            <sz val="9"/>
            <color indexed="81"/>
            <rFont val="宋体"/>
            <family val="3"/>
            <charset val="134"/>
          </rPr>
          <t>企业向非金融机构借款发生的利息支出，如果高于金融机构同类，同期贷款利率计算，超出税计标准的部分不得的扣除</t>
        </r>
      </text>
    </comment>
    <comment ref="B26" authorId="0" shapeId="0">
      <text>
        <r>
          <rPr>
            <b/>
            <sz val="9"/>
            <color indexed="81"/>
            <rFont val="Tahoma"/>
            <family val="2"/>
          </rPr>
          <t>dell:</t>
        </r>
        <r>
          <rPr>
            <sz val="9"/>
            <color indexed="81"/>
            <rFont val="Tahoma"/>
            <family val="2"/>
          </rPr>
          <t xml:space="preserve">
</t>
        </r>
        <r>
          <rPr>
            <sz val="9"/>
            <color indexed="81"/>
            <rFont val="宋体"/>
            <family val="3"/>
            <charset val="134"/>
          </rPr>
          <t>融资租赁固定资产由于税法确定的计税基础与会计确认的账面价值不同，使融资租入固定资产在使用期间企业所得税与会计提取的折旧产生差异。按照上述规定，会计上确认入账价值低于计税基础的，会计确认折旧低于税法确认折旧的部分，在汇算清缴时应做纳税调减处理。会计准则规定应确认未确认融资费用，按实际利率法在租赁期限内进行分摊，但税法对分摊的融资费用不予确认。因此，对企业在租赁期内每年计入财务费用的未确认融资费用分摊额，不能在企业所得税税前扣除，应做纳税调增处理。</t>
        </r>
      </text>
    </comment>
    <comment ref="B27" authorId="0" shapeId="0">
      <text>
        <r>
          <rPr>
            <b/>
            <sz val="9"/>
            <color indexed="81"/>
            <rFont val="Tahoma"/>
            <family val="2"/>
          </rPr>
          <t>dell:</t>
        </r>
        <r>
          <rPr>
            <sz val="9"/>
            <color indexed="81"/>
            <rFont val="Tahoma"/>
            <family val="2"/>
          </rPr>
          <t xml:space="preserve">
</t>
        </r>
        <r>
          <rPr>
            <sz val="9"/>
            <color indexed="81"/>
            <rFont val="宋体"/>
            <family val="3"/>
            <charset val="134"/>
          </rPr>
          <t>税法规定《财政部国家税务总局关于手续费企业及佣金支出税前扣除政策的通知》（财税</t>
        </r>
        <r>
          <rPr>
            <sz val="9"/>
            <color indexed="81"/>
            <rFont val="Tahoma"/>
            <family val="2"/>
          </rPr>
          <t>[2009]29</t>
        </r>
        <r>
          <rPr>
            <sz val="9"/>
            <color indexed="81"/>
            <rFont val="宋体"/>
            <family val="3"/>
            <charset val="134"/>
          </rPr>
          <t>号）规定：</t>
        </r>
        <r>
          <rPr>
            <sz val="9"/>
            <color indexed="81"/>
            <rFont val="Tahoma"/>
            <family val="2"/>
          </rPr>
          <t xml:space="preserve">      </t>
        </r>
        <r>
          <rPr>
            <sz val="9"/>
            <color indexed="81"/>
            <rFont val="宋体"/>
            <family val="3"/>
            <charset val="134"/>
          </rPr>
          <t>（</t>
        </r>
        <r>
          <rPr>
            <sz val="9"/>
            <color indexed="81"/>
            <rFont val="Tahoma"/>
            <family val="2"/>
          </rPr>
          <t>1</t>
        </r>
        <r>
          <rPr>
            <sz val="9"/>
            <color indexed="81"/>
            <rFont val="宋体"/>
            <family val="3"/>
            <charset val="134"/>
          </rPr>
          <t>）企业发生与生产经营有关的手续费及佣金支出，不超过以下规定计算限额以内的部分，准予扣除；超过部分，不得扣除；</t>
        </r>
        <r>
          <rPr>
            <sz val="9"/>
            <color indexed="81"/>
            <rFont val="Tahoma"/>
            <family val="2"/>
          </rPr>
          <t xml:space="preserve">      </t>
        </r>
        <r>
          <rPr>
            <sz val="9"/>
            <color indexed="81"/>
            <rFont val="宋体"/>
            <family val="3"/>
            <charset val="134"/>
          </rPr>
          <t>保险企业：财产保险企业按当年全部保费收入扣除退保金等后余额的</t>
        </r>
        <r>
          <rPr>
            <sz val="9"/>
            <color indexed="81"/>
            <rFont val="Tahoma"/>
            <family val="2"/>
          </rPr>
          <t>15%</t>
        </r>
        <r>
          <rPr>
            <sz val="9"/>
            <color indexed="81"/>
            <rFont val="宋体"/>
            <family val="3"/>
            <charset val="134"/>
          </rPr>
          <t>（含本数，下同）计算限额；人身保险企业按当年全部保费收入扣除退保费等后余额的</t>
        </r>
        <r>
          <rPr>
            <sz val="9"/>
            <color indexed="81"/>
            <rFont val="Tahoma"/>
            <family val="2"/>
          </rPr>
          <t>10%</t>
        </r>
        <r>
          <rPr>
            <sz val="9"/>
            <color indexed="81"/>
            <rFont val="宋体"/>
            <family val="3"/>
            <charset val="134"/>
          </rPr>
          <t>计算限额；</t>
        </r>
        <r>
          <rPr>
            <sz val="9"/>
            <color indexed="81"/>
            <rFont val="Tahoma"/>
            <family val="2"/>
          </rPr>
          <t xml:space="preserve">      </t>
        </r>
        <r>
          <rPr>
            <sz val="9"/>
            <color indexed="81"/>
            <rFont val="宋体"/>
            <family val="3"/>
            <charset val="134"/>
          </rPr>
          <t>其他企业：按与具有合法经营资格中介服务机构或个人（不含交易双方及其雇员、代理人和代表人等）所签订服务协议或合同确认的收入金额的</t>
        </r>
        <r>
          <rPr>
            <sz val="9"/>
            <color indexed="81"/>
            <rFont val="Tahoma"/>
            <family val="2"/>
          </rPr>
          <t>5%</t>
        </r>
        <r>
          <rPr>
            <sz val="9"/>
            <color indexed="81"/>
            <rFont val="宋体"/>
            <family val="3"/>
            <charset val="134"/>
          </rPr>
          <t>计算限额；</t>
        </r>
        <r>
          <rPr>
            <sz val="9"/>
            <color indexed="81"/>
            <rFont val="Tahoma"/>
            <family val="2"/>
          </rPr>
          <t xml:space="preserve">      3</t>
        </r>
        <r>
          <rPr>
            <sz val="9"/>
            <color indexed="81"/>
            <rFont val="宋体"/>
            <family val="3"/>
            <charset val="134"/>
          </rPr>
          <t>业务核算对于超出税法允许当期税前扣除金额的列支部分，予以纳税调增；</t>
        </r>
      </text>
    </comment>
    <comment ref="B30" authorId="0" shapeId="0">
      <text>
        <r>
          <rPr>
            <b/>
            <sz val="9"/>
            <color indexed="81"/>
            <rFont val="Tahoma"/>
            <family val="2"/>
          </rPr>
          <t>dell:</t>
        </r>
        <r>
          <rPr>
            <sz val="9"/>
            <color indexed="81"/>
            <rFont val="Tahoma"/>
            <family val="2"/>
          </rPr>
          <t xml:space="preserve">
</t>
        </r>
        <r>
          <rPr>
            <sz val="9"/>
            <color indexed="81"/>
            <rFont val="宋体"/>
            <family val="3"/>
            <charset val="134"/>
          </rPr>
          <t>跨期扣除项目</t>
        </r>
        <r>
          <rPr>
            <sz val="9"/>
            <color indexed="81"/>
            <rFont val="Tahoma"/>
            <family val="2"/>
          </rPr>
          <t>”</t>
        </r>
        <r>
          <rPr>
            <sz val="9"/>
            <color indexed="81"/>
            <rFont val="宋体"/>
            <family val="3"/>
            <charset val="134"/>
          </rPr>
          <t>：填报维简费、安全生产费用、预提费用、预计负债等跨期扣除项目调整情况。第</t>
        </r>
        <r>
          <rPr>
            <sz val="9"/>
            <color indexed="81"/>
            <rFont val="Tahoma"/>
            <family val="2"/>
          </rPr>
          <t>1</t>
        </r>
        <r>
          <rPr>
            <sz val="9"/>
            <color indexed="81"/>
            <rFont val="宋体"/>
            <family val="3"/>
            <charset val="134"/>
          </rPr>
          <t>列</t>
        </r>
        <r>
          <rPr>
            <sz val="9"/>
            <color indexed="81"/>
            <rFont val="Tahoma"/>
            <family val="2"/>
          </rPr>
          <t>“</t>
        </r>
        <r>
          <rPr>
            <sz val="9"/>
            <color indexed="81"/>
            <rFont val="宋体"/>
            <family val="3"/>
            <charset val="134"/>
          </rPr>
          <t>账载金额</t>
        </r>
        <r>
          <rPr>
            <sz val="9"/>
            <color indexed="81"/>
            <rFont val="Tahoma"/>
            <family val="2"/>
          </rPr>
          <t>”</t>
        </r>
        <r>
          <rPr>
            <sz val="9"/>
            <color indexed="81"/>
            <rFont val="宋体"/>
            <family val="3"/>
            <charset val="134"/>
          </rPr>
          <t>填报纳税人会计核算计入当期损益的跨期扣除项目金额。第</t>
        </r>
        <r>
          <rPr>
            <sz val="9"/>
            <color indexed="81"/>
            <rFont val="Tahoma"/>
            <family val="2"/>
          </rPr>
          <t>2</t>
        </r>
        <r>
          <rPr>
            <sz val="9"/>
            <color indexed="81"/>
            <rFont val="宋体"/>
            <family val="3"/>
            <charset val="134"/>
          </rPr>
          <t>列</t>
        </r>
        <r>
          <rPr>
            <sz val="9"/>
            <color indexed="81"/>
            <rFont val="Tahoma"/>
            <family val="2"/>
          </rPr>
          <t>“</t>
        </r>
        <r>
          <rPr>
            <sz val="9"/>
            <color indexed="81"/>
            <rFont val="宋体"/>
            <family val="3"/>
            <charset val="134"/>
          </rPr>
          <t>税收金额</t>
        </r>
        <r>
          <rPr>
            <sz val="9"/>
            <color indexed="81"/>
            <rFont val="Tahoma"/>
            <family val="2"/>
          </rPr>
          <t>”</t>
        </r>
        <r>
          <rPr>
            <sz val="9"/>
            <color indexed="81"/>
            <rFont val="宋体"/>
            <family val="3"/>
            <charset val="134"/>
          </rPr>
          <t>填报按照税收规定允许税前扣除的金额。若第</t>
        </r>
        <r>
          <rPr>
            <sz val="9"/>
            <color indexed="81"/>
            <rFont val="Tahoma"/>
            <family val="2"/>
          </rPr>
          <t>1</t>
        </r>
        <r>
          <rPr>
            <sz val="9"/>
            <color indexed="81"/>
            <rFont val="宋体"/>
            <family val="3"/>
            <charset val="134"/>
          </rPr>
          <t>列≥第</t>
        </r>
        <r>
          <rPr>
            <sz val="9"/>
            <color indexed="81"/>
            <rFont val="Tahoma"/>
            <family val="2"/>
          </rPr>
          <t>2</t>
        </r>
        <r>
          <rPr>
            <sz val="9"/>
            <color indexed="81"/>
            <rFont val="宋体"/>
            <family val="3"/>
            <charset val="134"/>
          </rPr>
          <t>列，将第</t>
        </r>
        <r>
          <rPr>
            <sz val="9"/>
            <color indexed="81"/>
            <rFont val="Tahoma"/>
            <family val="2"/>
          </rPr>
          <t>1-2</t>
        </r>
        <r>
          <rPr>
            <sz val="9"/>
            <color indexed="81"/>
            <rFont val="宋体"/>
            <family val="3"/>
            <charset val="134"/>
          </rPr>
          <t>列余额填入第</t>
        </r>
        <r>
          <rPr>
            <sz val="9"/>
            <color indexed="81"/>
            <rFont val="Tahoma"/>
            <family val="2"/>
          </rPr>
          <t>3</t>
        </r>
        <r>
          <rPr>
            <sz val="9"/>
            <color indexed="81"/>
            <rFont val="宋体"/>
            <family val="3"/>
            <charset val="134"/>
          </rPr>
          <t>列</t>
        </r>
        <r>
          <rPr>
            <sz val="9"/>
            <color indexed="81"/>
            <rFont val="Tahoma"/>
            <family val="2"/>
          </rPr>
          <t>“</t>
        </r>
        <r>
          <rPr>
            <sz val="9"/>
            <color indexed="81"/>
            <rFont val="宋体"/>
            <family val="3"/>
            <charset val="134"/>
          </rPr>
          <t>调增金额</t>
        </r>
        <r>
          <rPr>
            <sz val="9"/>
            <color indexed="81"/>
            <rFont val="Tahoma"/>
            <family val="2"/>
          </rPr>
          <t>”</t>
        </r>
        <r>
          <rPr>
            <sz val="9"/>
            <color indexed="81"/>
            <rFont val="宋体"/>
            <family val="3"/>
            <charset val="134"/>
          </rPr>
          <t>；若第</t>
        </r>
        <r>
          <rPr>
            <sz val="9"/>
            <color indexed="81"/>
            <rFont val="Tahoma"/>
            <family val="2"/>
          </rPr>
          <t>1</t>
        </r>
        <r>
          <rPr>
            <sz val="9"/>
            <color indexed="81"/>
            <rFont val="宋体"/>
            <family val="3"/>
            <charset val="134"/>
          </rPr>
          <t>列＜第</t>
        </r>
        <r>
          <rPr>
            <sz val="9"/>
            <color indexed="81"/>
            <rFont val="Tahoma"/>
            <family val="2"/>
          </rPr>
          <t>2</t>
        </r>
        <r>
          <rPr>
            <sz val="9"/>
            <color indexed="81"/>
            <rFont val="宋体"/>
            <family val="3"/>
            <charset val="134"/>
          </rPr>
          <t>列，将第</t>
        </r>
        <r>
          <rPr>
            <sz val="9"/>
            <color indexed="81"/>
            <rFont val="Tahoma"/>
            <family val="2"/>
          </rPr>
          <t>1-2</t>
        </r>
        <r>
          <rPr>
            <sz val="9"/>
            <color indexed="81"/>
            <rFont val="宋体"/>
            <family val="3"/>
            <charset val="134"/>
          </rPr>
          <t>列余额的绝对值填入第</t>
        </r>
        <r>
          <rPr>
            <sz val="9"/>
            <color indexed="81"/>
            <rFont val="Tahoma"/>
            <family val="2"/>
          </rPr>
          <t>4</t>
        </r>
        <r>
          <rPr>
            <sz val="9"/>
            <color indexed="81"/>
            <rFont val="宋体"/>
            <family val="3"/>
            <charset val="134"/>
          </rPr>
          <t>列</t>
        </r>
        <r>
          <rPr>
            <sz val="9"/>
            <color indexed="81"/>
            <rFont val="Tahoma"/>
            <family val="2"/>
          </rPr>
          <t>“</t>
        </r>
        <r>
          <rPr>
            <sz val="9"/>
            <color indexed="81"/>
            <rFont val="宋体"/>
            <family val="3"/>
            <charset val="134"/>
          </rPr>
          <t>调减金额</t>
        </r>
        <r>
          <rPr>
            <sz val="9"/>
            <color indexed="81"/>
            <rFont val="Tahoma"/>
            <family val="2"/>
          </rPr>
          <t>”</t>
        </r>
        <r>
          <rPr>
            <sz val="9"/>
            <color indexed="81"/>
            <rFont val="宋体"/>
            <family val="3"/>
            <charset val="134"/>
          </rPr>
          <t>。</t>
        </r>
      </text>
    </comment>
    <comment ref="E32"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16</t>
        </r>
        <r>
          <rPr>
            <sz val="9"/>
            <color indexed="81"/>
            <rFont val="宋体"/>
            <family val="3"/>
            <charset val="134"/>
          </rPr>
          <t>列合计</t>
        </r>
        <r>
          <rPr>
            <sz val="9"/>
            <color indexed="81"/>
            <rFont val="Tahoma"/>
            <family val="2"/>
          </rPr>
          <t>+</t>
        </r>
        <r>
          <rPr>
            <sz val="9"/>
            <color indexed="81"/>
            <rFont val="宋体"/>
            <family val="3"/>
            <charset val="134"/>
          </rPr>
          <t>第</t>
        </r>
        <r>
          <rPr>
            <sz val="9"/>
            <color indexed="81"/>
            <rFont val="Tahoma"/>
            <family val="2"/>
          </rPr>
          <t>17</t>
        </r>
        <r>
          <rPr>
            <sz val="9"/>
            <color indexed="81"/>
            <rFont val="宋体"/>
            <family val="3"/>
            <charset val="134"/>
          </rPr>
          <t>列合计＝表</t>
        </r>
        <r>
          <rPr>
            <sz val="9"/>
            <color indexed="81"/>
            <rFont val="Tahoma"/>
            <family val="2"/>
          </rPr>
          <t>A105000</t>
        </r>
        <r>
          <rPr>
            <sz val="9"/>
            <color indexed="81"/>
            <rFont val="宋体"/>
            <family val="3"/>
            <charset val="134"/>
          </rPr>
          <t>第</t>
        </r>
        <r>
          <rPr>
            <sz val="9"/>
            <color indexed="81"/>
            <rFont val="Tahoma"/>
            <family val="2"/>
          </rPr>
          <t>28</t>
        </r>
        <r>
          <rPr>
            <sz val="9"/>
            <color indexed="81"/>
            <rFont val="宋体"/>
            <family val="3"/>
            <charset val="134"/>
          </rPr>
          <t>行第</t>
        </r>
        <r>
          <rPr>
            <sz val="9"/>
            <color indexed="81"/>
            <rFont val="Tahoma"/>
            <family val="2"/>
          </rPr>
          <t>3</t>
        </r>
        <r>
          <rPr>
            <sz val="9"/>
            <color indexed="81"/>
            <rFont val="宋体"/>
            <family val="3"/>
            <charset val="134"/>
          </rPr>
          <t>列。</t>
        </r>
      </text>
    </comment>
    <comment ref="B33" authorId="0" shapeId="0">
      <text>
        <r>
          <rPr>
            <b/>
            <sz val="9"/>
            <color indexed="81"/>
            <rFont val="Tahoma"/>
            <family val="2"/>
          </rPr>
          <t>dell:</t>
        </r>
        <r>
          <rPr>
            <sz val="9"/>
            <color indexed="81"/>
            <rFont val="Tahoma"/>
            <family val="2"/>
          </rPr>
          <t xml:space="preserve">
</t>
        </r>
        <r>
          <rPr>
            <sz val="9"/>
            <color indexed="81"/>
            <rFont val="宋体"/>
            <family val="3"/>
            <charset val="134"/>
          </rPr>
          <t>新增</t>
        </r>
      </text>
    </comment>
    <comment ref="B42" authorId="0" shapeId="0">
      <text>
        <r>
          <rPr>
            <b/>
            <sz val="9"/>
            <color indexed="81"/>
            <rFont val="Tahoma"/>
            <family val="2"/>
          </rPr>
          <t>dell:</t>
        </r>
        <r>
          <rPr>
            <sz val="9"/>
            <color indexed="81"/>
            <rFont val="Tahoma"/>
            <family val="2"/>
          </rPr>
          <t xml:space="preserve">
</t>
        </r>
        <r>
          <rPr>
            <sz val="9"/>
            <color indexed="81"/>
            <rFont val="宋体"/>
            <family val="3"/>
            <charset val="134"/>
          </rPr>
          <t>企业发生的购置资产支出，不得从搬迁收入中扣除</t>
        </r>
      </text>
    </comment>
    <comment ref="B45" authorId="0" shapeId="0">
      <text>
        <r>
          <rPr>
            <b/>
            <sz val="9"/>
            <color indexed="81"/>
            <rFont val="Tahoma"/>
            <family val="2"/>
          </rPr>
          <t>dell:</t>
        </r>
        <r>
          <rPr>
            <sz val="9"/>
            <color indexed="81"/>
            <rFont val="Tahoma"/>
            <family val="2"/>
          </rPr>
          <t xml:space="preserve">
</t>
        </r>
        <r>
          <rPr>
            <sz val="9"/>
            <color indexed="81"/>
            <rFont val="宋体"/>
            <family val="3"/>
            <charset val="134"/>
          </rPr>
          <t>新增有限合伙企业法人合伙方分得的应纳税所得额”：第</t>
        </r>
        <r>
          <rPr>
            <sz val="9"/>
            <color indexed="81"/>
            <rFont val="Tahoma"/>
            <family val="2"/>
          </rPr>
          <t>1</t>
        </r>
        <r>
          <rPr>
            <sz val="9"/>
            <color indexed="81"/>
            <rFont val="宋体"/>
            <family val="3"/>
            <charset val="134"/>
          </rPr>
          <t>列“账载金额”填报有限合伙企业法人合伙方本年会计核算上确认的对有限合伙企业的投资所得；第</t>
        </r>
        <r>
          <rPr>
            <sz val="9"/>
            <color indexed="81"/>
            <rFont val="Tahoma"/>
            <family val="2"/>
          </rPr>
          <t>2</t>
        </r>
        <r>
          <rPr>
            <sz val="9"/>
            <color indexed="81"/>
            <rFont val="宋体"/>
            <family val="3"/>
            <charset val="134"/>
          </rPr>
          <t>列“税收金额”填报纳税人按照“先分后税”原则和《财政部</t>
        </r>
        <r>
          <rPr>
            <sz val="9"/>
            <color indexed="81"/>
            <rFont val="Tahoma"/>
            <family val="2"/>
          </rPr>
          <t xml:space="preserve"> </t>
        </r>
        <r>
          <rPr>
            <sz val="9"/>
            <color indexed="81"/>
            <rFont val="宋体"/>
            <family val="3"/>
            <charset val="134"/>
          </rPr>
          <t>国家税务总局关于合伙企业合伙人所得税问题的通知》（财税〔</t>
        </r>
        <r>
          <rPr>
            <sz val="9"/>
            <color indexed="81"/>
            <rFont val="Tahoma"/>
            <family val="2"/>
          </rPr>
          <t>2008</t>
        </r>
        <r>
          <rPr>
            <sz val="9"/>
            <color indexed="81"/>
            <rFont val="宋体"/>
            <family val="3"/>
            <charset val="134"/>
          </rPr>
          <t>〕</t>
        </r>
        <r>
          <rPr>
            <sz val="9"/>
            <color indexed="81"/>
            <rFont val="Tahoma"/>
            <family val="2"/>
          </rPr>
          <t>159</t>
        </r>
        <r>
          <rPr>
            <sz val="9"/>
            <color indexed="81"/>
            <rFont val="宋体"/>
            <family val="3"/>
            <charset val="134"/>
          </rPr>
          <t>号）文件第四条规定计算的从合伙企业分得的法人合伙方应纳税所得额；若第</t>
        </r>
        <r>
          <rPr>
            <sz val="9"/>
            <color indexed="81"/>
            <rFont val="Tahoma"/>
            <family val="2"/>
          </rPr>
          <t>1</t>
        </r>
        <r>
          <rPr>
            <sz val="9"/>
            <color indexed="81"/>
            <rFont val="宋体"/>
            <family val="3"/>
            <charset val="134"/>
          </rPr>
          <t>列≤第</t>
        </r>
        <r>
          <rPr>
            <sz val="9"/>
            <color indexed="81"/>
            <rFont val="Tahoma"/>
            <family val="2"/>
          </rPr>
          <t>2</t>
        </r>
        <r>
          <rPr>
            <sz val="9"/>
            <color indexed="81"/>
            <rFont val="宋体"/>
            <family val="3"/>
            <charset val="134"/>
          </rPr>
          <t>列，将第</t>
        </r>
        <r>
          <rPr>
            <sz val="9"/>
            <color indexed="81"/>
            <rFont val="Tahoma"/>
            <family val="2"/>
          </rPr>
          <t>2-1</t>
        </r>
        <r>
          <rPr>
            <sz val="9"/>
            <color indexed="81"/>
            <rFont val="宋体"/>
            <family val="3"/>
            <charset val="134"/>
          </rPr>
          <t>列余额填入第</t>
        </r>
        <r>
          <rPr>
            <sz val="9"/>
            <color indexed="81"/>
            <rFont val="Tahoma"/>
            <family val="2"/>
          </rPr>
          <t>3</t>
        </r>
        <r>
          <rPr>
            <sz val="9"/>
            <color indexed="81"/>
            <rFont val="宋体"/>
            <family val="3"/>
            <charset val="134"/>
          </rPr>
          <t>列“调增金额”，若第</t>
        </r>
        <r>
          <rPr>
            <sz val="9"/>
            <color indexed="81"/>
            <rFont val="Tahoma"/>
            <family val="2"/>
          </rPr>
          <t>1</t>
        </r>
        <r>
          <rPr>
            <sz val="9"/>
            <color indexed="81"/>
            <rFont val="宋体"/>
            <family val="3"/>
            <charset val="134"/>
          </rPr>
          <t>列＞第</t>
        </r>
        <r>
          <rPr>
            <sz val="9"/>
            <color indexed="81"/>
            <rFont val="Tahoma"/>
            <family val="2"/>
          </rPr>
          <t>2</t>
        </r>
        <r>
          <rPr>
            <sz val="9"/>
            <color indexed="81"/>
            <rFont val="宋体"/>
            <family val="3"/>
            <charset val="134"/>
          </rPr>
          <t>列，将第</t>
        </r>
        <r>
          <rPr>
            <sz val="9"/>
            <color indexed="81"/>
            <rFont val="Tahoma"/>
            <family val="2"/>
          </rPr>
          <t>2-1</t>
        </r>
        <r>
          <rPr>
            <sz val="9"/>
            <color indexed="81"/>
            <rFont val="宋体"/>
            <family val="3"/>
            <charset val="134"/>
          </rPr>
          <t>列余额的绝对值填入第</t>
        </r>
        <r>
          <rPr>
            <sz val="9"/>
            <color indexed="81"/>
            <rFont val="Tahoma"/>
            <family val="2"/>
          </rPr>
          <t>4</t>
        </r>
        <r>
          <rPr>
            <sz val="9"/>
            <color indexed="81"/>
            <rFont val="宋体"/>
            <family val="3"/>
            <charset val="134"/>
          </rPr>
          <t xml:space="preserve">列“调减金额”。
</t>
        </r>
      </text>
    </comment>
  </commentList>
</comments>
</file>

<file path=xl/comments7.xml><?xml version="1.0" encoding="utf-8"?>
<comments xmlns="http://schemas.openxmlformats.org/spreadsheetml/2006/main">
  <authors>
    <author>dell</author>
  </authors>
  <commentList>
    <comment ref="B27" authorId="0" shapeId="0">
      <text>
        <r>
          <rPr>
            <b/>
            <sz val="9"/>
            <color indexed="81"/>
            <rFont val="Tahoma"/>
            <family val="2"/>
          </rPr>
          <t>dell:</t>
        </r>
        <r>
          <rPr>
            <sz val="9"/>
            <color indexed="81"/>
            <rFont val="Tahoma"/>
            <family val="2"/>
          </rPr>
          <t xml:space="preserve">
</t>
        </r>
        <r>
          <rPr>
            <sz val="9"/>
            <color indexed="81"/>
            <rFont val="宋体"/>
            <family val="3"/>
            <charset val="134"/>
          </rPr>
          <t xml:space="preserve">预收款不是销售额，特定业务调整的应纳税所得额不构成当期广告费、业务宣传费和业务招待费的扣除基数！
</t>
        </r>
      </text>
    </comment>
  </commentList>
</comments>
</file>

<file path=xl/comments8.xml><?xml version="1.0" encoding="utf-8"?>
<comments xmlns="http://schemas.openxmlformats.org/spreadsheetml/2006/main">
  <authors>
    <author>dell</author>
  </authors>
  <commentList>
    <comment ref="C4" authorId="0" shapeId="0">
      <text>
        <r>
          <rPr>
            <b/>
            <sz val="9"/>
            <color indexed="81"/>
            <rFont val="Tahoma"/>
            <family val="2"/>
          </rPr>
          <t>dell:</t>
        </r>
        <r>
          <rPr>
            <sz val="9"/>
            <color indexed="81"/>
            <rFont val="Tahoma"/>
            <family val="2"/>
          </rPr>
          <t xml:space="preserve">
</t>
        </r>
        <r>
          <rPr>
            <sz val="9"/>
            <color indexed="81"/>
            <rFont val="宋体"/>
            <family val="3"/>
            <charset val="134"/>
          </rPr>
          <t>第</t>
        </r>
        <r>
          <rPr>
            <sz val="9"/>
            <color indexed="81"/>
            <rFont val="Tahoma"/>
            <family val="2"/>
          </rPr>
          <t>1</t>
        </r>
        <r>
          <rPr>
            <sz val="9"/>
            <color indexed="81"/>
            <rFont val="宋体"/>
            <family val="3"/>
            <charset val="134"/>
          </rPr>
          <t>列</t>
        </r>
        <r>
          <rPr>
            <sz val="9"/>
            <color indexed="81"/>
            <rFont val="Tahoma"/>
            <family val="2"/>
          </rPr>
          <t>“</t>
        </r>
        <r>
          <rPr>
            <sz val="9"/>
            <color indexed="81"/>
            <rFont val="宋体"/>
            <family val="3"/>
            <charset val="134"/>
          </rPr>
          <t>账载金额</t>
        </r>
        <r>
          <rPr>
            <sz val="9"/>
            <color indexed="81"/>
            <rFont val="Tahoma"/>
            <family val="2"/>
          </rPr>
          <t>”</t>
        </r>
        <r>
          <rPr>
            <sz val="9"/>
            <color indexed="81"/>
            <rFont val="宋体"/>
            <family val="3"/>
            <charset val="134"/>
          </rPr>
          <t>：填报纳税人会计核算计入成本费用的职工工资、奖金、津贴和补贴金额。</t>
        </r>
      </text>
    </comment>
    <comment ref="D4" authorId="0" shapeId="0">
      <text>
        <r>
          <rPr>
            <b/>
            <sz val="9"/>
            <color indexed="81"/>
            <rFont val="Tahoma"/>
            <family val="2"/>
          </rPr>
          <t>dell:</t>
        </r>
        <r>
          <rPr>
            <b/>
            <sz val="9"/>
            <color indexed="81"/>
            <rFont val="宋体"/>
            <family val="3"/>
            <charset val="134"/>
          </rPr>
          <t>新增表格
第</t>
        </r>
        <r>
          <rPr>
            <b/>
            <sz val="9"/>
            <color indexed="81"/>
            <rFont val="Tahoma"/>
            <family val="2"/>
          </rPr>
          <t>2</t>
        </r>
        <r>
          <rPr>
            <b/>
            <sz val="9"/>
            <color indexed="81"/>
            <rFont val="宋体"/>
            <family val="3"/>
            <charset val="134"/>
          </rPr>
          <t>列“实际发生额”：分析填报纳税人“应付职工薪酬”会计科目借方发生额（实际发放的工资薪金）。</t>
        </r>
      </text>
    </comment>
    <comment ref="E4" authorId="0" shapeId="0">
      <text>
        <r>
          <rPr>
            <b/>
            <sz val="9"/>
            <color indexed="81"/>
            <rFont val="Tahoma"/>
            <family val="2"/>
          </rPr>
          <t>dell:</t>
        </r>
        <r>
          <rPr>
            <sz val="9"/>
            <color indexed="81"/>
            <rFont val="Tahoma"/>
            <family val="2"/>
          </rPr>
          <t xml:space="preserve">
</t>
        </r>
        <r>
          <rPr>
            <sz val="9"/>
            <color indexed="81"/>
            <rFont val="宋体"/>
            <family val="3"/>
            <charset val="134"/>
          </rPr>
          <t>（</t>
        </r>
        <r>
          <rPr>
            <sz val="9"/>
            <color indexed="81"/>
            <rFont val="Tahoma"/>
            <family val="2"/>
          </rPr>
          <t>3</t>
        </r>
        <r>
          <rPr>
            <sz val="9"/>
            <color indexed="81"/>
            <rFont val="宋体"/>
            <family val="3"/>
            <charset val="134"/>
          </rPr>
          <t>）第</t>
        </r>
        <r>
          <rPr>
            <sz val="9"/>
            <color indexed="81"/>
            <rFont val="Tahoma"/>
            <family val="2"/>
          </rPr>
          <t>5</t>
        </r>
        <r>
          <rPr>
            <sz val="9"/>
            <color indexed="81"/>
            <rFont val="宋体"/>
            <family val="3"/>
            <charset val="134"/>
          </rPr>
          <t>列</t>
        </r>
        <r>
          <rPr>
            <sz val="9"/>
            <color indexed="81"/>
            <rFont val="Tahoma"/>
            <family val="2"/>
          </rPr>
          <t>“</t>
        </r>
        <r>
          <rPr>
            <sz val="9"/>
            <color indexed="81"/>
            <rFont val="宋体"/>
            <family val="3"/>
            <charset val="134"/>
          </rPr>
          <t>税收金额</t>
        </r>
        <r>
          <rPr>
            <sz val="9"/>
            <color indexed="81"/>
            <rFont val="Tahoma"/>
            <family val="2"/>
          </rPr>
          <t>”</t>
        </r>
        <r>
          <rPr>
            <sz val="9"/>
            <color indexed="81"/>
            <rFont val="宋体"/>
            <family val="3"/>
            <charset val="134"/>
          </rPr>
          <t>：填报纳税人按照税收规定允许税前扣除的金额，按照第</t>
        </r>
        <r>
          <rPr>
            <sz val="9"/>
            <color indexed="81"/>
            <rFont val="Tahoma"/>
            <family val="2"/>
          </rPr>
          <t>1</t>
        </r>
        <r>
          <rPr>
            <sz val="9"/>
            <color indexed="81"/>
            <rFont val="宋体"/>
            <family val="3"/>
            <charset val="134"/>
          </rPr>
          <t>列和第</t>
        </r>
        <r>
          <rPr>
            <sz val="9"/>
            <color indexed="81"/>
            <rFont val="Tahoma"/>
            <family val="2"/>
          </rPr>
          <t>2</t>
        </r>
        <r>
          <rPr>
            <sz val="9"/>
            <color indexed="81"/>
            <rFont val="宋体"/>
            <family val="3"/>
            <charset val="134"/>
          </rPr>
          <t>列分析填报。</t>
        </r>
      </text>
    </comment>
    <comment ref="G4" authorId="0" shapeId="0">
      <text>
        <r>
          <rPr>
            <b/>
            <sz val="9"/>
            <color indexed="81"/>
            <rFont val="Tahoma"/>
            <family val="2"/>
          </rPr>
          <t>dell:</t>
        </r>
        <r>
          <rPr>
            <sz val="9"/>
            <color indexed="81"/>
            <rFont val="Tahoma"/>
            <family val="2"/>
          </rPr>
          <t xml:space="preserve">
</t>
        </r>
        <r>
          <rPr>
            <sz val="9"/>
            <color indexed="81"/>
            <rFont val="宋体"/>
            <family val="3"/>
            <charset val="134"/>
          </rPr>
          <t>这里的税收金额是考虑以前年度累计结转扣除额的。</t>
        </r>
      </text>
    </comment>
    <comment ref="B6" authorId="0" shapeId="0">
      <text>
        <r>
          <rPr>
            <b/>
            <sz val="9"/>
            <color indexed="81"/>
            <rFont val="Tahoma"/>
            <family val="2"/>
          </rPr>
          <t>dell:</t>
        </r>
        <r>
          <rPr>
            <sz val="9"/>
            <color indexed="81"/>
            <rFont val="Tahoma"/>
            <family val="2"/>
          </rPr>
          <t xml:space="preserve">
</t>
        </r>
        <r>
          <rPr>
            <sz val="9"/>
            <color indexed="81"/>
            <rFont val="宋体"/>
            <family val="3"/>
            <charset val="134"/>
          </rPr>
          <t>销售，管理人员工资，还包括，生产，建筑，研发人员工资等，劳务费“是指的企业直接发放给员工的劳务费用，不包括劳务公司直接支付给劳务费用</t>
        </r>
      </text>
    </comment>
    <comment ref="G6" authorId="0" shapeId="0">
      <text>
        <r>
          <rPr>
            <b/>
            <sz val="9"/>
            <color indexed="81"/>
            <rFont val="Tahoma"/>
            <family val="2"/>
          </rPr>
          <t>dell:</t>
        </r>
        <r>
          <rPr>
            <sz val="9"/>
            <color indexed="81"/>
            <rFont val="Tahoma"/>
            <family val="2"/>
          </rPr>
          <t xml:space="preserve">
</t>
        </r>
        <r>
          <rPr>
            <sz val="9"/>
            <color indexed="81"/>
            <rFont val="宋体"/>
            <family val="3"/>
            <charset val="134"/>
          </rPr>
          <t>税收金额</t>
        </r>
        <r>
          <rPr>
            <sz val="9"/>
            <color indexed="81"/>
            <rFont val="Tahoma"/>
            <family val="2"/>
          </rPr>
          <t>”</t>
        </r>
        <r>
          <rPr>
            <sz val="9"/>
            <color indexed="81"/>
            <rFont val="宋体"/>
            <family val="3"/>
            <charset val="134"/>
          </rPr>
          <t>：填报行权时按照税收规定允许税前扣除的金额。按照第</t>
        </r>
        <r>
          <rPr>
            <sz val="9"/>
            <color indexed="81"/>
            <rFont val="Tahoma"/>
            <family val="2"/>
          </rPr>
          <t>1</t>
        </r>
        <r>
          <rPr>
            <sz val="9"/>
            <color indexed="81"/>
            <rFont val="宋体"/>
            <family val="3"/>
            <charset val="134"/>
          </rPr>
          <t>列和第</t>
        </r>
        <r>
          <rPr>
            <sz val="9"/>
            <color indexed="81"/>
            <rFont val="Tahoma"/>
            <family val="2"/>
          </rPr>
          <t>2</t>
        </r>
        <r>
          <rPr>
            <sz val="9"/>
            <color indexed="81"/>
            <rFont val="宋体"/>
            <family val="3"/>
            <charset val="134"/>
          </rPr>
          <t>列孰小值填报。</t>
        </r>
      </text>
    </comment>
    <comment ref="D7" authorId="0" shapeId="0">
      <text>
        <r>
          <rPr>
            <b/>
            <sz val="9"/>
            <color indexed="81"/>
            <rFont val="Tahoma"/>
            <family val="2"/>
          </rPr>
          <t>dell:</t>
        </r>
        <r>
          <rPr>
            <sz val="9"/>
            <color indexed="81"/>
            <rFont val="Tahoma"/>
            <family val="2"/>
          </rPr>
          <t xml:space="preserve">
</t>
        </r>
        <r>
          <rPr>
            <sz val="9"/>
            <color indexed="81"/>
            <rFont val="宋体"/>
            <family val="3"/>
            <charset val="134"/>
          </rPr>
          <t>填报纳税人根据本年实际行权时股权的公允价格与激励对象实际行权支付价格的差额和数量计算确定的金额。</t>
        </r>
      </text>
    </comment>
    <comment ref="G8" authorId="0" shapeId="0">
      <text>
        <r>
          <rPr>
            <b/>
            <sz val="9"/>
            <color indexed="81"/>
            <rFont val="Tahoma"/>
            <family val="2"/>
          </rPr>
          <t>dell:</t>
        </r>
        <r>
          <rPr>
            <sz val="9"/>
            <color indexed="81"/>
            <rFont val="Tahoma"/>
            <family val="2"/>
          </rPr>
          <t xml:space="preserve">
</t>
        </r>
        <r>
          <rPr>
            <sz val="9"/>
            <color indexed="81"/>
            <rFont val="宋体"/>
            <family val="3"/>
            <charset val="134"/>
          </rPr>
          <t>按第</t>
        </r>
        <r>
          <rPr>
            <sz val="9"/>
            <color indexed="81"/>
            <rFont val="Tahoma"/>
            <family val="2"/>
          </rPr>
          <t>1</t>
        </r>
        <r>
          <rPr>
            <sz val="9"/>
            <color indexed="81"/>
            <rFont val="宋体"/>
            <family val="3"/>
            <charset val="134"/>
          </rPr>
          <t>行第</t>
        </r>
        <r>
          <rPr>
            <sz val="9"/>
            <color indexed="81"/>
            <rFont val="Tahoma"/>
            <family val="2"/>
          </rPr>
          <t>5</t>
        </r>
        <r>
          <rPr>
            <sz val="9"/>
            <color indexed="81"/>
            <rFont val="宋体"/>
            <family val="3"/>
            <charset val="134"/>
          </rPr>
          <t>列</t>
        </r>
        <r>
          <rPr>
            <sz val="9"/>
            <color indexed="81"/>
            <rFont val="Tahoma"/>
            <family val="2"/>
          </rPr>
          <t>“</t>
        </r>
        <r>
          <rPr>
            <sz val="9"/>
            <color indexed="81"/>
            <rFont val="宋体"/>
            <family val="3"/>
            <charset val="134"/>
          </rPr>
          <t>工资薪金支出</t>
        </r>
        <r>
          <rPr>
            <sz val="9"/>
            <color indexed="81"/>
            <rFont val="Tahoma"/>
            <family val="2"/>
          </rPr>
          <t>/</t>
        </r>
        <r>
          <rPr>
            <sz val="9"/>
            <color indexed="81"/>
            <rFont val="宋体"/>
            <family val="3"/>
            <charset val="134"/>
          </rPr>
          <t>税收金额</t>
        </r>
        <r>
          <rPr>
            <sz val="9"/>
            <color indexed="81"/>
            <rFont val="Tahoma"/>
            <family val="2"/>
          </rPr>
          <t>”×14%</t>
        </r>
        <r>
          <rPr>
            <sz val="9"/>
            <color indexed="81"/>
            <rFont val="宋体"/>
            <family val="3"/>
            <charset val="134"/>
          </rPr>
          <t>、本表第</t>
        </r>
        <r>
          <rPr>
            <sz val="9"/>
            <color indexed="81"/>
            <rFont val="Tahoma"/>
            <family val="2"/>
          </rPr>
          <t>3</t>
        </r>
        <r>
          <rPr>
            <sz val="9"/>
            <color indexed="81"/>
            <rFont val="宋体"/>
            <family val="3"/>
            <charset val="134"/>
          </rPr>
          <t>行第</t>
        </r>
        <r>
          <rPr>
            <sz val="9"/>
            <color indexed="81"/>
            <rFont val="Tahoma"/>
            <family val="2"/>
          </rPr>
          <t>1</t>
        </r>
        <r>
          <rPr>
            <sz val="9"/>
            <color indexed="81"/>
            <rFont val="宋体"/>
            <family val="3"/>
            <charset val="134"/>
          </rPr>
          <t>列、本表第</t>
        </r>
        <r>
          <rPr>
            <sz val="9"/>
            <color indexed="81"/>
            <rFont val="Tahoma"/>
            <family val="2"/>
          </rPr>
          <t>3</t>
        </r>
        <r>
          <rPr>
            <sz val="9"/>
            <color indexed="81"/>
            <rFont val="宋体"/>
            <family val="3"/>
            <charset val="134"/>
          </rPr>
          <t>行第</t>
        </r>
        <r>
          <rPr>
            <sz val="9"/>
            <color indexed="81"/>
            <rFont val="Tahoma"/>
            <family val="2"/>
          </rPr>
          <t>2</t>
        </r>
        <r>
          <rPr>
            <sz val="9"/>
            <color indexed="81"/>
            <rFont val="宋体"/>
            <family val="3"/>
            <charset val="134"/>
          </rPr>
          <t>列三者孰小值填报。</t>
        </r>
      </text>
    </comment>
  </commentList>
</comments>
</file>

<file path=xl/comments9.xml><?xml version="1.0" encoding="utf-8"?>
<comments xmlns="http://schemas.openxmlformats.org/spreadsheetml/2006/main">
  <authors>
    <author>dell</author>
  </authors>
  <commentList>
    <comment ref="C7" authorId="0" shapeId="0">
      <text>
        <r>
          <rPr>
            <b/>
            <sz val="9"/>
            <color indexed="81"/>
            <rFont val="Tahoma"/>
            <family val="2"/>
          </rPr>
          <t>dell:</t>
        </r>
        <r>
          <rPr>
            <sz val="9"/>
            <color indexed="81"/>
            <rFont val="Tahoma"/>
            <family val="2"/>
          </rPr>
          <t xml:space="preserve">
</t>
        </r>
        <r>
          <rPr>
            <sz val="9"/>
            <color indexed="81"/>
            <rFont val="宋体"/>
            <family val="3"/>
            <charset val="134"/>
          </rPr>
          <t>一般收入要加上视同销售的收入</t>
        </r>
      </text>
    </comment>
  </commentList>
</comments>
</file>

<file path=xl/sharedStrings.xml><?xml version="1.0" encoding="utf-8"?>
<sst xmlns="http://schemas.openxmlformats.org/spreadsheetml/2006/main" count="2682" uniqueCount="1988">
  <si>
    <r>
      <t>A10</t>
    </r>
    <r>
      <rPr>
        <sz val="12"/>
        <rFont val="宋体"/>
        <family val="3"/>
        <charset val="134"/>
      </rPr>
      <t>7042</t>
    </r>
    <phoneticPr fontId="3" type="noConversion"/>
  </si>
  <si>
    <t>本年允许抵免的安全生产专用设备投资额</t>
    <phoneticPr fontId="3" type="noConversion"/>
  </si>
  <si>
    <t>本年允许抵免节能节水的专用设备投资额</t>
    <phoneticPr fontId="3" type="noConversion"/>
  </si>
  <si>
    <t>本年允许抵免的环境保护专用设备投资额</t>
    <phoneticPr fontId="3" type="noConversion"/>
  </si>
  <si>
    <t>专用设备
投资情况</t>
    <phoneticPr fontId="3" type="noConversion"/>
  </si>
  <si>
    <t>可结转以后年度抵免的税额合计</t>
    <phoneticPr fontId="3" type="noConversion"/>
  </si>
  <si>
    <r>
      <t>12（</t>
    </r>
    <r>
      <rPr>
        <sz val="10"/>
        <rFont val="宋体"/>
        <family val="3"/>
        <charset val="134"/>
      </rPr>
      <t>4-10-11）</t>
    </r>
    <phoneticPr fontId="3" type="noConversion"/>
  </si>
  <si>
    <t>10（5+6+7+8+9）</t>
    <phoneticPr fontId="3" type="noConversion"/>
  </si>
  <si>
    <t>4=3×10%</t>
    <phoneticPr fontId="3" type="noConversion"/>
  </si>
  <si>
    <t>小计</t>
    <phoneticPr fontId="3" type="noConversion"/>
  </si>
  <si>
    <t>前五年度</t>
    <phoneticPr fontId="3" type="noConversion"/>
  </si>
  <si>
    <t>可结转以后年度抵免的税额</t>
    <phoneticPr fontId="3" type="noConversion"/>
  </si>
  <si>
    <t>本年实际抵免的各年度税额</t>
    <phoneticPr fontId="3" type="noConversion"/>
  </si>
  <si>
    <t>以前年度已抵免额</t>
    <phoneticPr fontId="3" type="noConversion"/>
  </si>
  <si>
    <t>本年
可抵免
税额</t>
    <phoneticPr fontId="3" type="noConversion"/>
  </si>
  <si>
    <t>本年允许抵免的专用设备投资额</t>
    <phoneticPr fontId="3" type="noConversion"/>
  </si>
  <si>
    <t>本年
抵免前
应纳税额</t>
    <phoneticPr fontId="3" type="noConversion"/>
  </si>
  <si>
    <t>税额抵免优惠明细表</t>
    <phoneticPr fontId="3" type="noConversion"/>
  </si>
  <si>
    <t>A101020</t>
    <phoneticPr fontId="3" type="noConversion"/>
  </si>
  <si>
    <t xml:space="preserve">    金融企业收入明细表</t>
    <phoneticPr fontId="3" type="noConversion"/>
  </si>
  <si>
    <t>A102010</t>
    <phoneticPr fontId="3" type="noConversion"/>
  </si>
  <si>
    <t xml:space="preserve">    一般企业成本支出明细表</t>
    <phoneticPr fontId="3" type="noConversion"/>
  </si>
  <si>
    <t>A102020</t>
    <phoneticPr fontId="3" type="noConversion"/>
  </si>
  <si>
    <t xml:space="preserve">    金融企业支出明细表</t>
    <phoneticPr fontId="3" type="noConversion"/>
  </si>
  <si>
    <t>A103000</t>
    <phoneticPr fontId="3" type="noConversion"/>
  </si>
  <si>
    <r>
      <t xml:space="preserve">    事业单位、民间非营利组织收入、</t>
    </r>
    <r>
      <rPr>
        <sz val="10"/>
        <rFont val="宋体"/>
        <family val="3"/>
        <charset val="134"/>
      </rPr>
      <t>支出明细表</t>
    </r>
    <phoneticPr fontId="3" type="noConversion"/>
  </si>
  <si>
    <t xml:space="preserve">    期间费用明细表</t>
    <phoneticPr fontId="3" type="noConversion"/>
  </si>
  <si>
    <t xml:space="preserve">    纳税调整项目明细表</t>
    <phoneticPr fontId="3" type="noConversion"/>
  </si>
  <si>
    <r>
      <t xml:space="preserve">        视同销售和</t>
    </r>
    <r>
      <rPr>
        <sz val="10"/>
        <rFont val="宋体"/>
        <family val="3"/>
        <charset val="134"/>
      </rPr>
      <t>房地产开发企业特定业务纳税调整明细表</t>
    </r>
    <phoneticPr fontId="3" type="noConversion"/>
  </si>
  <si>
    <t xml:space="preserve">        未按权责发生制确认收入纳税调整明细表</t>
    <phoneticPr fontId="3" type="noConversion"/>
  </si>
  <si>
    <t xml:space="preserve">        投资收益纳税调整明细表</t>
    <phoneticPr fontId="3" type="noConversion"/>
  </si>
  <si>
    <t xml:space="preserve">        专项用途财政性资金纳税调整明细表</t>
    <phoneticPr fontId="3" type="noConversion"/>
  </si>
  <si>
    <r>
      <t xml:space="preserve"> </t>
    </r>
    <r>
      <rPr>
        <sz val="10"/>
        <rFont val="宋体"/>
        <family val="3"/>
        <charset val="134"/>
      </rPr>
      <t xml:space="preserve">       职工薪酬纳税调整明细表</t>
    </r>
    <phoneticPr fontId="3" type="noConversion"/>
  </si>
  <si>
    <t xml:space="preserve">        捐赠支出纳税调整明细表</t>
    <phoneticPr fontId="3" type="noConversion"/>
  </si>
  <si>
    <r>
      <t xml:space="preserve">        资产折旧、摊销</t>
    </r>
    <r>
      <rPr>
        <sz val="10"/>
        <rFont val="宋体"/>
        <family val="3"/>
        <charset val="134"/>
      </rPr>
      <t>情况及纳税调整明细表</t>
    </r>
    <phoneticPr fontId="3" type="noConversion"/>
  </si>
  <si>
    <t xml:space="preserve">        资产损失税前扣除及纳税调整明细表</t>
    <phoneticPr fontId="3" type="noConversion"/>
  </si>
  <si>
    <t>A105100</t>
    <phoneticPr fontId="3" type="noConversion"/>
  </si>
  <si>
    <t xml:space="preserve">        企业重组纳税调整明细表</t>
    <phoneticPr fontId="3" type="noConversion"/>
  </si>
  <si>
    <t>A105110</t>
    <phoneticPr fontId="3" type="noConversion"/>
  </si>
  <si>
    <t xml:space="preserve">        政策性搬迁纳税调整明细表</t>
    <phoneticPr fontId="3" type="noConversion"/>
  </si>
  <si>
    <t>A105120</t>
    <phoneticPr fontId="3" type="noConversion"/>
  </si>
  <si>
    <t xml:space="preserve">        特殊行业准备金纳税调整明细表</t>
    <phoneticPr fontId="3" type="noConversion"/>
  </si>
  <si>
    <t xml:space="preserve">    免税、减计收入及加计扣除优惠明细表</t>
    <phoneticPr fontId="3" type="noConversion"/>
  </si>
  <si>
    <t xml:space="preserve">        符合条件的居民企业之间的股息、红利等权益性投资收益优惠明细表</t>
    <phoneticPr fontId="3" type="noConversion"/>
  </si>
  <si>
    <t xml:space="preserve">        研发费用加计扣除优惠明细表</t>
    <phoneticPr fontId="3" type="noConversion"/>
  </si>
  <si>
    <t>A107020</t>
    <phoneticPr fontId="3" type="noConversion"/>
  </si>
  <si>
    <t xml:space="preserve">    所得减免优惠明细表</t>
    <phoneticPr fontId="3" type="noConversion"/>
  </si>
  <si>
    <t>A107030</t>
    <phoneticPr fontId="3" type="noConversion"/>
  </si>
  <si>
    <t xml:space="preserve">    抵扣应纳税所得额明细表</t>
    <phoneticPr fontId="3" type="noConversion"/>
  </si>
  <si>
    <t>A107040</t>
    <phoneticPr fontId="3" type="noConversion"/>
  </si>
  <si>
    <t xml:space="preserve">    减免所得税优惠明细表</t>
    <phoneticPr fontId="3" type="noConversion"/>
  </si>
  <si>
    <t>A107041</t>
    <phoneticPr fontId="3" type="noConversion"/>
  </si>
  <si>
    <t xml:space="preserve">        高新技术企业优惠情况及明细表</t>
    <phoneticPr fontId="3" type="noConversion"/>
  </si>
  <si>
    <t>A107042</t>
    <phoneticPr fontId="3" type="noConversion"/>
  </si>
  <si>
    <t>A107050</t>
    <phoneticPr fontId="3" type="noConversion"/>
  </si>
  <si>
    <t xml:space="preserve">    税额抵免优惠明细表</t>
    <phoneticPr fontId="3" type="noConversion"/>
  </si>
  <si>
    <r>
      <t xml:space="preserve">    境外所得税</t>
    </r>
    <r>
      <rPr>
        <sz val="10"/>
        <rFont val="宋体"/>
        <family val="3"/>
        <charset val="134"/>
      </rPr>
      <t>收抵免明细表</t>
    </r>
    <phoneticPr fontId="3" type="noConversion"/>
  </si>
  <si>
    <t xml:space="preserve">        境外分支机构弥补亏损明细表</t>
    <phoneticPr fontId="3" type="noConversion"/>
  </si>
  <si>
    <r>
      <t xml:space="preserve">        跨年度结转抵免境外所得税</t>
    </r>
    <r>
      <rPr>
        <sz val="10"/>
        <rFont val="宋体"/>
        <family val="3"/>
        <charset val="134"/>
      </rPr>
      <t>明细表</t>
    </r>
    <phoneticPr fontId="3" type="noConversion"/>
  </si>
  <si>
    <r>
      <t xml:space="preserve">    跨地区经营汇总纳税企业年度分摊企业所得税</t>
    </r>
    <r>
      <rPr>
        <sz val="10"/>
        <rFont val="宋体"/>
        <family val="3"/>
        <charset val="134"/>
      </rPr>
      <t>明细表</t>
    </r>
    <phoneticPr fontId="3" type="noConversion"/>
  </si>
  <si>
    <t xml:space="preserve">        企业所得税汇总纳税分支机构所得税分配表</t>
    <phoneticPr fontId="3" type="noConversion"/>
  </si>
  <si>
    <t>说明：企业应当根据实际情况选择需要填表的表单。</t>
    <phoneticPr fontId="3" type="noConversion"/>
  </si>
  <si>
    <r>
      <t xml:space="preserve">        销售费用(填写A10</t>
    </r>
    <r>
      <rPr>
        <sz val="10"/>
        <rFont val="宋体"/>
        <family val="3"/>
        <charset val="134"/>
      </rPr>
      <t>4000)</t>
    </r>
    <phoneticPr fontId="3" type="noConversion"/>
  </si>
  <si>
    <r>
      <t xml:space="preserve">        管理费用(填写A10</t>
    </r>
    <r>
      <rPr>
        <sz val="10"/>
        <rFont val="宋体"/>
        <family val="3"/>
        <charset val="134"/>
      </rPr>
      <t>4000)</t>
    </r>
    <phoneticPr fontId="3" type="noConversion"/>
  </si>
  <si>
    <r>
      <t xml:space="preserve">        财务费用(填写A10</t>
    </r>
    <r>
      <rPr>
        <sz val="10"/>
        <rFont val="宋体"/>
        <family val="3"/>
        <charset val="134"/>
      </rPr>
      <t>4000)</t>
    </r>
    <phoneticPr fontId="3" type="noConversion"/>
  </si>
  <si>
    <r>
      <t xml:space="preserve">         </t>
    </r>
    <r>
      <rPr>
        <sz val="10"/>
        <rFont val="宋体"/>
        <family val="3"/>
        <charset val="134"/>
      </rPr>
      <t xml:space="preserve"> </t>
    </r>
    <r>
      <rPr>
        <sz val="10"/>
        <rFont val="宋体"/>
        <family val="3"/>
        <charset val="134"/>
      </rPr>
      <t>财政集中分配本年应补（退）所得税额（填写A109000）</t>
    </r>
    <phoneticPr fontId="3" type="noConversion"/>
  </si>
  <si>
    <r>
      <t xml:space="preserve">         </t>
    </r>
    <r>
      <rPr>
        <sz val="10"/>
        <rFont val="宋体"/>
        <family val="3"/>
        <charset val="134"/>
      </rPr>
      <t xml:space="preserve"> </t>
    </r>
    <r>
      <rPr>
        <sz val="10"/>
        <rFont val="宋体"/>
        <family val="3"/>
        <charset val="134"/>
      </rPr>
      <t>总机构</t>
    </r>
    <r>
      <rPr>
        <sz val="10"/>
        <rFont val="宋体"/>
        <family val="3"/>
        <charset val="134"/>
      </rPr>
      <t>主体生产经营部门分摊本年应补（退）所得税额(填写A109000)</t>
    </r>
    <phoneticPr fontId="3" type="noConversion"/>
  </si>
  <si>
    <t>A101010</t>
    <phoneticPr fontId="3" type="noConversion"/>
  </si>
  <si>
    <r>
      <t xml:space="preserve">         其中：非货币</t>
    </r>
    <r>
      <rPr>
        <sz val="10"/>
        <rFont val="宋体"/>
        <family val="3"/>
        <charset val="134"/>
      </rPr>
      <t>性资产交换收入</t>
    </r>
    <phoneticPr fontId="3" type="noConversion"/>
  </si>
  <si>
    <t xml:space="preserve">         其中：非货币性资产交换收入</t>
    <phoneticPr fontId="3" type="noConversion"/>
  </si>
  <si>
    <t>A102010</t>
    <phoneticPr fontId="3" type="noConversion"/>
  </si>
  <si>
    <r>
      <t xml:space="preserve">         其中:非货币</t>
    </r>
    <r>
      <rPr>
        <sz val="10"/>
        <rFont val="宋体"/>
        <family val="3"/>
        <charset val="134"/>
      </rPr>
      <t>性资产交换成本</t>
    </r>
    <phoneticPr fontId="3" type="noConversion"/>
  </si>
  <si>
    <t>A103000</t>
    <phoneticPr fontId="38" type="noConversion"/>
  </si>
  <si>
    <r>
      <t xml:space="preserve">   （六）其他收入（</t>
    </r>
    <r>
      <rPr>
        <sz val="10"/>
        <rFont val="宋体"/>
        <family val="3"/>
        <charset val="134"/>
      </rPr>
      <t>8+9）</t>
    </r>
    <phoneticPr fontId="3" type="noConversion"/>
  </si>
  <si>
    <r>
      <t xml:space="preserve">            </t>
    </r>
    <r>
      <rPr>
        <sz val="10"/>
        <rFont val="宋体"/>
        <family val="3"/>
        <charset val="134"/>
      </rPr>
      <t xml:space="preserve"> </t>
    </r>
    <r>
      <rPr>
        <sz val="10"/>
        <rFont val="宋体"/>
        <family val="3"/>
        <charset val="134"/>
      </rPr>
      <t xml:space="preserve"> 其他</t>
    </r>
    <phoneticPr fontId="3" type="noConversion"/>
  </si>
  <si>
    <t>A105000</t>
    <phoneticPr fontId="40" type="noConversion"/>
  </si>
  <si>
    <r>
      <t>一、收入类调整项目（2+3+</t>
    </r>
    <r>
      <rPr>
        <sz val="9"/>
        <rFont val="宋体"/>
        <family val="3"/>
        <charset val="134"/>
      </rPr>
      <t>4+5+6+7+8+10+11）</t>
    </r>
    <phoneticPr fontId="40" type="noConversion"/>
  </si>
  <si>
    <t>　  （二）未按权责发生制原则确认的收入（填写A105020）</t>
    <phoneticPr fontId="40" type="noConversion"/>
  </si>
  <si>
    <t xml:space="preserve">    （三）投资收益（填写A105030）</t>
    <phoneticPr fontId="40" type="noConversion"/>
  </si>
  <si>
    <t xml:space="preserve">          其中：专项用途财政性资金（填写A105040）</t>
    <phoneticPr fontId="40" type="noConversion"/>
  </si>
  <si>
    <t>二、扣除类调整项目
    （13+14+15+16+17+18+19+20+21+22+23+24+26+27+28+29）</t>
    <phoneticPr fontId="40" type="noConversion"/>
  </si>
  <si>
    <r>
      <t>三、资产类调整项目（3</t>
    </r>
    <r>
      <rPr>
        <sz val="9"/>
        <rFont val="宋体"/>
        <family val="3"/>
        <charset val="134"/>
      </rPr>
      <t>1+32+33+34）</t>
    </r>
    <phoneticPr fontId="40" type="noConversion"/>
  </si>
  <si>
    <r>
      <t xml:space="preserve">    （一）资产折旧、摊销 （填写A10</t>
    </r>
    <r>
      <rPr>
        <sz val="9"/>
        <rFont val="宋体"/>
        <family val="3"/>
        <charset val="134"/>
      </rPr>
      <t>5080）</t>
    </r>
    <phoneticPr fontId="40" type="noConversion"/>
  </si>
  <si>
    <r>
      <t xml:space="preserve">     </t>
    </r>
    <r>
      <rPr>
        <sz val="9"/>
        <rFont val="宋体"/>
        <family val="3"/>
        <charset val="134"/>
      </rPr>
      <t xml:space="preserve">       其中：专项用途财政性资金用于支出所形成的费用（填写A105040）</t>
    </r>
    <phoneticPr fontId="40" type="noConversion"/>
  </si>
  <si>
    <t>A105010</t>
    <phoneticPr fontId="40" type="noConversion"/>
  </si>
  <si>
    <r>
      <t xml:space="preserve">        3.</t>
    </r>
    <r>
      <rPr>
        <sz val="10"/>
        <rFont val="宋体"/>
        <family val="3"/>
        <charset val="134"/>
      </rPr>
      <t>实际发生的营业税金及附加、土地增值税</t>
    </r>
    <phoneticPr fontId="40" type="noConversion"/>
  </si>
  <si>
    <r>
      <t xml:space="preserve">        3.</t>
    </r>
    <r>
      <rPr>
        <sz val="10"/>
        <rFont val="宋体"/>
        <family val="3"/>
        <charset val="134"/>
      </rPr>
      <t>转回实际发生的营业税金及附加、土地增值税</t>
    </r>
    <phoneticPr fontId="40" type="noConversion"/>
  </si>
  <si>
    <t>A105020</t>
    <phoneticPr fontId="40" type="noConversion"/>
  </si>
  <si>
    <t>合同金额（交易金额）</t>
    <phoneticPr fontId="40" type="noConversion"/>
  </si>
  <si>
    <t>本年</t>
    <phoneticPr fontId="40" type="noConversion"/>
  </si>
  <si>
    <t>税收计算的处置所得</t>
    <phoneticPr fontId="40" type="noConversion"/>
  </si>
  <si>
    <t>A105040</t>
    <phoneticPr fontId="40" type="noConversion"/>
  </si>
  <si>
    <t>合计（1+2+3+4+5+6）</t>
    <phoneticPr fontId="40" type="noConversion"/>
  </si>
  <si>
    <t>A105050</t>
    <phoneticPr fontId="40" type="noConversion"/>
  </si>
  <si>
    <t>A105060</t>
    <phoneticPr fontId="46" type="noConversion"/>
  </si>
  <si>
    <r>
      <t xml:space="preserve">项 </t>
    </r>
    <r>
      <rPr>
        <sz val="10"/>
        <rFont val="宋体"/>
        <family val="3"/>
        <charset val="134"/>
      </rPr>
      <t xml:space="preserve">       目</t>
    </r>
    <phoneticPr fontId="46" type="noConversion"/>
  </si>
  <si>
    <t xml:space="preserve">    减：不允许扣除的广告费和业务宣传费支出</t>
    <phoneticPr fontId="46" type="noConversion"/>
  </si>
  <si>
    <t xml:space="preserve">二、本年符合条件的广告费和业务宣传费支出（1-2） </t>
    <phoneticPr fontId="46" type="noConversion"/>
  </si>
  <si>
    <t>三、本年计算广告费和业务宣传费扣除限额的销售（营业）收入</t>
    <phoneticPr fontId="46" type="noConversion"/>
  </si>
  <si>
    <t xml:space="preserve">    税收规定扣除率</t>
    <phoneticPr fontId="46" type="noConversion"/>
  </si>
  <si>
    <t>四、本企业计算的广告费和业务宣传费扣除限额（4×5）</t>
    <phoneticPr fontId="46" type="noConversion"/>
  </si>
  <si>
    <t>五、本年结转以后年度扣除额（3＞6，本行=3-6；3≤6，本行=0）</t>
    <phoneticPr fontId="46" type="noConversion"/>
  </si>
  <si>
    <t xml:space="preserve">    减：本年扣除的以前年度结转额[3＞6，本行=0；3≤6，本行=8或（6-3）孰小值]</t>
    <phoneticPr fontId="46" type="noConversion"/>
  </si>
  <si>
    <t>六、按照分摊协议归集至其他关联方的广告费和业务宣传费（10≤3或6孰小值）</t>
    <phoneticPr fontId="46" type="noConversion"/>
  </si>
  <si>
    <t>八、累计结转以后年度扣除额（7+8-9）</t>
    <phoneticPr fontId="46" type="noConversion"/>
  </si>
  <si>
    <t>A105080</t>
    <phoneticPr fontId="46" type="noConversion"/>
  </si>
  <si>
    <r>
      <t xml:space="preserve">资产折旧、摊销情况及纳税调整明细表  </t>
    </r>
    <r>
      <rPr>
        <b/>
        <sz val="14"/>
        <rFont val="宋体"/>
        <family val="3"/>
        <charset val="134"/>
      </rPr>
      <t xml:space="preserve">            </t>
    </r>
    <phoneticPr fontId="46" type="noConversion"/>
  </si>
  <si>
    <t>A107050</t>
    <phoneticPr fontId="3" type="noConversion"/>
  </si>
  <si>
    <r>
      <t>七、本年广告费和业务宣传费支出纳税调整金额（3＞6，本行=2</t>
    </r>
    <r>
      <rPr>
        <sz val="10"/>
        <rFont val="宋体"/>
        <family val="3"/>
        <charset val="134"/>
      </rPr>
      <t>+3-6</t>
    </r>
    <r>
      <rPr>
        <sz val="10"/>
        <rFont val="宋体"/>
        <family val="3"/>
        <charset val="134"/>
      </rPr>
      <t>+10-11；3≤6，本行=2+10-11-9）</t>
    </r>
    <phoneticPr fontId="46" type="noConversion"/>
  </si>
  <si>
    <t>本年支出情况</t>
  </si>
  <si>
    <t>本年结余情况</t>
  </si>
  <si>
    <t xml:space="preserve">    按照分摊协议从其他关联方归集至本企业的广告费和业务宣传费</t>
    <phoneticPr fontId="46" type="noConversion"/>
  </si>
  <si>
    <t xml:space="preserve">    加：以前年度累计结转扣除额</t>
    <phoneticPr fontId="46" type="noConversion"/>
  </si>
  <si>
    <t>金    额</t>
    <phoneticPr fontId="46" type="noConversion"/>
  </si>
  <si>
    <t>广告费和业务宣传费跨年度纳税调整明细表</t>
    <phoneticPr fontId="46" type="noConversion"/>
  </si>
  <si>
    <t>一、本年广告费和业务宣传费支出</t>
  </si>
  <si>
    <t>政策性搬迁纳税调整明细表</t>
    <phoneticPr fontId="40" type="noConversion"/>
  </si>
  <si>
    <t>项        目</t>
    <phoneticPr fontId="40" type="noConversion"/>
  </si>
  <si>
    <t>金额</t>
    <phoneticPr fontId="40" type="noConversion"/>
  </si>
  <si>
    <t>一、搬迁收入(2+8)</t>
    <phoneticPr fontId="40" type="noConversion"/>
  </si>
  <si>
    <t xml:space="preserve">   （一）搬迁补偿收入（3+4+5+6+7）</t>
    <phoneticPr fontId="40" type="noConversion"/>
  </si>
  <si>
    <t xml:space="preserve">       1.对被征用资产价值的补偿</t>
    <phoneticPr fontId="40" type="noConversion"/>
  </si>
  <si>
    <r>
      <t xml:space="preserve">   </t>
    </r>
    <r>
      <rPr>
        <sz val="10"/>
        <rFont val="宋体"/>
        <family val="3"/>
        <charset val="134"/>
      </rPr>
      <t xml:space="preserve">    2.因搬迁、安置而给予的补偿</t>
    </r>
    <phoneticPr fontId="40" type="noConversion"/>
  </si>
  <si>
    <t xml:space="preserve">       3.对停产停业形成的损失而给予的补偿</t>
    <phoneticPr fontId="40" type="noConversion"/>
  </si>
  <si>
    <t xml:space="preserve">       4.资产搬迁过程中遭到毁损而取得的保险赔款</t>
    <phoneticPr fontId="40" type="noConversion"/>
  </si>
  <si>
    <r>
      <t xml:space="preserve">   </t>
    </r>
    <r>
      <rPr>
        <sz val="10"/>
        <rFont val="宋体"/>
        <family val="3"/>
        <charset val="134"/>
      </rPr>
      <t xml:space="preserve">    5.其他补偿收入</t>
    </r>
    <phoneticPr fontId="40" type="noConversion"/>
  </si>
  <si>
    <t xml:space="preserve">   （二）搬迁资产处置收入</t>
    <phoneticPr fontId="40" type="noConversion"/>
  </si>
  <si>
    <t>二、搬迁支出(10+16)</t>
    <phoneticPr fontId="40" type="noConversion"/>
  </si>
  <si>
    <t xml:space="preserve">   （一）搬迁费用支出(11+12+13+14+15)</t>
    <phoneticPr fontId="40" type="noConversion"/>
  </si>
  <si>
    <r>
      <t xml:space="preserve">       </t>
    </r>
    <r>
      <rPr>
        <sz val="10"/>
        <rFont val="宋体"/>
        <family val="3"/>
        <charset val="134"/>
      </rPr>
      <t>1.安置职工实际发生的费用</t>
    </r>
    <phoneticPr fontId="40" type="noConversion"/>
  </si>
  <si>
    <t xml:space="preserve">       2.停工期间支付给职工的工资及福利费</t>
    <phoneticPr fontId="40" type="noConversion"/>
  </si>
  <si>
    <r>
      <t xml:space="preserve">       3.</t>
    </r>
    <r>
      <rPr>
        <sz val="10"/>
        <rFont val="宋体"/>
        <family val="3"/>
        <charset val="134"/>
      </rPr>
      <t>临时存放搬迁资产而发生的费用</t>
    </r>
    <phoneticPr fontId="40" type="noConversion"/>
  </si>
  <si>
    <r>
      <t xml:space="preserve">       4.</t>
    </r>
    <r>
      <rPr>
        <sz val="10"/>
        <rFont val="宋体"/>
        <family val="3"/>
        <charset val="134"/>
      </rPr>
      <t>各类资产搬迁安装费用</t>
    </r>
    <phoneticPr fontId="40" type="noConversion"/>
  </si>
  <si>
    <t xml:space="preserve">       5.其他与搬迁相关的费用</t>
    <phoneticPr fontId="40" type="noConversion"/>
  </si>
  <si>
    <r>
      <t xml:space="preserve">   （</t>
    </r>
    <r>
      <rPr>
        <sz val="10"/>
        <rFont val="宋体"/>
        <family val="3"/>
        <charset val="134"/>
      </rPr>
      <t>二）搬迁资产处置支出</t>
    </r>
    <phoneticPr fontId="40" type="noConversion"/>
  </si>
  <si>
    <t>三、搬迁所得或损失（1-9）</t>
    <phoneticPr fontId="40" type="noConversion"/>
  </si>
  <si>
    <t>四、应计入本年应纳税所得额的搬迁所得或损失（19+20+21）</t>
    <phoneticPr fontId="40" type="noConversion"/>
  </si>
  <si>
    <t xml:space="preserve">    其中：搬迁所得</t>
    <phoneticPr fontId="40" type="noConversion"/>
  </si>
  <si>
    <t xml:space="preserve">          搬迁损失一次性扣除</t>
    <phoneticPr fontId="40" type="noConversion"/>
  </si>
  <si>
    <t xml:space="preserve">          搬迁损失分期扣除</t>
    <phoneticPr fontId="40" type="noConversion"/>
  </si>
  <si>
    <t>五、计入当期损益的搬迁收益或损失</t>
    <phoneticPr fontId="40" type="noConversion"/>
  </si>
  <si>
    <t>六、以前年度搬迁损失当期扣除金额</t>
    <phoneticPr fontId="40" type="noConversion"/>
  </si>
  <si>
    <t>七、纳税调整金额（18-22-23）</t>
    <phoneticPr fontId="40" type="noConversion"/>
  </si>
  <si>
    <r>
      <t xml:space="preserve">    减：境外所得（填写</t>
    </r>
    <r>
      <rPr>
        <sz val="10"/>
        <rFont val="宋体"/>
        <family val="3"/>
        <charset val="134"/>
      </rPr>
      <t>A108010</t>
    </r>
    <r>
      <rPr>
        <sz val="10"/>
        <rFont val="宋体"/>
        <family val="3"/>
        <charset val="134"/>
      </rPr>
      <t>）</t>
    </r>
    <phoneticPr fontId="3" type="noConversion"/>
  </si>
  <si>
    <t>企业基础信息表</t>
    <phoneticPr fontId="3" type="noConversion"/>
  </si>
  <si>
    <t>一、营业成本（2+9）</t>
    <phoneticPr fontId="3" type="noConversion"/>
  </si>
  <si>
    <t xml:space="preserve">法定代表人（签章）:                   年  月  日   </t>
    <phoneticPr fontId="3" type="noConversion"/>
  </si>
  <si>
    <r>
      <t xml:space="preserve"> </t>
    </r>
    <r>
      <rPr>
        <sz val="12"/>
        <rFont val="宋体"/>
        <family val="3"/>
        <charset val="134"/>
      </rPr>
      <t xml:space="preserve"> 主管税务机关受理专用章：</t>
    </r>
    <phoneticPr fontId="3" type="noConversion"/>
  </si>
  <si>
    <t>经办人：</t>
    <phoneticPr fontId="3" type="noConversion"/>
  </si>
  <si>
    <r>
      <t xml:space="preserve"> </t>
    </r>
    <r>
      <rPr>
        <sz val="12"/>
        <rFont val="宋体"/>
        <family val="3"/>
        <charset val="134"/>
      </rPr>
      <t xml:space="preserve"> 受理人：</t>
    </r>
    <phoneticPr fontId="3" type="noConversion"/>
  </si>
  <si>
    <t>填表日期：    年  月  日</t>
    <phoneticPr fontId="3" type="noConversion"/>
  </si>
  <si>
    <r>
      <t xml:space="preserve">代理申报日期:  </t>
    </r>
    <r>
      <rPr>
        <sz val="12"/>
        <rFont val="宋体"/>
        <family val="3"/>
        <charset val="134"/>
      </rPr>
      <t xml:space="preserve"> 年  月  日</t>
    </r>
    <phoneticPr fontId="3" type="noConversion"/>
  </si>
  <si>
    <r>
      <t xml:space="preserve">  </t>
    </r>
    <r>
      <rPr>
        <sz val="12"/>
        <rFont val="宋体"/>
        <family val="3"/>
        <charset val="134"/>
      </rPr>
      <t>受理日期：    年  月  日</t>
    </r>
    <phoneticPr fontId="3" type="noConversion"/>
  </si>
  <si>
    <t>国家税务总局监制</t>
    <phoneticPr fontId="3" type="noConversion"/>
  </si>
  <si>
    <t>企业所得税年度纳税申报表填报表单</t>
    <phoneticPr fontId="3" type="noConversion"/>
  </si>
  <si>
    <t>表单编号</t>
    <phoneticPr fontId="3" type="noConversion"/>
  </si>
  <si>
    <t>表单名称</t>
    <phoneticPr fontId="3" type="noConversion"/>
  </si>
  <si>
    <t>选择填报情况</t>
    <phoneticPr fontId="3" type="noConversion"/>
  </si>
  <si>
    <t>填 报</t>
    <phoneticPr fontId="3" type="noConversion"/>
  </si>
  <si>
    <t>不填报</t>
    <phoneticPr fontId="3" type="noConversion"/>
  </si>
  <si>
    <t>中华人民共和国企业所得税年度纳税申报表（A类）</t>
    <phoneticPr fontId="3" type="noConversion"/>
  </si>
  <si>
    <r>
      <t xml:space="preserve">    </t>
    </r>
    <r>
      <rPr>
        <sz val="10"/>
        <rFont val="宋体"/>
        <family val="3"/>
        <charset val="134"/>
      </rPr>
      <t>一般企业收入明细表</t>
    </r>
    <phoneticPr fontId="3" type="noConversion"/>
  </si>
  <si>
    <t>×</t>
    <phoneticPr fontId="3" type="noConversion"/>
  </si>
  <si>
    <t>一、营业收入(填写A101010\101020\103000)</t>
  </si>
  <si>
    <t xml:space="preserve">    减：营业成本(填写A102010\102020\103000)</t>
  </si>
  <si>
    <t xml:space="preserve">    加：营业外收入(填写A101010\101020\103000)</t>
  </si>
  <si>
    <t xml:space="preserve">    减：营业外支出(填写A102010\102020\103000)</t>
  </si>
  <si>
    <t xml:space="preserve">    减：纳税调整减少额（填写A105000）</t>
    <phoneticPr fontId="3" type="noConversion"/>
  </si>
  <si>
    <t xml:space="preserve">    加：境外应税所得抵减境内亏损（填写A108000）</t>
    <phoneticPr fontId="3" type="noConversion"/>
  </si>
  <si>
    <t xml:space="preserve">    减：减免所得税额（填写A107040）</t>
    <phoneticPr fontId="3" type="noConversion"/>
  </si>
  <si>
    <t xml:space="preserve">    减：抵免所得税额（填写A107050）</t>
    <phoneticPr fontId="3" type="noConversion"/>
  </si>
  <si>
    <t xml:space="preserve">    加：境外所得应纳所得税额（填写A108000）</t>
    <phoneticPr fontId="3" type="noConversion"/>
  </si>
  <si>
    <t xml:space="preserve">    减：境外所得抵免所得税额（填写A108000）</t>
    <phoneticPr fontId="3" type="noConversion"/>
  </si>
  <si>
    <t xml:space="preserve">    其中：总机构分摊本年应补（退）所得税额(填写A109000)</t>
    <phoneticPr fontId="3" type="noConversion"/>
  </si>
  <si>
    <t xml:space="preserve">    减：所得减免（填写A107020）</t>
    <phoneticPr fontId="3" type="noConversion"/>
  </si>
  <si>
    <t xml:space="preserve">    减：抵扣应纳税所得额（填写A107030）</t>
    <phoneticPr fontId="3" type="noConversion"/>
  </si>
  <si>
    <t>四、纳税调整后所得（13-14+15-16-17+18）</t>
    <phoneticPr fontId="3" type="noConversion"/>
  </si>
  <si>
    <t>五、应纳税所得额（19-20-21-22）</t>
    <phoneticPr fontId="3" type="noConversion"/>
  </si>
  <si>
    <t>六、应纳所得税额（23×24）</t>
    <phoneticPr fontId="3" type="noConversion"/>
  </si>
  <si>
    <t>七、应纳税额（25-26-27）</t>
    <phoneticPr fontId="3" type="noConversion"/>
  </si>
  <si>
    <t>八、实际应纳所得税额（28+29-30）</t>
    <phoneticPr fontId="3" type="noConversion"/>
  </si>
  <si>
    <t>九、本年应补（退）所得税额（31-32）</t>
    <phoneticPr fontId="3" type="noConversion"/>
  </si>
  <si>
    <t xml:space="preserve">    减：免税、减计收入及加计扣除（填写A107010）</t>
    <phoneticPr fontId="3" type="noConversion"/>
  </si>
  <si>
    <t>抵扣应纳税所得额明细表</t>
    <phoneticPr fontId="3" type="noConversion"/>
  </si>
  <si>
    <t xml:space="preserve">    加：纳税调整增加额（填写A105000）</t>
    <phoneticPr fontId="3" type="noConversion"/>
  </si>
  <si>
    <t xml:space="preserve">   （一）技术转让所得不超过500万元部分</t>
    <phoneticPr fontId="3" type="noConversion"/>
  </si>
  <si>
    <t xml:space="preserve">   （二）技术转让所得超过500万元部分</t>
    <phoneticPr fontId="3" type="noConversion"/>
  </si>
  <si>
    <t xml:space="preserve">   （一）实施清洁发展机制项目</t>
    <phoneticPr fontId="3" type="noConversion"/>
  </si>
  <si>
    <t xml:space="preserve">   （二）符合条件的节能服务公司实施合同能源管理项目</t>
    <phoneticPr fontId="3" type="noConversion"/>
  </si>
  <si>
    <t>□</t>
  </si>
  <si>
    <t>中华人民共和国企业所得税年度纳税申报表</t>
    <phoneticPr fontId="3" type="noConversion"/>
  </si>
  <si>
    <t xml:space="preserve">        纳税人名称：</t>
    <phoneticPr fontId="3" type="noConversion"/>
  </si>
  <si>
    <r>
      <t xml:space="preserve"> </t>
    </r>
    <r>
      <rPr>
        <sz val="12"/>
        <rFont val="宋体"/>
        <family val="3"/>
        <charset val="134"/>
      </rPr>
      <t xml:space="preserve">       </t>
    </r>
    <r>
      <rPr>
        <sz val="12"/>
        <rFont val="宋体"/>
        <family val="3"/>
        <charset val="134"/>
      </rPr>
      <t>金额单位：人民币元（列至角分）</t>
    </r>
    <phoneticPr fontId="3" type="noConversion"/>
  </si>
  <si>
    <t xml:space="preserve">       1.销售商品收入</t>
    <phoneticPr fontId="3" type="noConversion"/>
  </si>
  <si>
    <t xml:space="preserve">       2.提供劳务收入</t>
    <phoneticPr fontId="3" type="noConversion"/>
  </si>
  <si>
    <t xml:space="preserve">       3.建造合同收入</t>
    <phoneticPr fontId="3" type="noConversion"/>
  </si>
  <si>
    <t xml:space="preserve">       4.让渡资产使用权收入</t>
    <phoneticPr fontId="3" type="noConversion"/>
  </si>
  <si>
    <t xml:space="preserve">       5.其他</t>
    <phoneticPr fontId="3" type="noConversion"/>
  </si>
  <si>
    <t xml:space="preserve">  （二）其他业务收入（10+12+13+14+15）</t>
    <phoneticPr fontId="3" type="noConversion"/>
  </si>
  <si>
    <t xml:space="preserve">       1.销售材料收入</t>
    <phoneticPr fontId="3" type="noConversion"/>
  </si>
  <si>
    <t xml:space="preserve">       3.出租无形资产收入</t>
    <phoneticPr fontId="3" type="noConversion"/>
  </si>
  <si>
    <t xml:space="preserve">       4.出租包装物和商品收入</t>
    <phoneticPr fontId="3" type="noConversion"/>
  </si>
  <si>
    <t xml:space="preserve">   （一）非流动资产处置利得</t>
    <phoneticPr fontId="3" type="noConversion"/>
  </si>
  <si>
    <t xml:space="preserve">   （二）非货币性资产交换利得</t>
    <phoneticPr fontId="3" type="noConversion"/>
  </si>
  <si>
    <t xml:space="preserve">   （三）债务重组利得</t>
    <phoneticPr fontId="3" type="noConversion"/>
  </si>
  <si>
    <t xml:space="preserve">   （四）政府补助利得</t>
    <phoneticPr fontId="3" type="noConversion"/>
  </si>
  <si>
    <t xml:space="preserve">   （五）盘盈利得</t>
    <phoneticPr fontId="3" type="noConversion"/>
  </si>
  <si>
    <t xml:space="preserve">   （六）捐赠利得</t>
    <phoneticPr fontId="3" type="noConversion"/>
  </si>
  <si>
    <t xml:space="preserve">   （七）罚没利得</t>
    <phoneticPr fontId="3" type="noConversion"/>
  </si>
  <si>
    <t xml:space="preserve">   （十）其他</t>
    <phoneticPr fontId="3" type="noConversion"/>
  </si>
  <si>
    <t>企业所得税弥补亏损明细表</t>
    <phoneticPr fontId="3" type="noConversion"/>
  </si>
  <si>
    <t>一般企业成本支出明细表</t>
    <phoneticPr fontId="3" type="noConversion"/>
  </si>
  <si>
    <t xml:space="preserve">项         目 </t>
    <phoneticPr fontId="3" type="noConversion"/>
  </si>
  <si>
    <t>二、营业外支出（17+18+19+20+21+22+23+24+25+26）</t>
    <phoneticPr fontId="3" type="noConversion"/>
  </si>
  <si>
    <t>以前年度亏损已弥补额</t>
  </si>
  <si>
    <t>可结转以后年度弥补的亏损额</t>
  </si>
  <si>
    <t>合计</t>
  </si>
  <si>
    <t>可结转以后年度弥补的亏损额合计</t>
  </si>
  <si>
    <t>本年</t>
  </si>
  <si>
    <t>项        目</t>
    <phoneticPr fontId="3" type="noConversion"/>
  </si>
  <si>
    <t xml:space="preserve">   （一）主营业务收入（3+5+6+7+8）</t>
    <phoneticPr fontId="3" type="noConversion"/>
  </si>
  <si>
    <t>行次</t>
  </si>
  <si>
    <t>*</t>
  </si>
  <si>
    <t xml:space="preserve"> </t>
  </si>
  <si>
    <t>前五年度</t>
  </si>
  <si>
    <t>前四年度</t>
  </si>
  <si>
    <t>前三年度</t>
  </si>
  <si>
    <t>前二年度</t>
  </si>
  <si>
    <t>前一年度</t>
  </si>
  <si>
    <t>纳税调整项目明细表</t>
  </si>
  <si>
    <t>账载金额</t>
  </si>
  <si>
    <t>税收金额</t>
  </si>
  <si>
    <t>调增金额</t>
  </si>
  <si>
    <t>调减金额</t>
  </si>
  <si>
    <t xml:space="preserve"> 纳税调整金额</t>
  </si>
  <si>
    <t>累计</t>
  </si>
  <si>
    <t>6（4-2）</t>
  </si>
  <si>
    <t>合计（1+5+9+13）</t>
  </si>
  <si>
    <t>投资收益纳税调整明细表</t>
  </si>
  <si>
    <t>持有收益</t>
  </si>
  <si>
    <t>处置收益</t>
  </si>
  <si>
    <t>税收计算的处置收入</t>
  </si>
  <si>
    <t>处置投资的账面价值</t>
  </si>
  <si>
    <t>处置投资的计税基础</t>
  </si>
  <si>
    <t>会计确认的处置所得或损失</t>
  </si>
  <si>
    <t>3（2-1）</t>
  </si>
  <si>
    <t>8（4-6）</t>
  </si>
  <si>
    <t>9（5-7）</t>
  </si>
  <si>
    <t>10（9-8）</t>
  </si>
  <si>
    <t>以前年度支出情况</t>
  </si>
  <si>
    <t>纳税调整金额</t>
  </si>
  <si>
    <t>一、工资薪金支出</t>
  </si>
  <si>
    <t>二、职工福利费支出</t>
  </si>
  <si>
    <t>四、工会经费支出</t>
  </si>
  <si>
    <t>五、各类基本社会保障性缴款</t>
  </si>
  <si>
    <t>六、住房公积金</t>
  </si>
  <si>
    <t>七、补充养老保险</t>
  </si>
  <si>
    <t>八、补充医疗保险</t>
  </si>
  <si>
    <t>九、其他</t>
  </si>
  <si>
    <t>五、油气勘探投资</t>
  </si>
  <si>
    <t>六、油气开发投资</t>
  </si>
  <si>
    <t>一、债务重组</t>
  </si>
  <si>
    <t xml:space="preserve">    其中：以非货币性资产清偿债务</t>
  </si>
  <si>
    <t>二、股权收购</t>
  </si>
  <si>
    <t>三、资产收购</t>
  </si>
  <si>
    <t>赔偿收入</t>
  </si>
  <si>
    <t>项          目</t>
  </si>
  <si>
    <t>金    额</t>
  </si>
  <si>
    <t>项目</t>
  </si>
  <si>
    <t>二、国家重点扶持的公共基础设施项目(18+19+20+21+22+23+24+25)</t>
    <phoneticPr fontId="3" type="noConversion"/>
  </si>
  <si>
    <t>三、符合条件的环境保护、节能节水项目(27+28+29+30+31+32）</t>
    <phoneticPr fontId="3" type="noConversion"/>
  </si>
  <si>
    <t>四、符合条件的技术转让项目（34+35）</t>
    <phoneticPr fontId="3" type="noConversion"/>
  </si>
  <si>
    <t>五、其他专项优惠项目（37+38+39）</t>
    <phoneticPr fontId="3" type="noConversion"/>
  </si>
  <si>
    <t>合计（1+17+26+33+36）</t>
    <phoneticPr fontId="3" type="noConversion"/>
  </si>
  <si>
    <t>税收规定的抵扣率</t>
  </si>
  <si>
    <t>年度</t>
  </si>
  <si>
    <t>本年度</t>
  </si>
  <si>
    <t xml:space="preserve">    谨声明：此纳税申报表是根据《中华人民共和国企业所得税法》、《中华人民共和国企业所得税法实施条例》、有关税收政策以及国家统一会计制度的规定填报的，是真实的、可靠的、完整的。</t>
    <phoneticPr fontId="3" type="noConversion"/>
  </si>
  <si>
    <t>纳税人公章：</t>
  </si>
  <si>
    <t>代理申报中介机构公章：</t>
  </si>
  <si>
    <t xml:space="preserve">会计主管：    </t>
  </si>
  <si>
    <t>经办人执业证件号码：</t>
  </si>
  <si>
    <t>类别</t>
  </si>
  <si>
    <t>项        目</t>
    <phoneticPr fontId="3" type="noConversion"/>
  </si>
  <si>
    <t>金    额</t>
    <phoneticPr fontId="3" type="noConversion"/>
  </si>
  <si>
    <t>利润总额计算</t>
  </si>
  <si>
    <t xml:space="preserve">        营业税金及附加</t>
    <phoneticPr fontId="3" type="noConversion"/>
  </si>
  <si>
    <t xml:space="preserve">        资产减值损失</t>
    <phoneticPr fontId="3" type="noConversion"/>
  </si>
  <si>
    <t xml:space="preserve">    加：公允价值变动收益</t>
    <phoneticPr fontId="3" type="noConversion"/>
  </si>
  <si>
    <t xml:space="preserve">        投资收益</t>
    <phoneticPr fontId="3" type="noConversion"/>
  </si>
  <si>
    <t>二、营业利润(1-2-3-4-5-6-7+8+9)</t>
    <phoneticPr fontId="3" type="noConversion"/>
  </si>
  <si>
    <t>三、利润总额（10+11-12）</t>
    <phoneticPr fontId="3" type="noConversion"/>
  </si>
  <si>
    <t>应纳税所得额计算</t>
  </si>
  <si>
    <t>应纳税额计算</t>
  </si>
  <si>
    <t xml:space="preserve">    减：本年累计实际已预缴的所得税额</t>
    <phoneticPr fontId="3" type="noConversion"/>
  </si>
  <si>
    <r>
      <t xml:space="preserve">    减：弥补以前年度亏损（填写A10</t>
    </r>
    <r>
      <rPr>
        <sz val="10"/>
        <rFont val="宋体"/>
        <family val="3"/>
        <charset val="134"/>
      </rPr>
      <t>6</t>
    </r>
    <r>
      <rPr>
        <sz val="10"/>
        <rFont val="宋体"/>
        <family val="3"/>
        <charset val="134"/>
      </rPr>
      <t>0</t>
    </r>
    <r>
      <rPr>
        <sz val="10"/>
        <rFont val="宋体"/>
        <family val="3"/>
        <charset val="134"/>
      </rPr>
      <t>0</t>
    </r>
    <r>
      <rPr>
        <sz val="10"/>
        <rFont val="宋体"/>
        <family val="3"/>
        <charset val="134"/>
      </rPr>
      <t>0）</t>
    </r>
    <phoneticPr fontId="3" type="noConversion"/>
  </si>
  <si>
    <t>一般企业收入明细表</t>
    <phoneticPr fontId="3" type="noConversion"/>
  </si>
  <si>
    <t xml:space="preserve">项        目 </t>
    <phoneticPr fontId="3" type="noConversion"/>
  </si>
  <si>
    <t>一、营业收入（2+9）</t>
    <phoneticPr fontId="3" type="noConversion"/>
  </si>
  <si>
    <t>二、营业外收入（17+18+19+20+21+22+23+24+25+26）</t>
    <phoneticPr fontId="3" type="noConversion"/>
  </si>
  <si>
    <t xml:space="preserve">   （一）主营业务成本（3+5+6+7+8）</t>
    <phoneticPr fontId="3" type="noConversion"/>
  </si>
  <si>
    <t xml:space="preserve">   （二）其他业务成本（10+12+13+14+15）</t>
    <phoneticPr fontId="3" type="noConversion"/>
  </si>
  <si>
    <t xml:space="preserve">   （一）非流动资产处置损失</t>
    <phoneticPr fontId="3" type="noConversion"/>
  </si>
  <si>
    <t xml:space="preserve">   （二）非货币性资产交换损失</t>
    <phoneticPr fontId="3" type="noConversion"/>
  </si>
  <si>
    <t xml:space="preserve">   （三）债务重组损失</t>
    <phoneticPr fontId="3" type="noConversion"/>
  </si>
  <si>
    <t xml:space="preserve">   （四）非常损失</t>
    <phoneticPr fontId="3" type="noConversion"/>
  </si>
  <si>
    <t xml:space="preserve">   （五）捐赠支出</t>
    <phoneticPr fontId="3" type="noConversion"/>
  </si>
  <si>
    <t xml:space="preserve">   （六）赞助支出</t>
    <phoneticPr fontId="3" type="noConversion"/>
  </si>
  <si>
    <t xml:space="preserve">   （七）罚没支出</t>
    <phoneticPr fontId="3" type="noConversion"/>
  </si>
  <si>
    <t xml:space="preserve">   （八）坏账损失</t>
    <phoneticPr fontId="3" type="noConversion"/>
  </si>
  <si>
    <t xml:space="preserve">   （九）无法收回的债券股权投资损失</t>
    <phoneticPr fontId="3" type="noConversion"/>
  </si>
  <si>
    <t xml:space="preserve">       1.销售商品成本</t>
    <phoneticPr fontId="3" type="noConversion"/>
  </si>
  <si>
    <t xml:space="preserve">       2.提供劳务成本</t>
    <phoneticPr fontId="3" type="noConversion"/>
  </si>
  <si>
    <t xml:space="preserve">       3.建造合同成本</t>
    <phoneticPr fontId="3" type="noConversion"/>
  </si>
  <si>
    <t xml:space="preserve">       4.让渡资产使用权成本</t>
    <phoneticPr fontId="3" type="noConversion"/>
  </si>
  <si>
    <t xml:space="preserve">       1.材料销售成本</t>
    <phoneticPr fontId="3" type="noConversion"/>
  </si>
  <si>
    <t xml:space="preserve">       2.出租固定资产成本</t>
    <phoneticPr fontId="3" type="noConversion"/>
  </si>
  <si>
    <t xml:space="preserve">       4.包装物出租成本</t>
    <phoneticPr fontId="3" type="noConversion"/>
  </si>
  <si>
    <t xml:space="preserve">       5.其他</t>
    <phoneticPr fontId="3" type="noConversion"/>
  </si>
  <si>
    <t xml:space="preserve">   （三）其他</t>
    <phoneticPr fontId="3" type="noConversion"/>
  </si>
  <si>
    <t xml:space="preserve">       3.其他</t>
    <phoneticPr fontId="3" type="noConversion"/>
  </si>
  <si>
    <t xml:space="preserve">       1.花卉、茶以及其他饮料作物和香料作物的种植</t>
    <phoneticPr fontId="3" type="noConversion"/>
  </si>
  <si>
    <t xml:space="preserve">    税率（25%）</t>
    <phoneticPr fontId="3" type="noConversion"/>
  </si>
  <si>
    <t xml:space="preserve">       2.海水养殖、内陆养殖</t>
    <phoneticPr fontId="3" type="noConversion"/>
  </si>
  <si>
    <t xml:space="preserve">   （一）港口码头项目</t>
    <phoneticPr fontId="3" type="noConversion"/>
  </si>
  <si>
    <t xml:space="preserve">   （二）机场项目</t>
    <phoneticPr fontId="3" type="noConversion"/>
  </si>
  <si>
    <t xml:space="preserve">   （三）铁路项目</t>
    <phoneticPr fontId="3" type="noConversion"/>
  </si>
  <si>
    <t xml:space="preserve">   （四）公路项目</t>
    <phoneticPr fontId="3" type="noConversion"/>
  </si>
  <si>
    <t xml:space="preserve">   （五）城市公共交通项目</t>
    <phoneticPr fontId="3" type="noConversion"/>
  </si>
  <si>
    <t xml:space="preserve">   （六）电力项目</t>
    <phoneticPr fontId="3" type="noConversion"/>
  </si>
  <si>
    <t xml:space="preserve">   （七）水利项目</t>
    <phoneticPr fontId="3" type="noConversion"/>
  </si>
  <si>
    <t xml:space="preserve">   （八）其他项目</t>
    <phoneticPr fontId="3" type="noConversion"/>
  </si>
  <si>
    <t xml:space="preserve">   （一）公共污水处理项目</t>
    <phoneticPr fontId="3" type="noConversion"/>
  </si>
  <si>
    <t xml:space="preserve">   （二）公共垃圾处理项目</t>
    <phoneticPr fontId="3" type="noConversion"/>
  </si>
  <si>
    <t xml:space="preserve">   （三）沼气综合开发利用项目</t>
    <phoneticPr fontId="3" type="noConversion"/>
  </si>
  <si>
    <t xml:space="preserve">   （四）节能减排技术改造项目</t>
    <phoneticPr fontId="3" type="noConversion"/>
  </si>
  <si>
    <t xml:space="preserve">   （五）海水淡化项目</t>
    <phoneticPr fontId="3" type="noConversion"/>
  </si>
  <si>
    <t xml:space="preserve">   （六）其他项目</t>
    <phoneticPr fontId="3" type="noConversion"/>
  </si>
  <si>
    <t>期间费用明细表</t>
  </si>
  <si>
    <t>项        目</t>
  </si>
  <si>
    <t>销售费用</t>
  </si>
  <si>
    <t>其中：境外支付</t>
  </si>
  <si>
    <t>管理费用</t>
  </si>
  <si>
    <t>财务费用</t>
  </si>
  <si>
    <t>*</t>
    <phoneticPr fontId="38" type="noConversion"/>
  </si>
  <si>
    <t>A104000</t>
    <phoneticPr fontId="3" type="noConversion"/>
  </si>
  <si>
    <t>一、事业单位收入（2+3+4+5+6+7）</t>
  </si>
  <si>
    <t xml:space="preserve">   （一）财政补助收入</t>
  </si>
  <si>
    <t xml:space="preserve">   （二）事业收入</t>
  </si>
  <si>
    <t xml:space="preserve">   （三）上级补助收入</t>
  </si>
  <si>
    <t xml:space="preserve">   （四）附属单位上缴收入 </t>
  </si>
  <si>
    <t xml:space="preserve">   （五）经营收入</t>
  </si>
  <si>
    <t xml:space="preserve">        其中：投资收益</t>
  </si>
  <si>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</si>
  <si>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</si>
  <si>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</si>
  <si>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</si>
  <si>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</si>
  <si>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</si>
  <si>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（六）投资收益</t>
  </si>
  <si>
    <t xml:space="preserve">   （七）其他收入</t>
  </si>
  <si>
    <t xml:space="preserve">   （一）事业支出</t>
  </si>
  <si>
    <t xml:space="preserve">   （二）上缴上级支出</t>
  </si>
  <si>
    <t xml:space="preserve">   （三）对附属单位补助</t>
  </si>
  <si>
    <t xml:space="preserve">   （四）经营支出</t>
  </si>
  <si>
    <t xml:space="preserve">   （五）其他支出</t>
  </si>
  <si>
    <t xml:space="preserve">   （一）业务活动成本</t>
  </si>
  <si>
    <t xml:space="preserve">   （二）管理费用</t>
  </si>
  <si>
    <t xml:space="preserve">   （三）筹资费用</t>
  </si>
  <si>
    <t xml:space="preserve">   （四）其他费用</t>
  </si>
  <si>
    <t>三、事业单位支出（19+20+21+22+23）</t>
    <phoneticPr fontId="38" type="noConversion"/>
  </si>
  <si>
    <t>四、民间非营利组织支出（25+26+27+28）</t>
    <phoneticPr fontId="38" type="noConversion"/>
  </si>
  <si>
    <t>事业单位、民间非营利组织收入、支出明细表</t>
    <phoneticPr fontId="38" type="noConversion"/>
  </si>
  <si>
    <t>合计（1+12+30+35+41+42）</t>
    <phoneticPr fontId="40" type="noConversion"/>
  </si>
  <si>
    <t>六、其他</t>
    <phoneticPr fontId="40" type="noConversion"/>
  </si>
  <si>
    <t>五、特别纳税调整应税所得</t>
    <phoneticPr fontId="40" type="noConversion"/>
  </si>
  <si>
    <t xml:space="preserve">    （四）房地产开发企业特定业务计算的纳税调整额(填写A105010)</t>
    <phoneticPr fontId="40" type="noConversion"/>
  </si>
  <si>
    <t xml:space="preserve">    （三）特殊行业准备金（填写A105120）</t>
    <phoneticPr fontId="40" type="noConversion"/>
  </si>
  <si>
    <t xml:space="preserve">    （二）政策性搬迁（填写A105110）</t>
    <phoneticPr fontId="40" type="noConversion"/>
  </si>
  <si>
    <t>　  （一）企业重组（填写A105100）</t>
    <phoneticPr fontId="40" type="noConversion"/>
  </si>
  <si>
    <t>四、特殊事项调整项目（36+37+38+39+40）</t>
    <phoneticPr fontId="40" type="noConversion"/>
  </si>
  <si>
    <t>　  （四）其他</t>
    <phoneticPr fontId="40" type="noConversion"/>
  </si>
  <si>
    <t>　  （三）资产损失（填写A105090）</t>
    <phoneticPr fontId="40" type="noConversion"/>
  </si>
  <si>
    <t xml:space="preserve">    （二）资产减值准备金</t>
    <phoneticPr fontId="40" type="noConversion"/>
  </si>
  <si>
    <t>　  （十四）与取得收入无关的支出</t>
    <phoneticPr fontId="40" type="noConversion"/>
  </si>
  <si>
    <t xml:space="preserve">　  （十二）不征税收入用于支出所形成的费用 </t>
    <phoneticPr fontId="40" type="noConversion"/>
  </si>
  <si>
    <t xml:space="preserve">    （十一）佣金和手续费支出</t>
    <phoneticPr fontId="40" type="noConversion"/>
  </si>
  <si>
    <t>　  （十）与未实现融资收益相关在当期确认的财务费用</t>
    <phoneticPr fontId="40" type="noConversion"/>
  </si>
  <si>
    <t>　  （九）赞助支出</t>
    <phoneticPr fontId="40" type="noConversion"/>
  </si>
  <si>
    <t>　  （八）税收滞纳金、加收利息</t>
    <phoneticPr fontId="40" type="noConversion"/>
  </si>
  <si>
    <t>　  （七）罚金、罚款和被没收财物的损失</t>
    <phoneticPr fontId="40" type="noConversion"/>
  </si>
  <si>
    <t>　  （六）利息支出</t>
    <phoneticPr fontId="40" type="noConversion"/>
  </si>
  <si>
    <t>　  （五）捐赠支出（填写A105070）</t>
    <phoneticPr fontId="40" type="noConversion"/>
  </si>
  <si>
    <t>　  （四）广告费和业务宣传费支出（填写A105060）</t>
    <phoneticPr fontId="40" type="noConversion"/>
  </si>
  <si>
    <t>　  （三）业务招待费支出</t>
    <phoneticPr fontId="40" type="noConversion"/>
  </si>
  <si>
    <t>　  （二）职工薪酬（填写A105050）</t>
    <phoneticPr fontId="40" type="noConversion"/>
  </si>
  <si>
    <t>　  （一）视同销售成本（填写A105010）</t>
    <phoneticPr fontId="40" type="noConversion"/>
  </si>
  <si>
    <t>　  （九）其他</t>
    <phoneticPr fontId="40" type="noConversion"/>
  </si>
  <si>
    <t xml:space="preserve">    （八）销售折扣、折让和退回</t>
    <phoneticPr fontId="40" type="noConversion"/>
  </si>
  <si>
    <t xml:space="preserve">    （七）不征税收入</t>
    <phoneticPr fontId="40" type="noConversion"/>
  </si>
  <si>
    <t>　  （六）公允价值变动净损益</t>
    <phoneticPr fontId="40" type="noConversion"/>
  </si>
  <si>
    <t xml:space="preserve">    （五）交易性金融资产初始投资调整  </t>
    <phoneticPr fontId="40" type="noConversion"/>
  </si>
  <si>
    <t>　  （四）按权益法核算长期股权投资对初始投资成本调整确认收益</t>
    <phoneticPr fontId="40" type="noConversion"/>
  </si>
  <si>
    <t>　  （一）视同销售收入（填写A105010）</t>
    <phoneticPr fontId="40" type="noConversion"/>
  </si>
  <si>
    <t>项        目</t>
    <phoneticPr fontId="40" type="noConversion"/>
  </si>
  <si>
    <t xml:space="preserve">        2.转回的销售未完工产品预计毛利额</t>
    <phoneticPr fontId="40" type="noConversion"/>
  </si>
  <si>
    <t xml:space="preserve">        1.销售未完工产品转完工产品确认的销售收入</t>
    <phoneticPr fontId="40" type="noConversion"/>
  </si>
  <si>
    <t xml:space="preserve">    （二）房地产企业销售的未完工产品转完工产品特定业务计算的纳税调整额（28-29）</t>
    <phoneticPr fontId="40" type="noConversion"/>
  </si>
  <si>
    <t xml:space="preserve">        2.销售未完工产品预计毛利额</t>
    <phoneticPr fontId="40" type="noConversion"/>
  </si>
  <si>
    <t xml:space="preserve">        1.销售未完工产品的收入</t>
    <phoneticPr fontId="40" type="noConversion"/>
  </si>
  <si>
    <t xml:space="preserve">    （一）房地产企业销售未完工开发产品特定业务计算的纳税调整额（24-25）</t>
    <phoneticPr fontId="40" type="noConversion"/>
  </si>
  <si>
    <t>三、房地产开发企业特定业务计算的纳税调整额（22-26）</t>
    <phoneticPr fontId="40" type="noConversion"/>
  </si>
  <si>
    <t xml:space="preserve">    （九）其他</t>
    <phoneticPr fontId="40" type="noConversion"/>
  </si>
  <si>
    <t xml:space="preserve">    （八）提供劳务视同销售成本</t>
    <phoneticPr fontId="40" type="noConversion"/>
  </si>
  <si>
    <t xml:space="preserve">    （七）用于对外投资项目视同销售成本</t>
    <phoneticPr fontId="40" type="noConversion"/>
  </si>
  <si>
    <t xml:space="preserve">    （六）用于对外捐赠视同销售成本</t>
    <phoneticPr fontId="40" type="noConversion"/>
  </si>
  <si>
    <t xml:space="preserve">    （五）用于股息分配视同销售成本</t>
    <phoneticPr fontId="40" type="noConversion"/>
  </si>
  <si>
    <t xml:space="preserve">    （四）用于职工奖励或福利视同销售成本</t>
    <phoneticPr fontId="40" type="noConversion"/>
  </si>
  <si>
    <t xml:space="preserve">    （三）用于交际应酬视同销售成本</t>
    <phoneticPr fontId="40" type="noConversion"/>
  </si>
  <si>
    <t xml:space="preserve">    （二）用于市场推广或销售视同销售成本</t>
    <phoneticPr fontId="40" type="noConversion"/>
  </si>
  <si>
    <t xml:space="preserve">    （一）非货币性资产交换视同销售成本</t>
    <phoneticPr fontId="40" type="noConversion"/>
  </si>
  <si>
    <t>二、视同销售（营业）成本（12+13+14+15+16+17+18+19+20）</t>
    <phoneticPr fontId="40" type="noConversion"/>
  </si>
  <si>
    <t xml:space="preserve">    （八）提供劳务视同销售收入</t>
    <phoneticPr fontId="40" type="noConversion"/>
  </si>
  <si>
    <t xml:space="preserve">    （七）用于对外投资项目视同销售收入</t>
    <phoneticPr fontId="40" type="noConversion"/>
  </si>
  <si>
    <t xml:space="preserve">    （六）用于对外捐赠视同销售收入</t>
    <phoneticPr fontId="40" type="noConversion"/>
  </si>
  <si>
    <t xml:space="preserve">    （五）用于股息分配视同销售收入</t>
    <phoneticPr fontId="40" type="noConversion"/>
  </si>
  <si>
    <t xml:space="preserve">    （四）用于职工奖励或福利视同销售收入</t>
    <phoneticPr fontId="40" type="noConversion"/>
  </si>
  <si>
    <t xml:space="preserve">    （三）用于交际应酬视同销售收入</t>
    <phoneticPr fontId="40" type="noConversion"/>
  </si>
  <si>
    <t xml:space="preserve">    （二）用于市场推广或销售视同销售收入</t>
    <phoneticPr fontId="40" type="noConversion"/>
  </si>
  <si>
    <t xml:space="preserve">    （一）非货币性资产交换视同销售收入</t>
    <phoneticPr fontId="40" type="noConversion"/>
  </si>
  <si>
    <t>一、视同销售（营业）收入（2+3+4+5+6+7+8+9+10）</t>
    <phoneticPr fontId="40" type="noConversion"/>
  </si>
  <si>
    <t>纳税调整金额</t>
    <phoneticPr fontId="40" type="noConversion"/>
  </si>
  <si>
    <t>视同销售和房地产开发企业特定业务纳税调整明细表</t>
    <phoneticPr fontId="40" type="noConversion"/>
  </si>
  <si>
    <t>四、其他未按权责发生制确认收入</t>
    <phoneticPr fontId="40" type="noConversion"/>
  </si>
  <si>
    <t xml:space="preserve">   （三）其他</t>
    <phoneticPr fontId="40" type="noConversion"/>
  </si>
  <si>
    <t xml:space="preserve">   （二）与资产相关的政府补助</t>
    <phoneticPr fontId="40" type="noConversion"/>
  </si>
  <si>
    <t xml:space="preserve">   （一）与收益相关的政府补助</t>
    <phoneticPr fontId="40" type="noConversion"/>
  </si>
  <si>
    <t xml:space="preserve">   （三）其他分期确认收入</t>
    <phoneticPr fontId="40" type="noConversion"/>
  </si>
  <si>
    <t xml:space="preserve">   （二）持续时间超过12个月的建造合同收入</t>
    <phoneticPr fontId="40" type="noConversion"/>
  </si>
  <si>
    <t xml:space="preserve">   （一）分期收款方式销售货物收入</t>
    <phoneticPr fontId="40" type="noConversion"/>
  </si>
  <si>
    <t>二、分期确认收入（6+7+8）</t>
    <phoneticPr fontId="40" type="noConversion"/>
  </si>
  <si>
    <t xml:space="preserve">   （三）特许权使用费</t>
    <phoneticPr fontId="40" type="noConversion"/>
  </si>
  <si>
    <t xml:space="preserve">   （二）利息</t>
    <phoneticPr fontId="40" type="noConversion"/>
  </si>
  <si>
    <t xml:space="preserve">   （一）租金</t>
    <phoneticPr fontId="40" type="noConversion"/>
  </si>
  <si>
    <t>一、跨期收取的租金、利息、特许权使用费收入（2+3+4）</t>
    <phoneticPr fontId="40" type="noConversion"/>
  </si>
  <si>
    <t>未按权责发生制确认收入纳税调整明细表</t>
    <phoneticPr fontId="40" type="noConversion"/>
  </si>
  <si>
    <t>合计(1+2+3+4+5+6+7+8+9)</t>
    <phoneticPr fontId="40" type="noConversion"/>
  </si>
  <si>
    <t>九、其他</t>
    <phoneticPr fontId="40" type="noConversion"/>
  </si>
  <si>
    <t>八、长期债券投资</t>
    <phoneticPr fontId="40" type="noConversion"/>
  </si>
  <si>
    <t>七、短期投资</t>
    <phoneticPr fontId="40" type="noConversion"/>
  </si>
  <si>
    <t>六、长期股权投资</t>
    <phoneticPr fontId="40" type="noConversion"/>
  </si>
  <si>
    <t xml:space="preserve">五、交易性金融负债      </t>
    <phoneticPr fontId="40" type="noConversion"/>
  </si>
  <si>
    <t xml:space="preserve">四、衍生工具        </t>
    <phoneticPr fontId="40" type="noConversion"/>
  </si>
  <si>
    <t xml:space="preserve">三、持有至到期投资    </t>
    <phoneticPr fontId="40" type="noConversion"/>
  </si>
  <si>
    <t xml:space="preserve">二、可供出售金融资产    </t>
    <phoneticPr fontId="40" type="noConversion"/>
  </si>
  <si>
    <t xml:space="preserve">一、交易性金融资产     </t>
    <phoneticPr fontId="40" type="noConversion"/>
  </si>
  <si>
    <t>11（3+10）</t>
    <phoneticPr fontId="40" type="noConversion"/>
  </si>
  <si>
    <t>会计确认的处置收入</t>
    <phoneticPr fontId="40" type="noConversion"/>
  </si>
  <si>
    <t>A105030</t>
    <phoneticPr fontId="40" type="noConversion"/>
  </si>
  <si>
    <t>其中：计入本年损益的金额</t>
    <phoneticPr fontId="40" type="noConversion"/>
  </si>
  <si>
    <t>金额</t>
    <phoneticPr fontId="40" type="noConversion"/>
  </si>
  <si>
    <t>应计入本年应税收入金额</t>
    <phoneticPr fontId="40" type="noConversion"/>
  </si>
  <si>
    <t>其中：上缴财政金额</t>
    <phoneticPr fontId="40" type="noConversion"/>
  </si>
  <si>
    <t>结余金额</t>
    <phoneticPr fontId="40" type="noConversion"/>
  </si>
  <si>
    <t>其中：费用化支出金额</t>
    <phoneticPr fontId="40" type="noConversion"/>
  </si>
  <si>
    <t>支出金额</t>
    <phoneticPr fontId="40" type="noConversion"/>
  </si>
  <si>
    <t>前一年度</t>
    <phoneticPr fontId="40" type="noConversion"/>
  </si>
  <si>
    <t>前二年度</t>
    <phoneticPr fontId="40" type="noConversion"/>
  </si>
  <si>
    <t>前三年度</t>
    <phoneticPr fontId="40" type="noConversion"/>
  </si>
  <si>
    <t>前四年度</t>
    <phoneticPr fontId="40" type="noConversion"/>
  </si>
  <si>
    <t>前五年度</t>
    <phoneticPr fontId="40" type="noConversion"/>
  </si>
  <si>
    <t>其中：符合不征税收入条件的财政性资金</t>
    <phoneticPr fontId="40" type="noConversion"/>
  </si>
  <si>
    <t>财政性资金</t>
    <phoneticPr fontId="40" type="noConversion"/>
  </si>
  <si>
    <t>取得年度</t>
    <phoneticPr fontId="40" type="noConversion"/>
  </si>
  <si>
    <t>项目</t>
    <phoneticPr fontId="40" type="noConversion"/>
  </si>
  <si>
    <t>专项用途财政性资金纳税调整明细表</t>
    <phoneticPr fontId="40" type="noConversion"/>
  </si>
  <si>
    <t>职工薪酬纳税调整明细表</t>
    <phoneticPr fontId="40" type="noConversion"/>
  </si>
  <si>
    <r>
      <t>A10</t>
    </r>
    <r>
      <rPr>
        <sz val="12"/>
        <rFont val="宋体"/>
        <family val="3"/>
        <charset val="134"/>
      </rPr>
      <t>5</t>
    </r>
    <r>
      <rPr>
        <sz val="12"/>
        <rFont val="宋体"/>
        <family val="3"/>
        <charset val="134"/>
      </rPr>
      <t>07</t>
    </r>
    <r>
      <rPr>
        <sz val="12"/>
        <rFont val="宋体"/>
        <family val="3"/>
        <charset val="134"/>
      </rPr>
      <t>0</t>
    </r>
    <phoneticPr fontId="40" type="noConversion"/>
  </si>
  <si>
    <t>资产损失税前扣除及纳税调整明细表</t>
    <phoneticPr fontId="40" type="noConversion"/>
  </si>
  <si>
    <t>A105120</t>
    <phoneticPr fontId="40" type="noConversion"/>
  </si>
  <si>
    <r>
      <t>A10</t>
    </r>
    <r>
      <rPr>
        <sz val="12"/>
        <rFont val="宋体"/>
        <family val="3"/>
        <charset val="134"/>
      </rPr>
      <t>7</t>
    </r>
    <r>
      <rPr>
        <sz val="12"/>
        <rFont val="宋体"/>
        <family val="3"/>
        <charset val="134"/>
      </rPr>
      <t xml:space="preserve">010  </t>
    </r>
    <phoneticPr fontId="3" type="noConversion"/>
  </si>
  <si>
    <t>符合条件的居民企业之间的股息、红利等权益性投资收益优惠明细表</t>
    <phoneticPr fontId="3" type="noConversion"/>
  </si>
  <si>
    <t xml:space="preserve">A107011    </t>
    <phoneticPr fontId="3" type="noConversion"/>
  </si>
  <si>
    <t>*</t>
    <phoneticPr fontId="3" type="noConversion"/>
  </si>
  <si>
    <r>
      <t>A107</t>
    </r>
    <r>
      <rPr>
        <sz val="12"/>
        <rFont val="宋体"/>
        <family val="3"/>
        <charset val="134"/>
      </rPr>
      <t>0</t>
    </r>
    <r>
      <rPr>
        <sz val="12"/>
        <rFont val="宋体"/>
        <family val="3"/>
        <charset val="134"/>
      </rPr>
      <t>3</t>
    </r>
    <r>
      <rPr>
        <sz val="12"/>
        <rFont val="宋体"/>
        <family val="3"/>
        <charset val="134"/>
      </rPr>
      <t xml:space="preserve">0 </t>
    </r>
    <phoneticPr fontId="3" type="noConversion"/>
  </si>
  <si>
    <t>减免所得税优惠明细表</t>
    <phoneticPr fontId="3" type="noConversion"/>
  </si>
  <si>
    <r>
      <t>A107</t>
    </r>
    <r>
      <rPr>
        <sz val="12"/>
        <rFont val="宋体"/>
        <family val="3"/>
        <charset val="134"/>
      </rPr>
      <t>0</t>
    </r>
    <r>
      <rPr>
        <sz val="12"/>
        <rFont val="宋体"/>
        <family val="3"/>
        <charset val="134"/>
      </rPr>
      <t>4</t>
    </r>
    <r>
      <rPr>
        <sz val="12"/>
        <rFont val="宋体"/>
        <family val="3"/>
        <charset val="134"/>
      </rPr>
      <t>0</t>
    </r>
    <phoneticPr fontId="3" type="noConversion"/>
  </si>
  <si>
    <t>18（14+15-16-17）</t>
    <phoneticPr fontId="3" type="noConversion"/>
  </si>
  <si>
    <t>A101020</t>
    <phoneticPr fontId="3" type="noConversion"/>
  </si>
  <si>
    <t>金融企业收入明细表</t>
    <phoneticPr fontId="3" type="noConversion"/>
  </si>
  <si>
    <t>项        目</t>
    <phoneticPr fontId="3" type="noConversion"/>
  </si>
  <si>
    <t xml:space="preserve">金    额 </t>
    <phoneticPr fontId="3" type="noConversion"/>
  </si>
  <si>
    <t>一、营业收入（2+18+27+32+33+34）</t>
    <phoneticPr fontId="3" type="noConversion"/>
  </si>
  <si>
    <t xml:space="preserve">   （一）银行业务收入（3+10）</t>
    <phoneticPr fontId="3" type="noConversion"/>
  </si>
  <si>
    <t xml:space="preserve">       1.利息收入（4+5+6+7+8+9）</t>
    <phoneticPr fontId="3" type="noConversion"/>
  </si>
  <si>
    <t xml:space="preserve">        （1）存放同业</t>
    <phoneticPr fontId="3" type="noConversion"/>
  </si>
  <si>
    <t xml:space="preserve">        （2）存放中央银行</t>
    <phoneticPr fontId="3" type="noConversion"/>
  </si>
  <si>
    <t xml:space="preserve">        （3）拆出资金</t>
    <phoneticPr fontId="3" type="noConversion"/>
  </si>
  <si>
    <t xml:space="preserve">        （4）发放贷款及垫资</t>
    <phoneticPr fontId="3" type="noConversion"/>
  </si>
  <si>
    <t xml:space="preserve">        （5）买入返售金融资产</t>
    <phoneticPr fontId="3" type="noConversion"/>
  </si>
  <si>
    <t xml:space="preserve">        （6）其他</t>
    <phoneticPr fontId="3" type="noConversion"/>
  </si>
  <si>
    <t xml:space="preserve">       2.手续费及佣金收入（11+12+13+14+15+16+17）</t>
    <phoneticPr fontId="3" type="noConversion"/>
  </si>
  <si>
    <t xml:space="preserve">        （1）结算与清算手续费</t>
    <phoneticPr fontId="3" type="noConversion"/>
  </si>
  <si>
    <t xml:space="preserve">        （2）代理业务手续费</t>
    <phoneticPr fontId="3" type="noConversion"/>
  </si>
  <si>
    <t xml:space="preserve">        （3）信用承诺手续费及佣金</t>
    <phoneticPr fontId="3" type="noConversion"/>
  </si>
  <si>
    <t xml:space="preserve">        （4）银行卡手续费</t>
    <phoneticPr fontId="3" type="noConversion"/>
  </si>
  <si>
    <t xml:space="preserve">        （5）顾问和咨询费</t>
    <phoneticPr fontId="3" type="noConversion"/>
  </si>
  <si>
    <t xml:space="preserve">        （6）托管及其他受托业务佣金</t>
    <phoneticPr fontId="3" type="noConversion"/>
  </si>
  <si>
    <t xml:space="preserve">        （7）其他</t>
    <phoneticPr fontId="3" type="noConversion"/>
  </si>
  <si>
    <t xml:space="preserve">   （二）证券业务收入（19+26）</t>
    <phoneticPr fontId="3" type="noConversion"/>
  </si>
  <si>
    <t xml:space="preserve">       1.证券业务手续费及佣金收入（20+21+22+23+24+25）</t>
    <phoneticPr fontId="3" type="noConversion"/>
  </si>
  <si>
    <t xml:space="preserve">        （1）证券承销业务</t>
    <phoneticPr fontId="3" type="noConversion"/>
  </si>
  <si>
    <t xml:space="preserve">        （2）证券经纪业务 </t>
    <phoneticPr fontId="3" type="noConversion"/>
  </si>
  <si>
    <t xml:space="preserve">        （3）受托客户资产管理业务 </t>
    <phoneticPr fontId="3" type="noConversion"/>
  </si>
  <si>
    <t xml:space="preserve">        （4）代理兑付证券 </t>
    <phoneticPr fontId="3" type="noConversion"/>
  </si>
  <si>
    <t xml:space="preserve">        （5）代理保管证券 </t>
    <phoneticPr fontId="3" type="noConversion"/>
  </si>
  <si>
    <t xml:space="preserve">       2.其他证券业务收入</t>
    <phoneticPr fontId="3" type="noConversion"/>
  </si>
  <si>
    <t xml:space="preserve">   （三）已赚保费（28-30-31）</t>
    <phoneticPr fontId="3" type="noConversion"/>
  </si>
  <si>
    <t xml:space="preserve">       1.保险业务收入</t>
    <phoneticPr fontId="3" type="noConversion"/>
  </si>
  <si>
    <t xml:space="preserve">         其中：分保费收入</t>
    <phoneticPr fontId="3" type="noConversion"/>
  </si>
  <si>
    <t xml:space="preserve">       2.分出保费</t>
    <phoneticPr fontId="3" type="noConversion"/>
  </si>
  <si>
    <t xml:space="preserve">       3.提取未到期责任准备金</t>
    <phoneticPr fontId="3" type="noConversion"/>
  </si>
  <si>
    <t xml:space="preserve">   （四）其他金融业务收入</t>
    <phoneticPr fontId="3" type="noConversion"/>
  </si>
  <si>
    <t xml:space="preserve">   （五）汇兑收益（损失以“-”号填列）</t>
    <phoneticPr fontId="3" type="noConversion"/>
  </si>
  <si>
    <t xml:space="preserve">   （六）其他业务收入</t>
    <phoneticPr fontId="3" type="noConversion"/>
  </si>
  <si>
    <t>二、营业外收入（36+37+38+39+40+41+42）</t>
    <phoneticPr fontId="3" type="noConversion"/>
  </si>
  <si>
    <t xml:space="preserve">   （一）非流动资产处置利得</t>
    <phoneticPr fontId="3" type="noConversion"/>
  </si>
  <si>
    <t xml:space="preserve">   （二）非货币性资产交换利得</t>
    <phoneticPr fontId="3" type="noConversion"/>
  </si>
  <si>
    <t xml:space="preserve">   （三）债务重组利得</t>
    <phoneticPr fontId="3" type="noConversion"/>
  </si>
  <si>
    <t xml:space="preserve">   （四）政府补助利得</t>
    <phoneticPr fontId="3" type="noConversion"/>
  </si>
  <si>
    <t xml:space="preserve">   （五）盘盈利得</t>
    <phoneticPr fontId="3" type="noConversion"/>
  </si>
  <si>
    <t xml:space="preserve">   （六）捐赠利得</t>
    <phoneticPr fontId="3" type="noConversion"/>
  </si>
  <si>
    <t xml:space="preserve">   （七）其他</t>
    <phoneticPr fontId="3" type="noConversion"/>
  </si>
  <si>
    <t>A102020</t>
    <phoneticPr fontId="3" type="noConversion"/>
  </si>
  <si>
    <t>金融企业支出明细表</t>
    <phoneticPr fontId="3" type="noConversion"/>
  </si>
  <si>
    <t xml:space="preserve">金    额 </t>
    <phoneticPr fontId="3" type="noConversion"/>
  </si>
  <si>
    <t>一、营业支出（2+15+25+31+32）</t>
    <phoneticPr fontId="3" type="noConversion"/>
  </si>
  <si>
    <t xml:space="preserve">   （一）银行业务支出（3+11）</t>
    <phoneticPr fontId="3" type="noConversion"/>
  </si>
  <si>
    <t xml:space="preserve">       1.银行利息支出（4+5+6+7+8+9+10）</t>
    <phoneticPr fontId="3" type="noConversion"/>
  </si>
  <si>
    <t xml:space="preserve">        （1）同业存放</t>
    <phoneticPr fontId="3" type="noConversion"/>
  </si>
  <si>
    <t xml:space="preserve">        （2）向中央银行借款</t>
    <phoneticPr fontId="3" type="noConversion"/>
  </si>
  <si>
    <t xml:space="preserve">        （3）拆入资金</t>
    <phoneticPr fontId="3" type="noConversion"/>
  </si>
  <si>
    <t xml:space="preserve">        （4）吸收存款</t>
    <phoneticPr fontId="3" type="noConversion"/>
  </si>
  <si>
    <t xml:space="preserve">        （5）卖出回购金融资产</t>
    <phoneticPr fontId="3" type="noConversion"/>
  </si>
  <si>
    <t xml:space="preserve">        （6）发行债券</t>
    <phoneticPr fontId="3" type="noConversion"/>
  </si>
  <si>
    <t xml:space="preserve">        （7）其他</t>
    <phoneticPr fontId="3" type="noConversion"/>
  </si>
  <si>
    <t xml:space="preserve">       2.银行手续费及佣金支出（12+13+14）</t>
    <phoneticPr fontId="3" type="noConversion"/>
  </si>
  <si>
    <t xml:space="preserve">        （1）手续费支出</t>
    <phoneticPr fontId="3" type="noConversion"/>
  </si>
  <si>
    <t xml:space="preserve">        （2）佣金支出</t>
    <phoneticPr fontId="3" type="noConversion"/>
  </si>
  <si>
    <t xml:space="preserve">        （3）其他</t>
    <phoneticPr fontId="3" type="noConversion"/>
  </si>
  <si>
    <t xml:space="preserve">   （二）保险业务支出（16+17-18+19-20+21+22-23+24）</t>
    <phoneticPr fontId="3" type="noConversion"/>
  </si>
  <si>
    <t xml:space="preserve">       1.退保金</t>
    <phoneticPr fontId="3" type="noConversion"/>
  </si>
  <si>
    <t xml:space="preserve">       2.赔付支出</t>
    <phoneticPr fontId="3" type="noConversion"/>
  </si>
  <si>
    <t xml:space="preserve">         减：摊回赔付支出</t>
    <phoneticPr fontId="3" type="noConversion"/>
  </si>
  <si>
    <t xml:space="preserve">       3.提取保险责任准备金</t>
    <phoneticPr fontId="3" type="noConversion"/>
  </si>
  <si>
    <t xml:space="preserve">         减：摊回保险责任准备金</t>
    <phoneticPr fontId="3" type="noConversion"/>
  </si>
  <si>
    <t xml:space="preserve">       4.保单红利支出</t>
    <phoneticPr fontId="3" type="noConversion"/>
  </si>
  <si>
    <t xml:space="preserve">       5.分保费用</t>
    <phoneticPr fontId="3" type="noConversion"/>
  </si>
  <si>
    <t xml:space="preserve">         减：摊回分保费用</t>
    <phoneticPr fontId="3" type="noConversion"/>
  </si>
  <si>
    <t xml:space="preserve">       6.保险业务手续费及佣金支出</t>
    <phoneticPr fontId="3" type="noConversion"/>
  </si>
  <si>
    <t xml:space="preserve">    （三）证券业务支出（26+30）</t>
    <phoneticPr fontId="3" type="noConversion"/>
  </si>
  <si>
    <t xml:space="preserve">       1.证券业务手续费及佣金支出（27+28+29）</t>
    <phoneticPr fontId="3" type="noConversion"/>
  </si>
  <si>
    <t xml:space="preserve">        （1）证券经纪业务手续费支出</t>
    <phoneticPr fontId="3" type="noConversion"/>
  </si>
  <si>
    <t xml:space="preserve">       2.其他证券业务支出</t>
    <phoneticPr fontId="3" type="noConversion"/>
  </si>
  <si>
    <t xml:space="preserve">   （四）其他金融业务支出</t>
    <phoneticPr fontId="3" type="noConversion"/>
  </si>
  <si>
    <t xml:space="preserve">   （五）其他业务成本</t>
    <phoneticPr fontId="3" type="noConversion"/>
  </si>
  <si>
    <t>二、营业外支出（34+35+36+37+38+39+40）</t>
    <phoneticPr fontId="3" type="noConversion"/>
  </si>
  <si>
    <t xml:space="preserve">   （四）捐赠支出</t>
    <phoneticPr fontId="3" type="noConversion"/>
  </si>
  <si>
    <t xml:space="preserve">   （五）非常损失</t>
    <phoneticPr fontId="3" type="noConversion"/>
  </si>
  <si>
    <t xml:space="preserve">   （六）其他</t>
    <phoneticPr fontId="3" type="noConversion"/>
  </si>
  <si>
    <t>国家
（地区）</t>
  </si>
  <si>
    <t>弥补境外以前年度亏损</t>
  </si>
  <si>
    <t>境外应纳税所得额</t>
  </si>
  <si>
    <t>税率</t>
  </si>
  <si>
    <t>境外所得可抵免税额</t>
  </si>
  <si>
    <t>境外所得抵免限额</t>
  </si>
  <si>
    <t>非实际亏损额的弥补</t>
  </si>
  <si>
    <t>实际亏损额的弥补</t>
  </si>
  <si>
    <t>以前年度结转尚未弥补的非实际亏损额</t>
  </si>
  <si>
    <t>本年发生的非实际亏损额</t>
  </si>
  <si>
    <t>结转以后年度弥补的非实际亏损额</t>
  </si>
  <si>
    <t>本年发生的实际亏损额</t>
  </si>
  <si>
    <t>结转以后年度弥补的实际亏损额</t>
  </si>
  <si>
    <t>前五年</t>
  </si>
  <si>
    <t>前四年</t>
  </si>
  <si>
    <t>前三年</t>
  </si>
  <si>
    <t>前二年</t>
  </si>
  <si>
    <t>前一年</t>
  </si>
  <si>
    <t>小计</t>
  </si>
  <si>
    <t>前五年境外所得已缴所得税未抵免余额</t>
  </si>
  <si>
    <t>结转以后年度抵免的境外所得已缴所得税额</t>
  </si>
  <si>
    <t>应纳所得税额</t>
  </si>
  <si>
    <t>总机构分摊所得税额</t>
  </si>
  <si>
    <t xml:space="preserve"> 总机构财政集中分配所得税额</t>
  </si>
  <si>
    <t>分支机构分摊所得税额</t>
  </si>
  <si>
    <t>分支机构情况</t>
  </si>
  <si>
    <t>分支机构名称</t>
  </si>
  <si>
    <t>三项因素</t>
  </si>
  <si>
    <t>分配所得税额</t>
  </si>
  <si>
    <t>营业收入</t>
  </si>
  <si>
    <t>职工薪酬</t>
  </si>
  <si>
    <t>资产总额</t>
  </si>
  <si>
    <t>境外税前所得</t>
    <phoneticPr fontId="3" type="noConversion"/>
  </si>
  <si>
    <t>境外所得纳税调整后所得</t>
    <phoneticPr fontId="3" type="noConversion"/>
  </si>
  <si>
    <t>境外所得纳税调整后所得明细表</t>
    <phoneticPr fontId="3" type="noConversion"/>
  </si>
  <si>
    <t>境外税后所得</t>
    <phoneticPr fontId="3" type="noConversion"/>
  </si>
  <si>
    <t>境外所得可抵免的所得税额</t>
    <phoneticPr fontId="3" type="noConversion"/>
  </si>
  <si>
    <t>境外分支机构收入与支出纳税调整额</t>
    <phoneticPr fontId="3" type="noConversion"/>
  </si>
  <si>
    <t>境外分支机构调整分摊扣除的有关成本费用</t>
    <phoneticPr fontId="3" type="noConversion"/>
  </si>
  <si>
    <t>境外所得对应调整的相关成本费用支出</t>
    <phoneticPr fontId="3" type="noConversion"/>
  </si>
  <si>
    <t>分支机构机构营业利润所得</t>
    <phoneticPr fontId="3" type="noConversion"/>
  </si>
  <si>
    <t>股息、红利等权益性投资所得</t>
    <phoneticPr fontId="3" type="noConversion"/>
  </si>
  <si>
    <t>利息所得</t>
    <phoneticPr fontId="3" type="noConversion"/>
  </si>
  <si>
    <t>租金所得</t>
    <phoneticPr fontId="3" type="noConversion"/>
  </si>
  <si>
    <t>特许权使用费所得</t>
    <phoneticPr fontId="3" type="noConversion"/>
  </si>
  <si>
    <t>财产转让所得</t>
    <phoneticPr fontId="3" type="noConversion"/>
  </si>
  <si>
    <t>其他所得</t>
    <phoneticPr fontId="3" type="noConversion"/>
  </si>
  <si>
    <t>直接缴纳的所得税额</t>
    <phoneticPr fontId="3" type="noConversion"/>
  </si>
  <si>
    <t>间接负担的所得税额</t>
    <phoneticPr fontId="3" type="noConversion"/>
  </si>
  <si>
    <t>享受税收饶让抵免税额</t>
    <phoneticPr fontId="3" type="noConversion"/>
  </si>
  <si>
    <t>9（2+3+4+5+6+7+8）</t>
    <phoneticPr fontId="3" type="noConversion"/>
  </si>
  <si>
    <t>13（10+11+12）</t>
    <phoneticPr fontId="3" type="noConversion"/>
  </si>
  <si>
    <t>14（9+10+11）</t>
    <phoneticPr fontId="3" type="noConversion"/>
  </si>
  <si>
    <r>
      <t>A10</t>
    </r>
    <r>
      <rPr>
        <sz val="12"/>
        <rFont val="宋体"/>
        <family val="3"/>
        <charset val="134"/>
      </rPr>
      <t>8</t>
    </r>
    <r>
      <rPr>
        <sz val="12"/>
        <rFont val="宋体"/>
        <family val="3"/>
        <charset val="134"/>
      </rPr>
      <t>02</t>
    </r>
    <r>
      <rPr>
        <sz val="12"/>
        <rFont val="宋体"/>
        <family val="3"/>
        <charset val="134"/>
      </rPr>
      <t>0</t>
    </r>
    <phoneticPr fontId="3" type="noConversion"/>
  </si>
  <si>
    <r>
      <t>A10</t>
    </r>
    <r>
      <rPr>
        <sz val="12"/>
        <rFont val="宋体"/>
        <family val="3"/>
        <charset val="134"/>
      </rPr>
      <t>8</t>
    </r>
    <r>
      <rPr>
        <sz val="12"/>
        <rFont val="宋体"/>
        <family val="3"/>
        <charset val="134"/>
      </rPr>
      <t>03</t>
    </r>
    <r>
      <rPr>
        <sz val="12"/>
        <rFont val="宋体"/>
        <family val="3"/>
        <charset val="134"/>
      </rPr>
      <t>0</t>
    </r>
    <phoneticPr fontId="3" type="noConversion"/>
  </si>
  <si>
    <t>跨年度结转抵免境外所得税明细表</t>
    <phoneticPr fontId="3" type="noConversion"/>
  </si>
  <si>
    <t>A109000</t>
    <phoneticPr fontId="3" type="noConversion"/>
  </si>
  <si>
    <t>跨地区经营汇总纳税企业年度分摊企业所得税明细表</t>
    <phoneticPr fontId="3" type="noConversion"/>
  </si>
  <si>
    <t>金    额</t>
    <phoneticPr fontId="3" type="noConversion"/>
  </si>
  <si>
    <t>一、总机构实际应纳所得税额</t>
    <phoneticPr fontId="3" type="noConversion"/>
  </si>
  <si>
    <t xml:space="preserve">   减：境外所得应纳所得税额</t>
    <phoneticPr fontId="3" type="noConversion"/>
  </si>
  <si>
    <t xml:space="preserve">   加：境外所得抵免所得税额</t>
    <phoneticPr fontId="3" type="noConversion"/>
  </si>
  <si>
    <t>二、总机构用于分摊的本年实际应纳所得税（1-2+3）</t>
    <phoneticPr fontId="3" type="noConversion"/>
  </si>
  <si>
    <t>三、本年累计已预分、已分摊所得税（6+7+8+9）</t>
    <phoneticPr fontId="3" type="noConversion"/>
  </si>
  <si>
    <t xml:space="preserve">   （一）总机构向其直接管理的建筑项目部所在地预分的所得税额</t>
    <phoneticPr fontId="3" type="noConversion"/>
  </si>
  <si>
    <t xml:space="preserve">   （二）总机构已分摊所得税额</t>
    <phoneticPr fontId="3" type="noConversion"/>
  </si>
  <si>
    <t xml:space="preserve">   （三）财政集中已分配所得税额</t>
    <phoneticPr fontId="3" type="noConversion"/>
  </si>
  <si>
    <t xml:space="preserve">   （四）总机构所属分支机构已分摊所得税额</t>
    <phoneticPr fontId="3" type="noConversion"/>
  </si>
  <si>
    <t xml:space="preserve">         其中：总机构主体生产经营部门已分摊所得税额</t>
    <phoneticPr fontId="3" type="noConversion"/>
  </si>
  <si>
    <t>四、总机构本年度应分摊的应补（退）的所得税（4-5）</t>
    <phoneticPr fontId="3" type="noConversion"/>
  </si>
  <si>
    <t xml:space="preserve">   （一）总机构分摊本年应补（退）的所得税额（11×25%）</t>
    <phoneticPr fontId="3" type="noConversion"/>
  </si>
  <si>
    <t xml:space="preserve">   （二）财政集中分配本年应补（退）的所得税额（11×25%）</t>
    <phoneticPr fontId="3" type="noConversion"/>
  </si>
  <si>
    <t xml:space="preserve">   （三）总机构所属分支机构分摊本年应补（退）的所得税额（11×50%）</t>
    <phoneticPr fontId="3" type="noConversion"/>
  </si>
  <si>
    <t xml:space="preserve">         其中：总机构主体生产经营部门分摊本年应补（退）的所得税额</t>
    <phoneticPr fontId="3" type="noConversion"/>
  </si>
  <si>
    <t>五、总机构境外所得抵免后的应纳所得税额（2-3）</t>
    <phoneticPr fontId="3" type="noConversion"/>
  </si>
  <si>
    <t>六、总机构本年应补（退）的所得税额（12+13+15+16）</t>
    <phoneticPr fontId="3" type="noConversion"/>
  </si>
  <si>
    <r>
      <t>A10</t>
    </r>
    <r>
      <rPr>
        <sz val="12"/>
        <rFont val="宋体"/>
        <family val="3"/>
        <charset val="134"/>
      </rPr>
      <t>9</t>
    </r>
    <r>
      <rPr>
        <sz val="12"/>
        <rFont val="宋体"/>
        <family val="3"/>
        <charset val="134"/>
      </rPr>
      <t>01</t>
    </r>
    <r>
      <rPr>
        <sz val="12"/>
        <rFont val="宋体"/>
        <family val="3"/>
        <charset val="134"/>
      </rPr>
      <t>0</t>
    </r>
    <phoneticPr fontId="3" type="noConversion"/>
  </si>
  <si>
    <t>企业所得税汇总纳税分支机构所得税分配表</t>
    <phoneticPr fontId="3" type="noConversion"/>
  </si>
  <si>
    <t>本    年</t>
    <phoneticPr fontId="40" type="noConversion"/>
  </si>
  <si>
    <t>行次</t>
    <phoneticPr fontId="3" type="noConversion"/>
  </si>
  <si>
    <t>高新技术企业优惠情况及明细表</t>
    <phoneticPr fontId="3" type="noConversion"/>
  </si>
  <si>
    <r>
      <t>A1070</t>
    </r>
    <r>
      <rPr>
        <sz val="12"/>
        <rFont val="宋体"/>
        <family val="3"/>
        <charset val="134"/>
      </rPr>
      <t>4</t>
    </r>
    <r>
      <rPr>
        <sz val="12"/>
        <rFont val="宋体"/>
        <family val="3"/>
        <charset val="134"/>
      </rPr>
      <t>1</t>
    </r>
    <phoneticPr fontId="3" type="noConversion"/>
  </si>
  <si>
    <t>A101010一般企业收入明细表!A1</t>
  </si>
  <si>
    <t>A102010一般企业成本支出明细表!A1</t>
  </si>
  <si>
    <t>A104000期间费用明细表!A1</t>
  </si>
  <si>
    <t>A108010境外所得纳税调整后所得明细表!A1</t>
  </si>
  <si>
    <t>A105000纳税调整项目明细表!A1</t>
  </si>
  <si>
    <t>返回主表</t>
    <phoneticPr fontId="40" type="noConversion"/>
  </si>
  <si>
    <t>A107010免税、减计收入及加计扣除优惠明细表!A1</t>
  </si>
  <si>
    <t>返回主表</t>
    <phoneticPr fontId="3" type="noConversion"/>
  </si>
  <si>
    <t>A108000境外所得税收抵免明细表!A1</t>
  </si>
  <si>
    <t>返回主表</t>
    <phoneticPr fontId="3" type="noConversion"/>
  </si>
  <si>
    <t>A107020所得减免优惠明细表!A1</t>
  </si>
  <si>
    <t>返回主表</t>
    <phoneticPr fontId="3" type="noConversion"/>
  </si>
  <si>
    <t>A107030抵扣应纳税所得额明细表!A1</t>
  </si>
  <si>
    <t>返回主表</t>
    <phoneticPr fontId="3" type="noConversion"/>
  </si>
  <si>
    <t>A106000企业所得税弥补亏损明细表!A1</t>
  </si>
  <si>
    <t>返回主表</t>
    <phoneticPr fontId="3" type="noConversion"/>
  </si>
  <si>
    <t>A107040减免所得税优惠明细表!A1</t>
  </si>
  <si>
    <t>A107050税额抵免优惠明细表!A1</t>
  </si>
  <si>
    <t>A109000跨地区经营汇总纳税企业年度分摊企业所得税明细表!A1</t>
  </si>
  <si>
    <t>返回主表</t>
    <phoneticPr fontId="3" type="noConversion"/>
  </si>
  <si>
    <t>返回主表</t>
    <phoneticPr fontId="3" type="noConversion"/>
  </si>
  <si>
    <t>返回主表</t>
    <phoneticPr fontId="3" type="noConversion"/>
  </si>
  <si>
    <t>A101020金融企业收入明细表!A1</t>
  </si>
  <si>
    <t>A103000事业单位、民间非营利组织收入、支出明细表!A1</t>
  </si>
  <si>
    <t>A102020金融企业支出明细表!A1</t>
  </si>
  <si>
    <t>A105010视同销售和房地产开发企业特定业务纳税调整明细表!A1</t>
  </si>
  <si>
    <t>返回纳税调整表</t>
    <phoneticPr fontId="40" type="noConversion"/>
  </si>
  <si>
    <t>A105020未按权责发生制确认收入纳税调整明细表!A1</t>
  </si>
  <si>
    <t>返回纳税调整</t>
    <phoneticPr fontId="40" type="noConversion"/>
  </si>
  <si>
    <t>A105030投资收益纳税调整明细表!A1</t>
  </si>
  <si>
    <t>返回纳税调整</t>
    <phoneticPr fontId="40" type="noConversion"/>
  </si>
  <si>
    <t>A105040专项用途财政性资金纳税调整表!A1</t>
  </si>
  <si>
    <t>A105050职工薪酬纳税调整明细表!A1</t>
  </si>
  <si>
    <t>A105060广告费和业务宣传费跨年度纳税调整明细表!A1</t>
  </si>
  <si>
    <t>返回纳税调整</t>
    <phoneticPr fontId="46" type="noConversion"/>
  </si>
  <si>
    <t>A105070捐赠支出纳税调整明细表!A1</t>
  </si>
  <si>
    <t>维简费、安全生产费用、预提费用、预计负债</t>
    <phoneticPr fontId="40" type="noConversion"/>
  </si>
  <si>
    <t>填报纳税人向非金融企业借款情况发生的利息支出。</t>
    <phoneticPr fontId="40" type="noConversion"/>
  </si>
  <si>
    <t>A105080资产折旧、摊销情况及纳税调整明细表!A1</t>
  </si>
  <si>
    <t>返回纳税调整等</t>
    <phoneticPr fontId="46" type="noConversion"/>
  </si>
  <si>
    <t>A105090资产损失税前扣除及纳税调整明细表!A1</t>
  </si>
  <si>
    <t>A105100企业重组纳税调整明细表!A1</t>
  </si>
  <si>
    <t>返回纳税调整</t>
    <phoneticPr fontId="40" type="noConversion"/>
  </si>
  <si>
    <t>A105110政策性搬迁纳税调整明细表!A1</t>
  </si>
  <si>
    <t>返回纳税调整</t>
    <phoneticPr fontId="40" type="noConversion"/>
  </si>
  <si>
    <t>A105120特殊行业准备金纳税调整明细表!A1</t>
  </si>
  <si>
    <t>返回纳税调整</t>
    <phoneticPr fontId="40" type="noConversion"/>
  </si>
  <si>
    <t>A107011股息红利优惠明细表!A1</t>
  </si>
  <si>
    <t>返回境外所得税收抵免明细表</t>
    <phoneticPr fontId="3" type="noConversion"/>
  </si>
  <si>
    <t>A108020境外分支机构弥补亏损明细表!A1</t>
  </si>
  <si>
    <t>返回境外所得税收抵免明细表</t>
    <phoneticPr fontId="3" type="noConversion"/>
  </si>
  <si>
    <t>A108030跨年度结转抵免境外所得税明细表!A1</t>
  </si>
  <si>
    <t>A109010企业所得税汇总纳税分支机构所得税分配表!A1</t>
  </si>
  <si>
    <t xml:space="preserve">        纳税人识别号：</t>
    <phoneticPr fontId="3" type="noConversion"/>
  </si>
  <si>
    <t>A</t>
    <phoneticPr fontId="3" type="noConversion"/>
  </si>
  <si>
    <t xml:space="preserve">   （八）确实无法偿付的应付款项</t>
    <phoneticPr fontId="3" type="noConversion"/>
  </si>
  <si>
    <t xml:space="preserve">   （九）汇兑收益</t>
    <phoneticPr fontId="3" type="noConversion"/>
  </si>
  <si>
    <t xml:space="preserve">       2.出租固定资产收入</t>
    <phoneticPr fontId="3" type="noConversion"/>
  </si>
  <si>
    <t xml:space="preserve">       3.出租无形资产成本</t>
    <phoneticPr fontId="3" type="noConversion"/>
  </si>
  <si>
    <t>项目名称</t>
  </si>
  <si>
    <t>取得证据资料</t>
  </si>
  <si>
    <t>编号</t>
  </si>
  <si>
    <t>鉴证调整额</t>
  </si>
  <si>
    <t>鉴证确认额</t>
  </si>
  <si>
    <t>备注</t>
  </si>
  <si>
    <t>合  计</t>
  </si>
  <si>
    <t>一、备案、核准文件情况</t>
    <phoneticPr fontId="64" type="noConversion"/>
  </si>
  <si>
    <t>二、备案、核准数据情况</t>
    <phoneticPr fontId="64" type="noConversion"/>
  </si>
  <si>
    <t>附件4</t>
    <phoneticPr fontId="64" type="noConversion"/>
  </si>
  <si>
    <t>备案、核准事项信息披露表</t>
    <phoneticPr fontId="64" type="noConversion"/>
  </si>
  <si>
    <t>附件5</t>
    <phoneticPr fontId="64" type="noConversion"/>
  </si>
  <si>
    <t>特殊事项披露表</t>
    <phoneticPr fontId="64" type="noConversion"/>
  </si>
  <si>
    <t>重大交易事项披露表</t>
  </si>
  <si>
    <t>发生情况</t>
  </si>
  <si>
    <t>是否属于备案事项</t>
    <phoneticPr fontId="64" type="noConversion"/>
  </si>
  <si>
    <t>备案情况</t>
  </si>
  <si>
    <t>备案机关</t>
  </si>
  <si>
    <t>备案回执</t>
  </si>
  <si>
    <t>股权投资</t>
  </si>
  <si>
    <t>企业合并</t>
  </si>
  <si>
    <t>企业分立</t>
  </si>
  <si>
    <t>改组改制</t>
  </si>
  <si>
    <t>债务重组</t>
  </si>
  <si>
    <t>重大非货币交易</t>
  </si>
  <si>
    <t>股权（产权）转让</t>
  </si>
  <si>
    <t>政策性搬迁</t>
    <phoneticPr fontId="64" type="noConversion"/>
  </si>
  <si>
    <t>×</t>
    <phoneticPr fontId="3" type="noConversion"/>
  </si>
  <si>
    <r>
      <t xml:space="preserve"> </t>
    </r>
    <r>
      <rPr>
        <sz val="10"/>
        <rFont val="宋体"/>
        <family val="3"/>
        <charset val="134"/>
      </rPr>
      <t xml:space="preserve">       广告费和业务宣传费跨年度纳税调整明细表</t>
    </r>
    <phoneticPr fontId="3" type="noConversion"/>
  </si>
  <si>
    <t xml:space="preserve">    企业所得税弥补亏损明细表</t>
    <phoneticPr fontId="3" type="noConversion"/>
  </si>
  <si>
    <r>
      <t xml:space="preserve">        境外所得纳税调整后所得</t>
    </r>
    <r>
      <rPr>
        <sz val="10"/>
        <rFont val="宋体"/>
        <family val="3"/>
        <charset val="134"/>
      </rPr>
      <t>明细表</t>
    </r>
    <phoneticPr fontId="3" type="noConversion"/>
  </si>
  <si>
    <r>
      <t>A10</t>
    </r>
    <r>
      <rPr>
        <sz val="12"/>
        <rFont val="宋体"/>
        <family val="3"/>
        <charset val="134"/>
      </rPr>
      <t>8</t>
    </r>
    <r>
      <rPr>
        <sz val="12"/>
        <rFont val="宋体"/>
        <family val="3"/>
        <charset val="134"/>
      </rPr>
      <t>01</t>
    </r>
    <r>
      <rPr>
        <sz val="12"/>
        <rFont val="宋体"/>
        <family val="3"/>
        <charset val="134"/>
      </rPr>
      <t>0</t>
    </r>
    <phoneticPr fontId="3" type="noConversion"/>
  </si>
  <si>
    <t>□</t>
    <phoneticPr fontId="3" type="noConversion"/>
  </si>
  <si>
    <t>A000000</t>
    <phoneticPr fontId="3" type="noConversion"/>
  </si>
  <si>
    <t>A100000</t>
    <phoneticPr fontId="3" type="noConversion"/>
  </si>
  <si>
    <t>A101010</t>
    <phoneticPr fontId="3" type="noConversion"/>
  </si>
  <si>
    <t>A104000</t>
    <phoneticPr fontId="3" type="noConversion"/>
  </si>
  <si>
    <t>A105000</t>
    <phoneticPr fontId="3" type="noConversion"/>
  </si>
  <si>
    <t>A105010</t>
    <phoneticPr fontId="3" type="noConversion"/>
  </si>
  <si>
    <t>A105020</t>
    <phoneticPr fontId="3" type="noConversion"/>
  </si>
  <si>
    <t>A105030</t>
    <phoneticPr fontId="3" type="noConversion"/>
  </si>
  <si>
    <t>A105040</t>
    <phoneticPr fontId="3" type="noConversion"/>
  </si>
  <si>
    <t>A105050</t>
    <phoneticPr fontId="3" type="noConversion"/>
  </si>
  <si>
    <t>A105060</t>
    <phoneticPr fontId="3" type="noConversion"/>
  </si>
  <si>
    <t>A105070</t>
    <phoneticPr fontId="3" type="noConversion"/>
  </si>
  <si>
    <t>A105080</t>
    <phoneticPr fontId="3" type="noConversion"/>
  </si>
  <si>
    <t>A105090</t>
    <phoneticPr fontId="3" type="noConversion"/>
  </si>
  <si>
    <t>A106000</t>
    <phoneticPr fontId="3" type="noConversion"/>
  </si>
  <si>
    <t>A107010</t>
    <phoneticPr fontId="3" type="noConversion"/>
  </si>
  <si>
    <t>A107011</t>
    <phoneticPr fontId="3" type="noConversion"/>
  </si>
  <si>
    <t>A108000</t>
    <phoneticPr fontId="3" type="noConversion"/>
  </si>
  <si>
    <t>A108010</t>
    <phoneticPr fontId="3" type="noConversion"/>
  </si>
  <si>
    <t>A108020</t>
    <phoneticPr fontId="3" type="noConversion"/>
  </si>
  <si>
    <t>A108030</t>
    <phoneticPr fontId="3" type="noConversion"/>
  </si>
  <si>
    <t>A109000</t>
    <phoneticPr fontId="3" type="noConversion"/>
  </si>
  <si>
    <t>A109010</t>
    <phoneticPr fontId="3" type="noConversion"/>
  </si>
  <si>
    <t>√</t>
  </si>
  <si>
    <t>A000000企业基础信息表</t>
  </si>
  <si>
    <t>A100000中华人民共和国企业所得税年度纳税申报表（A类）</t>
  </si>
  <si>
    <t>A101010一般企业收入明细表</t>
    <phoneticPr fontId="3" type="noConversion"/>
  </si>
  <si>
    <t>A101020金融企业收入明细表</t>
    <phoneticPr fontId="3" type="noConversion"/>
  </si>
  <si>
    <t>A102010一般企业成本支出明细表</t>
    <phoneticPr fontId="3" type="noConversion"/>
  </si>
  <si>
    <t>A102020金融企业支出明细表</t>
    <phoneticPr fontId="3" type="noConversion"/>
  </si>
  <si>
    <t>A103000事业单位、民间非营利组织收入、支出明细表</t>
    <phoneticPr fontId="3" type="noConversion"/>
  </si>
  <si>
    <t>A104000期间费用明细表</t>
    <phoneticPr fontId="3" type="noConversion"/>
  </si>
  <si>
    <t>A105000纳税调整项目明细表</t>
    <phoneticPr fontId="3" type="noConversion"/>
  </si>
  <si>
    <t>A105010视同销售和房地产开发企业特定业务纳税调整明细表</t>
    <phoneticPr fontId="3" type="noConversion"/>
  </si>
  <si>
    <t>A105020未按权责发生制确认收入纳税调整明细表</t>
    <phoneticPr fontId="3" type="noConversion"/>
  </si>
  <si>
    <t>A105030投资收益纳税调整明细表</t>
    <phoneticPr fontId="3" type="noConversion"/>
  </si>
  <si>
    <t>A105040专项用途财政性资金纳税调整明细表</t>
    <phoneticPr fontId="3" type="noConversion"/>
  </si>
  <si>
    <t>A105050职工薪酬纳税调整明细表</t>
    <phoneticPr fontId="3" type="noConversion"/>
  </si>
  <si>
    <t>A105060广告费和业务宣传费跨年度纳税调整明细表</t>
    <phoneticPr fontId="3" type="noConversion"/>
  </si>
  <si>
    <t>A105070捐赠支出纳税调整明细表</t>
    <phoneticPr fontId="3" type="noConversion"/>
  </si>
  <si>
    <t>A105080资产折旧、摊销情况及纳税调整明细表</t>
    <phoneticPr fontId="3" type="noConversion"/>
  </si>
  <si>
    <t>A105090资产损失税前扣除及纳税调整明细表</t>
    <phoneticPr fontId="3" type="noConversion"/>
  </si>
  <si>
    <t>A105100企业重组纳税调整明细表</t>
    <phoneticPr fontId="3" type="noConversion"/>
  </si>
  <si>
    <t>A105110政策性搬迁纳税调整明细表</t>
    <phoneticPr fontId="3" type="noConversion"/>
  </si>
  <si>
    <t>A105120特殊行业准备金纳税调整明细表</t>
    <phoneticPr fontId="3" type="noConversion"/>
  </si>
  <si>
    <t>A106000企业所得税弥补亏损明细表</t>
    <phoneticPr fontId="3" type="noConversion"/>
  </si>
  <si>
    <t>A107010免税、减计收入及加计扣除优惠明细表</t>
    <phoneticPr fontId="3" type="noConversion"/>
  </si>
  <si>
    <t>A107011符合条件的居民企业之间的股息、红利等权益性投资收益优惠明细表</t>
    <phoneticPr fontId="3" type="noConversion"/>
  </si>
  <si>
    <t>A107014研发费用加计扣除优惠明细表</t>
    <phoneticPr fontId="3" type="noConversion"/>
  </si>
  <si>
    <t>A107020所得减免优惠明细表</t>
    <phoneticPr fontId="3" type="noConversion"/>
  </si>
  <si>
    <t>A107030抵扣应纳税所得额明细表</t>
    <phoneticPr fontId="3" type="noConversion"/>
  </si>
  <si>
    <t>A107040减免所得税优惠明细表</t>
    <phoneticPr fontId="3" type="noConversion"/>
  </si>
  <si>
    <t>A107041高新技术企业优惠情况及明细表</t>
    <phoneticPr fontId="3" type="noConversion"/>
  </si>
  <si>
    <t>A107042软件、集成电路企业优惠情况及明细表</t>
    <phoneticPr fontId="3" type="noConversion"/>
  </si>
  <si>
    <t>A107050税额抵免优惠明细表</t>
    <phoneticPr fontId="3" type="noConversion"/>
  </si>
  <si>
    <t>A108000境外所得税收抵免明细表</t>
    <phoneticPr fontId="3" type="noConversion"/>
  </si>
  <si>
    <t>A108010境外所得纳税调整后所得明细表</t>
    <phoneticPr fontId="3" type="noConversion"/>
  </si>
  <si>
    <t>A108020境外分支机构弥补亏损明细表</t>
    <phoneticPr fontId="3" type="noConversion"/>
  </si>
  <si>
    <t>A108030跨年度结转抵免境外所得税明细表</t>
    <phoneticPr fontId="3" type="noConversion"/>
  </si>
  <si>
    <t>A109000跨地区经营汇总纳税企业年度分摊企业所得税明细表</t>
    <phoneticPr fontId="3" type="noConversion"/>
  </si>
  <si>
    <t>A109010企业所得税汇总纳税分支机构所得税分配表</t>
    <phoneticPr fontId="3" type="noConversion"/>
  </si>
  <si>
    <t>税收折旧额</t>
  </si>
  <si>
    <t>本年新增的符合条件的股权投资额</t>
  </si>
  <si>
    <t>以前年度结转的尚未抵扣的股权投资余额</t>
  </si>
  <si>
    <t>本年可用于抵扣的应纳税所得额</t>
  </si>
  <si>
    <t>本年从有限合伙创投企业应分得的应纳税所得额</t>
  </si>
  <si>
    <t>本年新增的可抵扣投资额</t>
  </si>
  <si>
    <t>以前年度结转的可抵扣投资额余额</t>
  </si>
  <si>
    <t>三、抵扣应纳税所得额合计</t>
  </si>
  <si>
    <t>×</t>
  </si>
  <si>
    <t>“研发支出”辅助账汇总表（样式）</t>
    <phoneticPr fontId="3" type="noConversion"/>
  </si>
  <si>
    <t>项目</t>
    <phoneticPr fontId="3" type="noConversion"/>
  </si>
  <si>
    <t>序号</t>
    <phoneticPr fontId="3" type="noConversion"/>
  </si>
  <si>
    <t>项目名称</t>
    <phoneticPr fontId="3" type="noConversion"/>
  </si>
  <si>
    <t>项目编号</t>
    <phoneticPr fontId="3" type="noConversion"/>
  </si>
  <si>
    <t>研发形式</t>
    <phoneticPr fontId="3" type="noConversion"/>
  </si>
  <si>
    <t>资本化、费用化支出选项</t>
    <phoneticPr fontId="3" type="noConversion"/>
  </si>
  <si>
    <t>项目实施状态选项</t>
    <phoneticPr fontId="3" type="noConversion"/>
  </si>
  <si>
    <t>委托方与受托方是否存在关联关系选项</t>
    <phoneticPr fontId="3" type="noConversion"/>
  </si>
  <si>
    <t>是否委托境外选项</t>
    <phoneticPr fontId="3" type="noConversion"/>
  </si>
  <si>
    <t>研发成果</t>
    <phoneticPr fontId="3" type="noConversion"/>
  </si>
  <si>
    <t>研发成果证书号</t>
    <phoneticPr fontId="3" type="noConversion"/>
  </si>
  <si>
    <t>一、人员人工费用</t>
    <phoneticPr fontId="3" type="noConversion"/>
  </si>
  <si>
    <t>二、直接投入费用</t>
    <phoneticPr fontId="3" type="noConversion"/>
  </si>
  <si>
    <t>三、折旧费用</t>
    <phoneticPr fontId="3" type="noConversion"/>
  </si>
  <si>
    <t>四、无形资产摊销</t>
    <phoneticPr fontId="3" type="noConversion"/>
  </si>
  <si>
    <t>五、新产品设计费等</t>
    <phoneticPr fontId="3" type="noConversion"/>
  </si>
  <si>
    <t>六、其他相关费用</t>
    <phoneticPr fontId="3" type="noConversion"/>
  </si>
  <si>
    <t>七、委托外部机构或个人进行研发活动所发生的费用</t>
    <phoneticPr fontId="3" type="noConversion"/>
  </si>
  <si>
    <t>其中：委托境外进行研发活动所发生的费用（包括存在关联关系的委托研发）</t>
    <phoneticPr fontId="3" type="noConversion"/>
  </si>
  <si>
    <t>八、允许加计扣除的研发费用中的第1至5类费用合计（1+2+3+4+5）</t>
    <phoneticPr fontId="3" type="noConversion"/>
  </si>
  <si>
    <t>九、当期费用化支出可加计扣除总额</t>
    <phoneticPr fontId="3" type="noConversion"/>
  </si>
  <si>
    <t>当期资本化可加计扣除的研发费用率</t>
    <phoneticPr fontId="3" type="noConversion"/>
  </si>
  <si>
    <t>直接从事研发活动人员</t>
    <phoneticPr fontId="3" type="noConversion"/>
  </si>
  <si>
    <t>外聘研发人员的劳务费用</t>
    <phoneticPr fontId="3" type="noConversion"/>
  </si>
  <si>
    <t>研发活动直接消耗</t>
    <phoneticPr fontId="3" type="noConversion"/>
  </si>
  <si>
    <t>用于中间试验和产品试制的模具、工艺装备开发及制造费</t>
    <phoneticPr fontId="3" type="noConversion"/>
  </si>
  <si>
    <t>用于不构成固定资产的样品、样机及一般测试手段购置费</t>
    <phoneticPr fontId="3" type="noConversion"/>
  </si>
  <si>
    <t>用于试制产品的检验费</t>
    <phoneticPr fontId="3" type="noConversion"/>
  </si>
  <si>
    <t>用于研发活动的仪器、设备的运行维护、调整、检验、维修等费用</t>
    <phoneticPr fontId="3" type="noConversion"/>
  </si>
  <si>
    <t>通过经营租赁方式租入的用于研发活动的仪器、设备租赁费</t>
    <phoneticPr fontId="3" type="noConversion"/>
  </si>
  <si>
    <t>用于研发活动的仪器的折旧费</t>
    <phoneticPr fontId="3" type="noConversion"/>
  </si>
  <si>
    <t>用于研发活动的设备的折旧费</t>
    <phoneticPr fontId="3" type="noConversion"/>
  </si>
  <si>
    <t>用于研发活动的软件的摊销费用</t>
    <phoneticPr fontId="3" type="noConversion"/>
  </si>
  <si>
    <t>用于研发活动的专利权的摊销费用</t>
    <phoneticPr fontId="3" type="noConversion"/>
  </si>
  <si>
    <t>用于研发活动的非专利技术（包括许可证、专有技术、设计和计算方法等）的摊销费用</t>
    <phoneticPr fontId="3" type="noConversion"/>
  </si>
  <si>
    <t>新产品设计费</t>
    <phoneticPr fontId="3" type="noConversion"/>
  </si>
  <si>
    <t>新工艺规程制定费</t>
    <phoneticPr fontId="3" type="noConversion"/>
  </si>
  <si>
    <t>新药研制的临床试验费</t>
    <phoneticPr fontId="3" type="noConversion"/>
  </si>
  <si>
    <t>勘探开发技术的现场试验费</t>
    <phoneticPr fontId="3" type="noConversion"/>
  </si>
  <si>
    <t>工资薪金</t>
    <phoneticPr fontId="3" type="noConversion"/>
  </si>
  <si>
    <t>五险一金</t>
    <phoneticPr fontId="3" type="noConversion"/>
  </si>
  <si>
    <t>材料</t>
    <phoneticPr fontId="3" type="noConversion"/>
  </si>
  <si>
    <t>燃料</t>
    <phoneticPr fontId="3" type="noConversion"/>
  </si>
  <si>
    <t>动力费用</t>
    <phoneticPr fontId="3" type="noConversion"/>
  </si>
  <si>
    <t>行次、序号</t>
    <phoneticPr fontId="3" type="noConversion"/>
  </si>
  <si>
    <t>1.1</t>
    <phoneticPr fontId="3" type="noConversion"/>
  </si>
  <si>
    <t>1.2</t>
    <phoneticPr fontId="3" type="noConversion"/>
  </si>
  <si>
    <r>
      <t>1.3</t>
    </r>
    <r>
      <rPr>
        <sz val="11"/>
        <color indexed="8"/>
        <rFont val="宋体"/>
        <family val="3"/>
        <charset val="134"/>
      </rPr>
      <t/>
    </r>
  </si>
  <si>
    <t>2.1</t>
    <phoneticPr fontId="3" type="noConversion"/>
  </si>
  <si>
    <t>2.2</t>
    <phoneticPr fontId="3" type="noConversion"/>
  </si>
  <si>
    <t>2.3</t>
  </si>
  <si>
    <t>2.4</t>
  </si>
  <si>
    <t>2.5</t>
  </si>
  <si>
    <t>2.6</t>
  </si>
  <si>
    <t>2.7</t>
  </si>
  <si>
    <t>2.8</t>
  </si>
  <si>
    <t>3.1</t>
    <phoneticPr fontId="3" type="noConversion"/>
  </si>
  <si>
    <t>3.2</t>
    <phoneticPr fontId="3" type="noConversion"/>
  </si>
  <si>
    <t>4.1</t>
    <phoneticPr fontId="3" type="noConversion"/>
  </si>
  <si>
    <t>4.2</t>
    <phoneticPr fontId="3" type="noConversion"/>
  </si>
  <si>
    <t>4.3</t>
    <phoneticPr fontId="3" type="noConversion"/>
  </si>
  <si>
    <t>5.1</t>
    <phoneticPr fontId="3" type="noConversion"/>
  </si>
  <si>
    <t>5.2</t>
    <phoneticPr fontId="3" type="noConversion"/>
  </si>
  <si>
    <t>5.3</t>
  </si>
  <si>
    <t>5.4</t>
  </si>
  <si>
    <t>6.1</t>
    <phoneticPr fontId="3" type="noConversion"/>
  </si>
  <si>
    <t>6.2</t>
    <phoneticPr fontId="3" type="noConversion"/>
  </si>
  <si>
    <t>6.3</t>
  </si>
  <si>
    <t>…</t>
    <phoneticPr fontId="3" type="noConversion"/>
  </si>
  <si>
    <t>期初余额</t>
    <phoneticPr fontId="3" type="noConversion"/>
  </si>
  <si>
    <t>本期借方发生额</t>
    <phoneticPr fontId="3" type="noConversion"/>
  </si>
  <si>
    <t>本期贷方发生额</t>
    <phoneticPr fontId="3" type="noConversion"/>
  </si>
  <si>
    <t>其中：结转管理费用</t>
    <phoneticPr fontId="3" type="noConversion"/>
  </si>
  <si>
    <t>结转无形资产</t>
    <phoneticPr fontId="3" type="noConversion"/>
  </si>
  <si>
    <t>期末余额</t>
    <phoneticPr fontId="3" type="noConversion"/>
  </si>
  <si>
    <t>项目明细
（填写项目贷方发生额）</t>
    <phoneticPr fontId="3" type="noConversion"/>
  </si>
  <si>
    <t>…</t>
    <phoneticPr fontId="73" type="noConversion"/>
  </si>
  <si>
    <t>自主研发</t>
  </si>
  <si>
    <t>费用化支出</t>
  </si>
  <si>
    <t>已完成</t>
  </si>
  <si>
    <t>移动互联网恶意程序监控系统</t>
    <phoneticPr fontId="3" type="noConversion"/>
  </si>
  <si>
    <t>第三方联动平台</t>
    <phoneticPr fontId="3" type="noConversion"/>
  </si>
  <si>
    <t>互联网僵尸木马蠕虫监控系统</t>
    <phoneticPr fontId="3" type="noConversion"/>
  </si>
  <si>
    <t>不存在</t>
  </si>
  <si>
    <t>委托境内</t>
  </si>
  <si>
    <t>其他技术成果</t>
  </si>
  <si>
    <t>差旅费</t>
    <phoneticPr fontId="3" type="noConversion"/>
  </si>
  <si>
    <t>鉴定费</t>
    <phoneticPr fontId="3" type="noConversion"/>
  </si>
  <si>
    <t>技术图书资料费</t>
    <phoneticPr fontId="3" type="noConversion"/>
  </si>
  <si>
    <t>企业所得税优惠事项备案表</t>
    <phoneticPr fontId="3" type="noConversion"/>
  </si>
  <si>
    <t>开发新技术、新产品、新工艺发生的研究开发费用加计扣除</t>
    <phoneticPr fontId="3" type="noConversion"/>
  </si>
  <si>
    <t>企业所得税优惠事项备案表</t>
    <phoneticPr fontId="3" type="noConversion"/>
  </si>
  <si>
    <t>国家需要重点扶持的高新技术企业减按15％的税率征收企业所得税</t>
    <phoneticPr fontId="3" type="noConversion"/>
  </si>
  <si>
    <t xml:space="preserve">        软件、集成电路企业优惠情况及明细表</t>
    <phoneticPr fontId="3" type="noConversion"/>
  </si>
  <si>
    <r>
      <t>第二步：</t>
    </r>
    <r>
      <rPr>
        <sz val="10.5"/>
        <color indexed="63"/>
        <rFont val="Wingdings"/>
        <charset val="2"/>
      </rPr>
      <t></t>
    </r>
    <r>
      <rPr>
        <sz val="10.5"/>
        <color indexed="63"/>
        <rFont val="宋体"/>
        <family val="3"/>
        <charset val="134"/>
      </rPr>
      <t>先按照25%税率计算</t>
    </r>
  </si>
  <si>
    <t>（2000-600）×25%=350万元</t>
  </si>
  <si>
    <r>
      <t>‚</t>
    </r>
    <r>
      <rPr>
        <sz val="10.5"/>
        <color indexed="63"/>
        <rFont val="宋体"/>
        <family val="3"/>
        <charset val="134"/>
      </rPr>
      <t>再统一按照15%税率计算</t>
    </r>
  </si>
  <si>
    <t>（2000-600）×15%=210万元</t>
  </si>
  <si>
    <r>
      <t>差额=350-210=140万元，填入第2行“</t>
    </r>
    <r>
      <rPr>
        <sz val="10.5"/>
        <color indexed="8"/>
        <rFont val="宋体"/>
        <family val="3"/>
        <charset val="134"/>
      </rPr>
      <t>国家需要重点扶持的高新技术企业</t>
    </r>
    <r>
      <rPr>
        <sz val="10.5"/>
        <color indexed="63"/>
        <rFont val="宋体"/>
        <family val="3"/>
        <charset val="134"/>
      </rPr>
      <t>”</t>
    </r>
  </si>
  <si>
    <r>
      <t>ƒ</t>
    </r>
    <r>
      <rPr>
        <sz val="10.5"/>
        <color indexed="63"/>
        <rFont val="宋体"/>
        <family val="3"/>
        <charset val="134"/>
      </rPr>
      <t>（700-600）×25%-（700-600）×15%=10万元，填入第28行“</t>
    </r>
    <r>
      <rPr>
        <sz val="10.5"/>
        <color indexed="8"/>
        <rFont val="宋体"/>
        <family val="3"/>
        <charset val="134"/>
      </rPr>
      <t>项目所得额按法定税率减半征收企业所得税叠加享受减免税优惠</t>
    </r>
    <r>
      <rPr>
        <sz val="10.5"/>
        <color indexed="63"/>
        <rFont val="宋体"/>
        <family val="3"/>
        <charset val="134"/>
      </rPr>
      <t>”</t>
    </r>
  </si>
  <si>
    <t>A107040《减免所得税优惠明细表》</t>
  </si>
  <si>
    <t>项          目</t>
  </si>
  <si>
    <t>金    额</t>
  </si>
  <si>
    <t>……</t>
  </si>
  <si>
    <t>二、国家需要重点扶持的高新技术企业（填写A107041）</t>
  </si>
  <si>
    <t>五、减：项目所得额按法定税率减半征收企业所得税叠加享受减免税优惠</t>
  </si>
  <si>
    <t>合计（1+2+3+4-28）</t>
  </si>
  <si>
    <t>第三步：过渡到主表</t>
  </si>
  <si>
    <t>项        目</t>
  </si>
  <si>
    <t>四、纳税调整后所得（13-14+15-16-17+18）</t>
  </si>
  <si>
    <t>    减：所得减免（填写A107020）</t>
  </si>
  <si>
    <t>    减：抵扣应纳税所得额（填写A107030）</t>
  </si>
  <si>
    <t>    减：弥补以前年度亏损（填写A106000）</t>
  </si>
  <si>
    <t>五、应纳税所得额（19-20-21-22）</t>
  </si>
  <si>
    <t>    税率（25%）</t>
  </si>
  <si>
    <t>六、应纳所得税额（23×24）</t>
  </si>
  <si>
    <t>    减：减免所得税额（填写A107040）</t>
  </si>
  <si>
    <t>    减：抵免所得税额（填写A107050）</t>
  </si>
  <si>
    <t>七、应纳税额（25-26-27）</t>
  </si>
  <si>
    <t>综上所述，“项目所得额按法定税率减半征收企业所得税叠加享受减免税优惠”填报时须注意两点：一是只能按照法定税率25%减半，而不能按照优惠税率减半；二是填报该行时需要逆向思维，差额填入该行次。建议先按照正确的方法计算出应纳税额，再倒推出差额，就可以按申报表的逻辑关系运算出应纳税额了。</t>
  </si>
  <si>
    <t>北京华达科技有限公司</t>
    <phoneticPr fontId="3" type="noConversion"/>
  </si>
  <si>
    <r>
      <t>本表适用于发生投资收益纳税调整项目的纳税人填报。纳税人根据税法、《国家税务总局关于贯彻落实企业所得税法若干税收问题的通知》（国税函〔2010〕79号）等相关规定，以及国家统一企业会计制度，填报投资收益的会计处理、税法规定，以及纳税调整情况。</t>
    </r>
    <r>
      <rPr>
        <sz val="14"/>
        <color indexed="10"/>
        <rFont val="宋体"/>
        <family val="3"/>
        <charset val="134"/>
      </rPr>
      <t>发生持有期间投资收益，并按税法规定为减免税收入的(如国债利息收入和居民企业之间的股息、红利等等)，本表不作调整。处置投资项目按税法规定确认为损失的，本表不作调整，在《资产损失税前扣除及纳税调整明细表》(A105090)进行纳税调整。</t>
    </r>
    <phoneticPr fontId="40" type="noConversion"/>
  </si>
  <si>
    <t>交易性金融资产会计核算时以该资产的公允价值进行后续计量，而税收规定交易性金融资产的计税基础不受持有期间资产增值或者减值的影响，维持不变。这种税收和会计的差异，会影响企业在处置交易性金融资产的所得，因此，在企业处置交易性金融资产时必须进行纳税调整。</t>
  </si>
  <si>
    <r>
      <rPr>
        <sz val="12"/>
        <color indexed="8"/>
        <rFont val="宋体"/>
        <family val="3"/>
        <charset val="134"/>
      </rPr>
      <t>某公司</t>
    </r>
    <r>
      <rPr>
        <sz val="12"/>
        <color indexed="8"/>
        <rFont val="Arial"/>
        <family val="2"/>
      </rPr>
      <t>2016</t>
    </r>
    <r>
      <rPr>
        <sz val="12"/>
        <color indexed="8"/>
        <rFont val="宋体"/>
        <family val="3"/>
        <charset val="134"/>
      </rPr>
      <t>年</t>
    </r>
    <r>
      <rPr>
        <sz val="12"/>
        <color indexed="8"/>
        <rFont val="Arial"/>
        <family val="2"/>
      </rPr>
      <t>1</t>
    </r>
    <r>
      <rPr>
        <sz val="12"/>
        <color indexed="8"/>
        <rFont val="宋体"/>
        <family val="3"/>
        <charset val="134"/>
      </rPr>
      <t>月</t>
    </r>
    <r>
      <rPr>
        <sz val="12"/>
        <color indexed="8"/>
        <rFont val="Arial"/>
        <family val="2"/>
      </rPr>
      <t>31</t>
    </r>
    <r>
      <rPr>
        <sz val="12"/>
        <color indexed="8"/>
        <rFont val="宋体"/>
        <family val="3"/>
        <charset val="134"/>
      </rPr>
      <t>日，以</t>
    </r>
    <r>
      <rPr>
        <sz val="12"/>
        <color indexed="8"/>
        <rFont val="Arial"/>
        <family val="2"/>
      </rPr>
      <t>200</t>
    </r>
    <r>
      <rPr>
        <sz val="12"/>
        <color indexed="8"/>
        <rFont val="宋体"/>
        <family val="3"/>
        <charset val="134"/>
      </rPr>
      <t>万元购入交易性金融资产</t>
    </r>
    <r>
      <rPr>
        <sz val="12"/>
        <color indexed="8"/>
        <rFont val="Arial"/>
        <family val="2"/>
      </rPr>
      <t>A</t>
    </r>
    <r>
      <rPr>
        <sz val="12"/>
        <color indexed="8"/>
        <rFont val="宋体"/>
        <family val="3"/>
        <charset val="134"/>
      </rPr>
      <t>：</t>
    </r>
    <r>
      <rPr>
        <sz val="12"/>
        <color indexed="8"/>
        <rFont val="Arial"/>
        <family val="2"/>
      </rPr>
      <t>2016</t>
    </r>
    <r>
      <rPr>
        <sz val="12"/>
        <color indexed="8"/>
        <rFont val="宋体"/>
        <family val="3"/>
        <charset val="134"/>
      </rPr>
      <t>年</t>
    </r>
    <r>
      <rPr>
        <sz val="12"/>
        <color indexed="8"/>
        <rFont val="Arial"/>
        <family val="2"/>
      </rPr>
      <t>10</t>
    </r>
    <r>
      <rPr>
        <sz val="12"/>
        <color indexed="8"/>
        <rFont val="宋体"/>
        <family val="3"/>
        <charset val="134"/>
      </rPr>
      <t>月</t>
    </r>
    <r>
      <rPr>
        <sz val="12"/>
        <color indexed="8"/>
        <rFont val="Arial"/>
        <family val="2"/>
      </rPr>
      <t>31</t>
    </r>
    <r>
      <rPr>
        <sz val="12"/>
        <color indexed="8"/>
        <rFont val="宋体"/>
        <family val="3"/>
        <charset val="134"/>
      </rPr>
      <t>日，公允价值</t>
    </r>
    <r>
      <rPr>
        <sz val="12"/>
        <color indexed="8"/>
        <rFont val="Arial"/>
        <family val="2"/>
      </rPr>
      <t>220</t>
    </r>
    <r>
      <rPr>
        <sz val="12"/>
        <color indexed="8"/>
        <rFont val="宋体"/>
        <family val="3"/>
        <charset val="134"/>
      </rPr>
      <t>万元；</t>
    </r>
    <r>
      <rPr>
        <sz val="12"/>
        <color indexed="8"/>
        <rFont val="Arial"/>
        <family val="2"/>
      </rPr>
      <t>2016</t>
    </r>
    <r>
      <rPr>
        <sz val="12"/>
        <color indexed="8"/>
        <rFont val="宋体"/>
        <family val="3"/>
        <charset val="134"/>
      </rPr>
      <t>年</t>
    </r>
    <r>
      <rPr>
        <sz val="12"/>
        <color indexed="8"/>
        <rFont val="Arial"/>
        <family val="2"/>
      </rPr>
      <t>12</t>
    </r>
    <r>
      <rPr>
        <sz val="12"/>
        <color indexed="8"/>
        <rFont val="宋体"/>
        <family val="3"/>
        <charset val="134"/>
      </rPr>
      <t>月</t>
    </r>
    <r>
      <rPr>
        <sz val="12"/>
        <color indexed="8"/>
        <rFont val="Arial"/>
        <family val="2"/>
      </rPr>
      <t>10</t>
    </r>
    <r>
      <rPr>
        <sz val="12"/>
        <color indexed="8"/>
        <rFont val="宋体"/>
        <family val="3"/>
        <charset val="134"/>
      </rPr>
      <t>日，售价</t>
    </r>
    <r>
      <rPr>
        <sz val="12"/>
        <color indexed="8"/>
        <rFont val="Arial"/>
        <family val="2"/>
      </rPr>
      <t>225</t>
    </r>
    <r>
      <rPr>
        <sz val="12"/>
        <color indexed="8"/>
        <rFont val="宋体"/>
        <family val="3"/>
        <charset val="134"/>
      </rPr>
      <t>万元。</t>
    </r>
    <r>
      <rPr>
        <sz val="12"/>
        <color indexed="8"/>
        <rFont val="Arial"/>
        <family val="2"/>
      </rPr>
      <t/>
    </r>
    <phoneticPr fontId="40" type="noConversion"/>
  </si>
  <si>
    <t>借：银行存款</t>
    <phoneticPr fontId="40" type="noConversion"/>
  </si>
  <si>
    <r>
      <t xml:space="preserve"> </t>
    </r>
    <r>
      <rPr>
        <sz val="12"/>
        <rFont val="宋体"/>
        <family val="3"/>
        <charset val="134"/>
      </rPr>
      <t xml:space="preserve">   </t>
    </r>
    <r>
      <rPr>
        <sz val="12"/>
        <rFont val="宋体"/>
        <family val="3"/>
        <charset val="134"/>
      </rPr>
      <t>贷：交易性金融资产</t>
    </r>
    <phoneticPr fontId="40" type="noConversion"/>
  </si>
  <si>
    <t>一成本</t>
    <phoneticPr fontId="40" type="noConversion"/>
  </si>
  <si>
    <t>借：公允价值变动损益</t>
    <phoneticPr fontId="40" type="noConversion"/>
  </si>
  <si>
    <r>
      <t xml:space="preserve"> </t>
    </r>
    <r>
      <rPr>
        <sz val="12"/>
        <rFont val="宋体"/>
        <family val="3"/>
        <charset val="134"/>
      </rPr>
      <t xml:space="preserve">   </t>
    </r>
    <r>
      <rPr>
        <sz val="12"/>
        <rFont val="宋体"/>
        <family val="3"/>
        <charset val="134"/>
      </rPr>
      <t>贷：投资收益</t>
    </r>
    <phoneticPr fontId="40" type="noConversion"/>
  </si>
  <si>
    <t>一公允价值变动</t>
    <phoneticPr fontId="40" type="noConversion"/>
  </si>
  <si>
    <r>
      <t xml:space="preserve"> </t>
    </r>
    <r>
      <rPr>
        <sz val="12"/>
        <rFont val="宋体"/>
        <family val="3"/>
        <charset val="134"/>
      </rPr>
      <t xml:space="preserve">       </t>
    </r>
    <r>
      <rPr>
        <sz val="12"/>
        <rFont val="宋体"/>
        <family val="3"/>
        <charset val="134"/>
      </rPr>
      <t>投资收益</t>
    </r>
    <phoneticPr fontId="40" type="noConversion"/>
  </si>
  <si>
    <r>
      <t>2016</t>
    </r>
    <r>
      <rPr>
        <sz val="12"/>
        <color indexed="8"/>
        <rFont val="宋体"/>
        <family val="3"/>
        <charset val="134"/>
      </rPr>
      <t>年</t>
    </r>
    <r>
      <rPr>
        <sz val="12"/>
        <color indexed="8"/>
        <rFont val="Arial"/>
        <family val="2"/>
      </rPr>
      <t>1</t>
    </r>
    <r>
      <rPr>
        <sz val="12"/>
        <color indexed="8"/>
        <rFont val="宋体"/>
        <family val="3"/>
        <charset val="134"/>
      </rPr>
      <t>月购入</t>
    </r>
    <r>
      <rPr>
        <sz val="12"/>
        <color indexed="8"/>
        <rFont val="Arial"/>
        <family val="2"/>
      </rPr>
      <t>A</t>
    </r>
    <r>
      <rPr>
        <sz val="12"/>
        <color indexed="8"/>
        <rFont val="宋体"/>
        <family val="3"/>
        <charset val="134"/>
      </rPr>
      <t>公司</t>
    </r>
    <r>
      <rPr>
        <sz val="12"/>
        <color indexed="8"/>
        <rFont val="Arial"/>
        <family val="2"/>
      </rPr>
      <t>30%</t>
    </r>
    <r>
      <rPr>
        <sz val="12"/>
        <color indexed="8"/>
        <rFont val="宋体"/>
        <family val="3"/>
        <charset val="134"/>
      </rPr>
      <t>的股份，购买价款为</t>
    </r>
    <r>
      <rPr>
        <sz val="12"/>
        <color indexed="8"/>
        <rFont val="Arial"/>
        <family val="2"/>
      </rPr>
      <t>2000</t>
    </r>
    <r>
      <rPr>
        <sz val="12"/>
        <color indexed="8"/>
        <rFont val="宋体"/>
        <family val="3"/>
        <charset val="134"/>
      </rPr>
      <t>万元，并自取得之日起派人参与</t>
    </r>
    <r>
      <rPr>
        <sz val="12"/>
        <color indexed="8"/>
        <rFont val="Arial"/>
        <family val="2"/>
      </rPr>
      <t>A</t>
    </r>
    <r>
      <rPr>
        <sz val="12"/>
        <color indexed="8"/>
        <rFont val="宋体"/>
        <family val="3"/>
        <charset val="134"/>
      </rPr>
      <t>公司的生产经营决策。取得投资当日，</t>
    </r>
    <r>
      <rPr>
        <sz val="12"/>
        <color indexed="8"/>
        <rFont val="Arial"/>
        <family val="2"/>
      </rPr>
      <t>A</t>
    </r>
    <r>
      <rPr>
        <sz val="12"/>
        <color indexed="8"/>
        <rFont val="宋体"/>
        <family val="3"/>
        <charset val="134"/>
      </rPr>
      <t>公司可辨认净资产公允价值为</t>
    </r>
    <r>
      <rPr>
        <sz val="12"/>
        <color indexed="8"/>
        <rFont val="Arial"/>
        <family val="2"/>
      </rPr>
      <t>6000</t>
    </r>
    <r>
      <rPr>
        <sz val="12"/>
        <color indexed="8"/>
        <rFont val="宋体"/>
        <family val="3"/>
        <charset val="134"/>
      </rPr>
      <t>万元；</t>
    </r>
    <r>
      <rPr>
        <sz val="12"/>
        <color indexed="8"/>
        <rFont val="Arial"/>
        <family val="2"/>
      </rPr>
      <t>2016</t>
    </r>
    <r>
      <rPr>
        <sz val="12"/>
        <color indexed="8"/>
        <rFont val="宋体"/>
        <family val="3"/>
        <charset val="134"/>
      </rPr>
      <t>年未被投资单位</t>
    </r>
    <r>
      <rPr>
        <sz val="12"/>
        <color indexed="8"/>
        <rFont val="Arial"/>
        <family val="2"/>
      </rPr>
      <t>A</t>
    </r>
    <r>
      <rPr>
        <sz val="12"/>
        <color indexed="8"/>
        <rFont val="宋体"/>
        <family val="3"/>
        <charset val="134"/>
      </rPr>
      <t>公司调整后的净利润为</t>
    </r>
    <r>
      <rPr>
        <sz val="12"/>
        <color indexed="8"/>
        <rFont val="Arial"/>
        <family val="2"/>
      </rPr>
      <t>500</t>
    </r>
    <r>
      <rPr>
        <sz val="12"/>
        <color indexed="8"/>
        <rFont val="宋体"/>
        <family val="3"/>
        <charset val="134"/>
      </rPr>
      <t>万元。甲公司应享有份额</t>
    </r>
    <r>
      <rPr>
        <sz val="12"/>
        <color indexed="8"/>
        <rFont val="Arial"/>
        <family val="2"/>
      </rPr>
      <t>=500×30%=150</t>
    </r>
    <r>
      <rPr>
        <sz val="12"/>
        <color indexed="8"/>
        <rFont val="宋体"/>
        <family val="3"/>
        <charset val="134"/>
      </rPr>
      <t>（万元）确认投资收益。</t>
    </r>
    <phoneticPr fontId="40" type="noConversion"/>
  </si>
  <si>
    <r>
      <rPr>
        <sz val="12"/>
        <color indexed="8"/>
        <rFont val="宋体"/>
        <family val="3"/>
        <charset val="134"/>
      </rPr>
      <t>由于税收按照被投资企业股东或股东大会作出利润分配或转股决定的日期，确定收入的现，因此，企业按照权益法核算确认为当期投资收益的</t>
    </r>
    <r>
      <rPr>
        <sz val="12"/>
        <color indexed="8"/>
        <rFont val="Arial"/>
        <family val="2"/>
      </rPr>
      <t>150</t>
    </r>
    <r>
      <rPr>
        <sz val="12"/>
        <color indexed="8"/>
        <rFont val="宋体"/>
        <family val="3"/>
        <charset val="134"/>
      </rPr>
      <t>万元应当作纳税调减。</t>
    </r>
    <phoneticPr fontId="40" type="noConversion"/>
  </si>
  <si>
    <t>三、政府补助递延收入（10+11+12）</t>
    <phoneticPr fontId="40" type="noConversion"/>
  </si>
  <si>
    <t>旺业房地产公司2016年开盘预售一期房产，共取得预售收入4亿元（不含增值税）。当地税务机关规定的预售毛利率为15%，税金及附加为3%。</t>
  </si>
  <si>
    <t>预收收入转为销售收入调减</t>
    <phoneticPr fontId="40" type="noConversion"/>
  </si>
  <si>
    <t>没有差异不需要填写本表</t>
    <phoneticPr fontId="40" type="noConversion"/>
  </si>
  <si>
    <t>　　（二）飞机、火车、轮船、机器、机械和其他生产设备，为10年；</t>
  </si>
  <si>
    <t>　　（三）与生产经营活动有关的器具、工具、家具等，为5年；</t>
  </si>
  <si>
    <t>　　（四）飞机、火车、轮船以外的运输工具，为4年；</t>
  </si>
  <si>
    <t>　　（五）电子设备，为3年。</t>
  </si>
  <si>
    <t>四、可供选择的行业代码表</t>
  </si>
  <si>
    <t>重要领域（行业）固定资产加速折旧行业代码表</t>
  </si>
  <si>
    <t>代码</t>
  </si>
  <si>
    <t>类别名称</t>
  </si>
  <si>
    <t>文件依据</t>
  </si>
  <si>
    <t>领域/行业</t>
  </si>
  <si>
    <t>门类</t>
  </si>
  <si>
    <t>大类</t>
  </si>
  <si>
    <t>中类</t>
  </si>
  <si>
    <t>小类</t>
  </si>
  <si>
    <t>农副食品加工业</t>
  </si>
  <si>
    <t>财税〔2015〕106号</t>
  </si>
  <si>
    <t>轻工</t>
  </si>
  <si>
    <t xml:space="preserve">  谷物磨制</t>
  </si>
  <si>
    <t xml:space="preserve">  饲料加工     </t>
  </si>
  <si>
    <t xml:space="preserve">  植物油加工</t>
  </si>
  <si>
    <t xml:space="preserve">  制糖业</t>
  </si>
  <si>
    <t xml:space="preserve">  屠宰及肉类加工</t>
  </si>
  <si>
    <t xml:space="preserve">  水产品加工</t>
  </si>
  <si>
    <t xml:space="preserve">  蔬菜、水果和坚果加工</t>
  </si>
  <si>
    <t xml:space="preserve">  其他农副食品加工  </t>
  </si>
  <si>
    <t>食品制造业</t>
  </si>
  <si>
    <t xml:space="preserve">  焙烤食品制造</t>
  </si>
  <si>
    <t xml:space="preserve">  糖果、巧克力及蜜饯制造</t>
  </si>
  <si>
    <t xml:space="preserve">  方便食品制造</t>
  </si>
  <si>
    <t xml:space="preserve">  乳制品制造</t>
  </si>
  <si>
    <t xml:space="preserve">  罐头食品制造</t>
  </si>
  <si>
    <t xml:space="preserve">  调味品、发酵制品制造</t>
  </si>
  <si>
    <t xml:space="preserve">  其他食品制造</t>
  </si>
  <si>
    <t>纺织业</t>
  </si>
  <si>
    <t>纺织</t>
  </si>
  <si>
    <t xml:space="preserve"> 棉纺织及印染精加工</t>
  </si>
  <si>
    <t xml:space="preserve">  毛纺织及染整精加工</t>
  </si>
  <si>
    <t xml:space="preserve">  麻纺织及染整精加工</t>
  </si>
  <si>
    <t xml:space="preserve">  丝绢纺织及印染精加工</t>
  </si>
  <si>
    <t xml:space="preserve">  化纤织造及印染精加工</t>
  </si>
  <si>
    <t xml:space="preserve">  针织或钩针编织物及其制品制造</t>
  </si>
  <si>
    <t xml:space="preserve">  家用纺织制成品制造</t>
  </si>
  <si>
    <t xml:space="preserve">  非家用纺织制成品制造</t>
  </si>
  <si>
    <t>纺织服装、服饰业</t>
  </si>
  <si>
    <t xml:space="preserve">  机织服装制造</t>
  </si>
  <si>
    <t xml:space="preserve">  针织或钩针编织服装制造</t>
  </si>
  <si>
    <t xml:space="preserve">  服饰制造</t>
  </si>
  <si>
    <t>皮革、毛皮、羽毛及其制品和制鞋业</t>
  </si>
  <si>
    <t xml:space="preserve">  皮革鞣制加工</t>
  </si>
  <si>
    <t xml:space="preserve">  皮革制品制造</t>
  </si>
  <si>
    <t xml:space="preserve">  毛皮鞣制及制品加工</t>
  </si>
  <si>
    <t xml:space="preserve">  羽毛(绒)加工及制品制造</t>
  </si>
  <si>
    <t xml:space="preserve">  制鞋业</t>
  </si>
  <si>
    <t>木材加工和木、竹、藤、棕、草制品业</t>
  </si>
  <si>
    <t xml:space="preserve">  木材加工</t>
  </si>
  <si>
    <t xml:space="preserve">  人造板制造</t>
  </si>
  <si>
    <t xml:space="preserve">  木制品制造</t>
  </si>
  <si>
    <t xml:space="preserve">  竹、藤、棕、草等制品制造</t>
  </si>
  <si>
    <t xml:space="preserve">家具制造业 </t>
  </si>
  <si>
    <t xml:space="preserve">  木质家具制造</t>
  </si>
  <si>
    <t xml:space="preserve">  竹、藤家具制造</t>
  </si>
  <si>
    <t xml:space="preserve">  金属家具制造</t>
  </si>
  <si>
    <t xml:space="preserve">  塑料家具制造</t>
  </si>
  <si>
    <t xml:space="preserve">  其他家具制造</t>
  </si>
  <si>
    <t xml:space="preserve">造纸和纸制品业 </t>
  </si>
  <si>
    <t xml:space="preserve">  纸浆制造</t>
  </si>
  <si>
    <t xml:space="preserve">  造纸</t>
  </si>
  <si>
    <t xml:space="preserve">  纸制品制造</t>
  </si>
  <si>
    <t>印刷和记录媒介复制业</t>
  </si>
  <si>
    <t xml:space="preserve">  印刷</t>
  </si>
  <si>
    <t xml:space="preserve">  装订及印刷相关服务</t>
  </si>
  <si>
    <t xml:space="preserve">  记录媒介复制</t>
  </si>
  <si>
    <t>文教、工美、体育和娱乐用品制造业</t>
  </si>
  <si>
    <t xml:space="preserve">  文教办公用品制造</t>
  </si>
  <si>
    <t xml:space="preserve">  乐器制造</t>
  </si>
  <si>
    <t xml:space="preserve">  工艺美术品制造</t>
  </si>
  <si>
    <t xml:space="preserve">  体育用品制造</t>
  </si>
  <si>
    <t xml:space="preserve">  玩具制造</t>
  </si>
  <si>
    <t xml:space="preserve">  日用化学产品制造</t>
  </si>
  <si>
    <t xml:space="preserve">    肥皂及合成洗涤剂制造</t>
  </si>
  <si>
    <t xml:space="preserve">    化妆品制造</t>
  </si>
  <si>
    <t xml:space="preserve">    口腔清洁用品制造</t>
  </si>
  <si>
    <t xml:space="preserve">    香料、香精制造</t>
  </si>
  <si>
    <t xml:space="preserve">    其他日用化学产品制造</t>
  </si>
  <si>
    <t xml:space="preserve">医药制造业 </t>
  </si>
  <si>
    <t xml:space="preserve">  化学药品原料药制造</t>
  </si>
  <si>
    <t xml:space="preserve">  化学药品制剂制造</t>
  </si>
  <si>
    <t xml:space="preserve">  中药饮片加工</t>
  </si>
  <si>
    <t xml:space="preserve">  中成药生产</t>
  </si>
  <si>
    <t xml:space="preserve">  兽用药品制造</t>
  </si>
  <si>
    <t xml:space="preserve">  卫生材料及医药用品制造</t>
  </si>
  <si>
    <t xml:space="preserve">  生物药品制造</t>
  </si>
  <si>
    <t>财税〔2014〕75号</t>
  </si>
  <si>
    <t>生物药品制造</t>
  </si>
  <si>
    <t>化学纤维制造业</t>
  </si>
  <si>
    <t xml:space="preserve">  纤维素纤维原料及纤维制造</t>
  </si>
  <si>
    <t xml:space="preserve">  合成纤维制造</t>
  </si>
  <si>
    <t xml:space="preserve">  塑料制品业</t>
  </si>
  <si>
    <t xml:space="preserve">    塑料薄膜制造</t>
  </si>
  <si>
    <t xml:space="preserve">    塑料板、管、型材制造</t>
  </si>
  <si>
    <t xml:space="preserve">    塑料丝、绳及编织品制造</t>
  </si>
  <si>
    <t xml:space="preserve">    泡沫塑料制造</t>
  </si>
  <si>
    <t xml:space="preserve">    塑料人造革、合成革制造</t>
  </si>
  <si>
    <t xml:space="preserve">    塑料包装箱及容器制造</t>
  </si>
  <si>
    <t xml:space="preserve">    日用塑料制品制造</t>
  </si>
  <si>
    <t xml:space="preserve">    塑料零件制造</t>
  </si>
  <si>
    <t xml:space="preserve">    其他塑料制品制造</t>
  </si>
  <si>
    <t xml:space="preserve">金属制品业 </t>
  </si>
  <si>
    <t>机械</t>
  </si>
  <si>
    <t xml:space="preserve">  结构性金属制品制造</t>
  </si>
  <si>
    <t xml:space="preserve">  金属工具制造</t>
  </si>
  <si>
    <t xml:space="preserve">  集装箱及金属包装容器制造</t>
  </si>
  <si>
    <t xml:space="preserve">  金属丝绳及其制品制造</t>
  </si>
  <si>
    <t xml:space="preserve">  建筑、安全用金属制品制造</t>
  </si>
  <si>
    <t xml:space="preserve">  金属表面处理及热处理加工</t>
  </si>
  <si>
    <t xml:space="preserve">  搪瓷制品制造</t>
  </si>
  <si>
    <t xml:space="preserve">  金属制日用品制造</t>
  </si>
  <si>
    <t xml:space="preserve">  其他金属制品制造</t>
  </si>
  <si>
    <t>通用设备制造业</t>
  </si>
  <si>
    <t xml:space="preserve">  锅炉及原动设备制造</t>
  </si>
  <si>
    <t xml:space="preserve">  金属加工机械制造</t>
  </si>
  <si>
    <t xml:space="preserve">  物料搬运设备制造</t>
  </si>
  <si>
    <t xml:space="preserve">  泵、阀门、压缩机及类似机械制造</t>
  </si>
  <si>
    <t xml:space="preserve">  轴承、齿轮和传动部件制造</t>
  </si>
  <si>
    <t xml:space="preserve">  烘炉、风机、衡器、包装等设备制造</t>
  </si>
  <si>
    <t xml:space="preserve">  文化、办公用机械制造</t>
  </si>
  <si>
    <t xml:space="preserve">  通用零部件制造</t>
  </si>
  <si>
    <t xml:space="preserve">  其他通用设备制造业</t>
  </si>
  <si>
    <t xml:space="preserve">专用设备制造业 </t>
  </si>
  <si>
    <t>专用设备制造业</t>
  </si>
  <si>
    <t xml:space="preserve">  采矿、冶金、建筑专用设备制造</t>
  </si>
  <si>
    <t xml:space="preserve">  化工、木材、非金属加工专用设备制造</t>
  </si>
  <si>
    <t xml:space="preserve">  食品、饮料、烟草及饲料生产专用设备制造　　　</t>
  </si>
  <si>
    <t xml:space="preserve">  印刷、制药、日化及日用品生产专用设备制造</t>
  </si>
  <si>
    <t xml:space="preserve">  纺织、服装和皮革加工专用设备制造</t>
  </si>
  <si>
    <t xml:space="preserve">  电子和电工机械专用设备制造</t>
  </si>
  <si>
    <t xml:space="preserve">  农、林、牧、渔专用机械制造</t>
  </si>
  <si>
    <t xml:space="preserve">  医疗仪器设备及器械制造</t>
  </si>
  <si>
    <t xml:space="preserve">  环保、社会公共服务及其他专用设备制造</t>
  </si>
  <si>
    <t>汽车制造业</t>
  </si>
  <si>
    <t>汽车</t>
  </si>
  <si>
    <t xml:space="preserve">  汽车整车制造</t>
  </si>
  <si>
    <t xml:space="preserve">  改装汽车制造</t>
  </si>
  <si>
    <t xml:space="preserve">  低速载货汽车制造</t>
  </si>
  <si>
    <t xml:space="preserve">  电车制造</t>
  </si>
  <si>
    <t xml:space="preserve">  汽车车身、挂车制造</t>
  </si>
  <si>
    <t xml:space="preserve">  汽车零部件及配件制造</t>
  </si>
  <si>
    <t>铁路、船舶、航空航天和其他运输设备制造业</t>
  </si>
  <si>
    <t xml:space="preserve">  铁路运输设备制造</t>
  </si>
  <si>
    <t xml:space="preserve">  城市轨道交通设备制造</t>
  </si>
  <si>
    <t xml:space="preserve">  船舶及相关装置制造</t>
  </si>
  <si>
    <t xml:space="preserve">  航空、航天器及设备制造</t>
  </si>
  <si>
    <t xml:space="preserve">  摩托车制造</t>
  </si>
  <si>
    <t xml:space="preserve">  自行车制造</t>
  </si>
  <si>
    <t xml:space="preserve">    非公路休闲车及零配件制造</t>
  </si>
  <si>
    <t xml:space="preserve">  潜水救捞及其他未列明运输设备制造</t>
  </si>
  <si>
    <t xml:space="preserve">电气机械和器材制造业 </t>
  </si>
  <si>
    <t xml:space="preserve">  电机制造</t>
  </si>
  <si>
    <t xml:space="preserve">  输配电及控制设备制造</t>
  </si>
  <si>
    <t xml:space="preserve">  电线、电缆、光缆及电工器材制造</t>
  </si>
  <si>
    <t xml:space="preserve">  电池制造</t>
  </si>
  <si>
    <t xml:space="preserve">  家用电力器具制造</t>
  </si>
  <si>
    <t xml:space="preserve">  非电力家用器具制造</t>
  </si>
  <si>
    <t xml:space="preserve">  照明器具制造</t>
  </si>
  <si>
    <t xml:space="preserve">  其他电气机械及器材制造</t>
  </si>
  <si>
    <t>计算机、通信和其他电子设备制造业</t>
  </si>
  <si>
    <t xml:space="preserve">  计算机制造</t>
  </si>
  <si>
    <t xml:space="preserve">  通信设备制造</t>
  </si>
  <si>
    <t xml:space="preserve">  广播电视设备制造</t>
  </si>
  <si>
    <t xml:space="preserve">  雷达及配套设备制造</t>
  </si>
  <si>
    <t xml:space="preserve">  视听设备制造</t>
  </si>
  <si>
    <t xml:space="preserve">  电子器件制造</t>
  </si>
  <si>
    <t xml:space="preserve">  电子元件制造</t>
  </si>
  <si>
    <t xml:space="preserve">  其他电子设备制造</t>
  </si>
  <si>
    <t>仪器仪表制造业</t>
  </si>
  <si>
    <t xml:space="preserve">  通用仪器仪表制造</t>
  </si>
  <si>
    <t xml:space="preserve">  专用仪器仪表制造</t>
  </si>
  <si>
    <t xml:space="preserve">  钟表与计时仪器制造</t>
  </si>
  <si>
    <t xml:space="preserve">  光学仪器及眼镜制造</t>
  </si>
  <si>
    <t xml:space="preserve">  其他仪器仪表制造业</t>
  </si>
  <si>
    <t>I</t>
  </si>
  <si>
    <t>信息传输、软件和信息技术服务业</t>
  </si>
  <si>
    <t>电信、广播电视和卫星传输服务</t>
  </si>
  <si>
    <t xml:space="preserve">  电信</t>
  </si>
  <si>
    <t xml:space="preserve">  广播电视传输服务</t>
  </si>
  <si>
    <t xml:space="preserve">  卫星传输服务</t>
  </si>
  <si>
    <t>互联网和相关服务</t>
  </si>
  <si>
    <t xml:space="preserve">  互联网接入及相关服务</t>
  </si>
  <si>
    <t xml:space="preserve">  互联网信息服务</t>
  </si>
  <si>
    <t xml:space="preserve">  其他互联网服务</t>
  </si>
  <si>
    <t>软件和信息技术服务业</t>
  </si>
  <si>
    <t xml:space="preserve">  软件开发</t>
  </si>
  <si>
    <t xml:space="preserve">  信息系统集成服务</t>
  </si>
  <si>
    <t xml:space="preserve">  信息技术咨询服务</t>
  </si>
  <si>
    <t xml:space="preserve">  数据处理和存储服务</t>
  </si>
  <si>
    <t xml:space="preserve">  集成电路设计</t>
  </si>
  <si>
    <t xml:space="preserve">  其他信息技术服务业</t>
  </si>
  <si>
    <t>融资租赁资产税会差异调整案例</t>
  </si>
  <si>
    <r>
      <t>某上市公司</t>
    </r>
    <r>
      <rPr>
        <sz val="15"/>
        <color indexed="63"/>
        <rFont val="Arial"/>
        <family val="2"/>
      </rPr>
      <t>A</t>
    </r>
    <r>
      <rPr>
        <sz val="15"/>
        <color indexed="63"/>
        <rFont val="宋体"/>
        <family val="3"/>
        <charset val="134"/>
      </rPr>
      <t>与</t>
    </r>
    <r>
      <rPr>
        <sz val="15"/>
        <color indexed="63"/>
        <rFont val="Arial"/>
        <family val="2"/>
      </rPr>
      <t>B</t>
    </r>
    <r>
      <rPr>
        <sz val="15"/>
        <color indexed="63"/>
        <rFont val="宋体"/>
        <family val="3"/>
        <charset val="134"/>
      </rPr>
      <t>公司签订融资租赁合同，租入</t>
    </r>
    <r>
      <rPr>
        <sz val="15"/>
        <color indexed="63"/>
        <rFont val="Arial"/>
        <family val="2"/>
      </rPr>
      <t>B</t>
    </r>
    <r>
      <rPr>
        <sz val="15"/>
        <color indexed="63"/>
        <rFont val="宋体"/>
        <family val="3"/>
        <charset val="134"/>
      </rPr>
      <t>公司设备一台，企业执行《企业会计准则》。融资租赁合同约定</t>
    </r>
    <r>
      <rPr>
        <sz val="15"/>
        <color indexed="63"/>
        <rFont val="Arial"/>
        <family val="2"/>
      </rPr>
      <t>2014</t>
    </r>
    <r>
      <rPr>
        <sz val="15"/>
        <color indexed="63"/>
        <rFont val="宋体"/>
        <family val="3"/>
        <charset val="134"/>
      </rPr>
      <t>年</t>
    </r>
    <r>
      <rPr>
        <sz val="15"/>
        <color indexed="63"/>
        <rFont val="Arial"/>
        <family val="2"/>
      </rPr>
      <t>12</t>
    </r>
    <r>
      <rPr>
        <sz val="15"/>
        <color indexed="63"/>
        <rFont val="宋体"/>
        <family val="3"/>
        <charset val="134"/>
      </rPr>
      <t>月</t>
    </r>
    <r>
      <rPr>
        <sz val="15"/>
        <color indexed="63"/>
        <rFont val="Arial"/>
        <family val="2"/>
      </rPr>
      <t>31</t>
    </r>
    <r>
      <rPr>
        <sz val="15"/>
        <color indexed="63"/>
        <rFont val="宋体"/>
        <family val="3"/>
        <charset val="134"/>
      </rPr>
      <t>日起，</t>
    </r>
    <r>
      <rPr>
        <sz val="15"/>
        <color indexed="63"/>
        <rFont val="Arial"/>
        <family val="2"/>
      </rPr>
      <t>A</t>
    </r>
    <r>
      <rPr>
        <sz val="15"/>
        <color indexed="63"/>
        <rFont val="宋体"/>
        <family val="3"/>
        <charset val="134"/>
      </rPr>
      <t>公司从</t>
    </r>
    <r>
      <rPr>
        <sz val="15"/>
        <color indexed="63"/>
        <rFont val="Arial"/>
        <family val="2"/>
      </rPr>
      <t>B</t>
    </r>
    <r>
      <rPr>
        <sz val="15"/>
        <color indexed="63"/>
        <rFont val="宋体"/>
        <family val="3"/>
        <charset val="134"/>
      </rPr>
      <t>公司以融资租赁的方式租入管理用设备一台，租赁期为两年，</t>
    </r>
    <r>
      <rPr>
        <sz val="15"/>
        <color indexed="63"/>
        <rFont val="Arial"/>
        <family val="2"/>
      </rPr>
      <t>2015</t>
    </r>
    <r>
      <rPr>
        <sz val="15"/>
        <color indexed="63"/>
        <rFont val="宋体"/>
        <family val="3"/>
        <charset val="134"/>
      </rPr>
      <t>年与</t>
    </r>
    <r>
      <rPr>
        <sz val="15"/>
        <color indexed="63"/>
        <rFont val="Arial"/>
        <family val="2"/>
      </rPr>
      <t>2016</t>
    </r>
    <r>
      <rPr>
        <sz val="15"/>
        <color indexed="63"/>
        <rFont val="宋体"/>
        <family val="3"/>
        <charset val="134"/>
      </rPr>
      <t>年每年年末支付租金</t>
    </r>
    <r>
      <rPr>
        <sz val="15"/>
        <color indexed="63"/>
        <rFont val="Arial"/>
        <family val="2"/>
      </rPr>
      <t>1600</t>
    </r>
    <r>
      <rPr>
        <sz val="15"/>
        <color indexed="63"/>
        <rFont val="宋体"/>
        <family val="3"/>
        <charset val="134"/>
      </rPr>
      <t>万元，租赁期满设备归</t>
    </r>
    <r>
      <rPr>
        <sz val="15"/>
        <color indexed="63"/>
        <rFont val="Arial"/>
        <family val="2"/>
      </rPr>
      <t>A</t>
    </r>
    <r>
      <rPr>
        <sz val="15"/>
        <color indexed="63"/>
        <rFont val="宋体"/>
        <family val="3"/>
        <charset val="134"/>
      </rPr>
      <t>公司所有。该设备公允价值为</t>
    </r>
    <r>
      <rPr>
        <sz val="15"/>
        <color indexed="63"/>
        <rFont val="Arial"/>
        <family val="2"/>
      </rPr>
      <t>2928</t>
    </r>
    <r>
      <rPr>
        <sz val="15"/>
        <color indexed="63"/>
        <rFont val="宋体"/>
        <family val="3"/>
        <charset val="134"/>
      </rPr>
      <t>万元，租赁内含利率为</t>
    </r>
    <r>
      <rPr>
        <sz val="15"/>
        <color indexed="63"/>
        <rFont val="Arial"/>
        <family val="2"/>
      </rPr>
      <t>6%</t>
    </r>
    <r>
      <rPr>
        <sz val="15"/>
        <color indexed="63"/>
        <rFont val="宋体"/>
        <family val="3"/>
        <charset val="134"/>
      </rPr>
      <t>。企业采用直线法计提折旧，会计上与税法确认的预计使用年限均为</t>
    </r>
    <r>
      <rPr>
        <sz val="15"/>
        <color indexed="63"/>
        <rFont val="Arial"/>
        <family val="2"/>
      </rPr>
      <t>10</t>
    </r>
    <r>
      <rPr>
        <sz val="15"/>
        <color indexed="63"/>
        <rFont val="宋体"/>
        <family val="3"/>
        <charset val="134"/>
      </rPr>
      <t>年，预计净残值为</t>
    </r>
    <r>
      <rPr>
        <sz val="15"/>
        <color indexed="63"/>
        <rFont val="Arial"/>
        <family val="2"/>
      </rPr>
      <t>0</t>
    </r>
    <r>
      <rPr>
        <sz val="15"/>
        <color indexed="63"/>
        <rFont val="宋体"/>
        <family val="3"/>
        <charset val="134"/>
      </rPr>
      <t>。</t>
    </r>
  </si>
  <si>
    <r>
      <t>租入资产时会计处理：</t>
    </r>
    <r>
      <rPr>
        <sz val="15"/>
        <color indexed="63"/>
        <rFont val="Arial"/>
        <family val="2"/>
      </rPr>
      <t>2014</t>
    </r>
    <r>
      <rPr>
        <sz val="15"/>
        <color indexed="63"/>
        <rFont val="宋体"/>
        <family val="3"/>
        <charset val="134"/>
      </rPr>
      <t>年</t>
    </r>
    <r>
      <rPr>
        <sz val="15"/>
        <color indexed="63"/>
        <rFont val="Arial"/>
        <family val="2"/>
      </rPr>
      <t>12</t>
    </r>
    <r>
      <rPr>
        <sz val="15"/>
        <color indexed="63"/>
        <rFont val="宋体"/>
        <family val="3"/>
        <charset val="134"/>
      </rPr>
      <t>月</t>
    </r>
    <r>
      <rPr>
        <sz val="15"/>
        <color indexed="63"/>
        <rFont val="Arial"/>
        <family val="2"/>
      </rPr>
      <t>31</t>
    </r>
    <r>
      <rPr>
        <sz val="15"/>
        <color indexed="63"/>
        <rFont val="宋体"/>
        <family val="3"/>
        <charset val="134"/>
      </rPr>
      <t>日，融资租入固定资产的公允价值为</t>
    </r>
    <r>
      <rPr>
        <sz val="15"/>
        <color indexed="63"/>
        <rFont val="Arial"/>
        <family val="2"/>
      </rPr>
      <t>2928</t>
    </r>
    <r>
      <rPr>
        <sz val="15"/>
        <color indexed="63"/>
        <rFont val="宋体"/>
        <family val="3"/>
        <charset val="134"/>
      </rPr>
      <t>万元。企业最低租赁付款额的现值</t>
    </r>
    <r>
      <rPr>
        <sz val="15"/>
        <color indexed="63"/>
        <rFont val="Arial"/>
        <family val="2"/>
      </rPr>
      <t>2933.43</t>
    </r>
    <r>
      <rPr>
        <sz val="15"/>
        <color indexed="63"/>
        <rFont val="宋体"/>
        <family val="3"/>
        <charset val="134"/>
      </rPr>
      <t>万元〔</t>
    </r>
    <r>
      <rPr>
        <sz val="15"/>
        <color indexed="63"/>
        <rFont val="Arial"/>
        <family val="2"/>
      </rPr>
      <t>1600/</t>
    </r>
    <r>
      <rPr>
        <sz val="15"/>
        <color indexed="63"/>
        <rFont val="宋体"/>
        <family val="3"/>
        <charset val="134"/>
      </rPr>
      <t>（</t>
    </r>
    <r>
      <rPr>
        <sz val="15"/>
        <color indexed="63"/>
        <rFont val="Arial"/>
        <family val="2"/>
      </rPr>
      <t>1+6%</t>
    </r>
    <r>
      <rPr>
        <sz val="15"/>
        <color indexed="63"/>
        <rFont val="宋体"/>
        <family val="3"/>
        <charset val="134"/>
      </rPr>
      <t>）﹢</t>
    </r>
    <r>
      <rPr>
        <sz val="15"/>
        <color indexed="63"/>
        <rFont val="Arial"/>
        <family val="2"/>
      </rPr>
      <t>1600/</t>
    </r>
    <r>
      <rPr>
        <sz val="15"/>
        <color indexed="63"/>
        <rFont val="宋体"/>
        <family val="3"/>
        <charset val="134"/>
      </rPr>
      <t>（</t>
    </r>
    <r>
      <rPr>
        <sz val="15"/>
        <color indexed="63"/>
        <rFont val="Arial"/>
        <family val="2"/>
      </rPr>
      <t>1+6%</t>
    </r>
    <r>
      <rPr>
        <sz val="15"/>
        <color indexed="63"/>
        <rFont val="宋体"/>
        <family val="3"/>
        <charset val="134"/>
      </rPr>
      <t>）</t>
    </r>
    <r>
      <rPr>
        <sz val="15"/>
        <color indexed="63"/>
        <rFont val="Arial"/>
        <family val="2"/>
      </rPr>
      <t>2</t>
    </r>
    <r>
      <rPr>
        <sz val="15"/>
        <color indexed="63"/>
        <rFont val="宋体"/>
        <family val="3"/>
        <charset val="134"/>
      </rPr>
      <t>〕。由于企业融资租入固定资产在租赁开始日租赁资产公允价值低于最低租赁付款额的现值，因此会计上确认的融资租入固定资产的入账价值为租赁开始日该项固定资产的公允价值</t>
    </r>
    <r>
      <rPr>
        <sz val="15"/>
        <color indexed="63"/>
        <rFont val="Arial"/>
        <family val="2"/>
      </rPr>
      <t>2928</t>
    </r>
    <r>
      <rPr>
        <sz val="15"/>
        <color indexed="63"/>
        <rFont val="宋体"/>
        <family val="3"/>
        <charset val="134"/>
      </rPr>
      <t>万元。</t>
    </r>
  </si>
  <si>
    <r>
      <t>2015</t>
    </r>
    <r>
      <rPr>
        <sz val="15"/>
        <color indexed="63"/>
        <rFont val="宋体"/>
        <family val="3"/>
        <charset val="134"/>
      </rPr>
      <t>年税会差异调整：会计上在租入设备时确认入账价值为</t>
    </r>
    <r>
      <rPr>
        <sz val="15"/>
        <color indexed="63"/>
        <rFont val="Arial"/>
        <family val="2"/>
      </rPr>
      <t>2928</t>
    </r>
    <r>
      <rPr>
        <sz val="15"/>
        <color indexed="63"/>
        <rFont val="宋体"/>
        <family val="3"/>
        <charset val="134"/>
      </rPr>
      <t>万元，每年计提折旧</t>
    </r>
    <r>
      <rPr>
        <sz val="15"/>
        <color indexed="63"/>
        <rFont val="Arial"/>
        <family val="2"/>
      </rPr>
      <t>292.8</t>
    </r>
    <r>
      <rPr>
        <sz val="15"/>
        <color indexed="63"/>
        <rFont val="宋体"/>
        <family val="3"/>
        <charset val="134"/>
      </rPr>
      <t>万元。将</t>
    </r>
    <r>
      <rPr>
        <sz val="15"/>
        <color indexed="63"/>
        <rFont val="Arial"/>
        <family val="2"/>
      </rPr>
      <t>272</t>
    </r>
    <r>
      <rPr>
        <sz val="15"/>
        <color indexed="63"/>
        <rFont val="宋体"/>
        <family val="3"/>
        <charset val="134"/>
      </rPr>
      <t>万元作为未确认融资费用，按实际利率法确认每年的分摊额计入财务费用，</t>
    </r>
    <r>
      <rPr>
        <sz val="15"/>
        <color indexed="63"/>
        <rFont val="Arial"/>
        <family val="2"/>
      </rPr>
      <t>2015</t>
    </r>
    <r>
      <rPr>
        <sz val="15"/>
        <color indexed="63"/>
        <rFont val="宋体"/>
        <family val="3"/>
        <charset val="134"/>
      </rPr>
      <t>年分摊的未确认融资费用为</t>
    </r>
    <r>
      <rPr>
        <sz val="15"/>
        <color indexed="63"/>
        <rFont val="Arial"/>
        <family val="2"/>
      </rPr>
      <t>175.68</t>
    </r>
    <r>
      <rPr>
        <sz val="15"/>
        <color indexed="63"/>
        <rFont val="宋体"/>
        <family val="3"/>
        <charset val="134"/>
      </rPr>
      <t>万元。税法确认按照租赁付款总额</t>
    </r>
    <r>
      <rPr>
        <sz val="15"/>
        <color indexed="63"/>
        <rFont val="Arial"/>
        <family val="2"/>
      </rPr>
      <t>3200</t>
    </r>
    <r>
      <rPr>
        <sz val="15"/>
        <color indexed="63"/>
        <rFont val="宋体"/>
        <family val="3"/>
        <charset val="134"/>
      </rPr>
      <t>万元作为固定资产的计税基础，每年允许税前扣除的折旧额</t>
    </r>
    <r>
      <rPr>
        <sz val="15"/>
        <color indexed="63"/>
        <rFont val="Arial"/>
        <family val="2"/>
      </rPr>
      <t>320</t>
    </r>
    <r>
      <rPr>
        <sz val="15"/>
        <color indexed="63"/>
        <rFont val="宋体"/>
        <family val="3"/>
        <charset val="134"/>
      </rPr>
      <t>万元（</t>
    </r>
    <r>
      <rPr>
        <sz val="15"/>
        <color indexed="63"/>
        <rFont val="Arial"/>
        <family val="2"/>
      </rPr>
      <t>3200÷10</t>
    </r>
    <r>
      <rPr>
        <sz val="15"/>
        <color indexed="63"/>
        <rFont val="宋体"/>
        <family val="3"/>
        <charset val="134"/>
      </rPr>
      <t>）。税法对会计上确认的未确认融资费用</t>
    </r>
    <r>
      <rPr>
        <sz val="15"/>
        <color indexed="63"/>
        <rFont val="Arial"/>
        <family val="2"/>
      </rPr>
      <t>175.68</t>
    </r>
    <r>
      <rPr>
        <sz val="15"/>
        <color indexed="63"/>
        <rFont val="宋体"/>
        <family val="3"/>
        <charset val="134"/>
      </rPr>
      <t>不予确认，在未确认融资费用摊销计入财务费用时，税法不允许税前扣除。</t>
    </r>
  </si>
  <si>
    <r>
      <t>融资租赁固定资产由于税法确定的</t>
    </r>
    <r>
      <rPr>
        <sz val="15"/>
        <color indexed="10"/>
        <rFont val="宋体"/>
        <family val="3"/>
        <charset val="134"/>
      </rPr>
      <t>计税基础与会计确认的账面价值不同</t>
    </r>
    <r>
      <rPr>
        <sz val="15"/>
        <color indexed="63"/>
        <rFont val="宋体"/>
        <family val="3"/>
        <charset val="134"/>
      </rPr>
      <t>，</t>
    </r>
    <r>
      <rPr>
        <sz val="15"/>
        <color indexed="10"/>
        <rFont val="宋体"/>
        <family val="3"/>
        <charset val="134"/>
      </rPr>
      <t>使融资租入固定资产在使用期间企业所得税与会计提取的折旧产生差异</t>
    </r>
    <r>
      <rPr>
        <sz val="15"/>
        <color indexed="63"/>
        <rFont val="宋体"/>
        <family val="3"/>
        <charset val="134"/>
      </rPr>
      <t>。按照上述规定，会计上确认入账价值低于计税基础的，会计确认折旧低于税法确认折旧的部分，在汇算清缴时应做纳税调减处理。</t>
    </r>
    <r>
      <rPr>
        <sz val="15"/>
        <color indexed="10"/>
        <rFont val="宋体"/>
        <family val="3"/>
        <charset val="134"/>
      </rPr>
      <t>会计准则规定应确认未确认融资费用，按实际利率法在租赁期限内进行分摊，但税法对分摊的融资费用不予确认</t>
    </r>
    <r>
      <rPr>
        <sz val="15"/>
        <color indexed="63"/>
        <rFont val="宋体"/>
        <family val="3"/>
        <charset val="134"/>
      </rPr>
      <t>。因此，对企业在租赁期内每年计入财务费用的未确认融资费用分摊额，不能在企业所得税税前扣除，应做纳税调增处理。</t>
    </r>
    <phoneticPr fontId="40" type="noConversion"/>
  </si>
  <si>
    <t>佣金及手续费会计和税法规定分析</t>
  </si>
  <si>
    <t>   </t>
  </si>
  <si>
    <t> 1</t>
  </si>
  <si>
    <t>、</t>
  </si>
  <si>
    <t>会计规定企业发生的佣金及手续费支出，</t>
  </si>
  <si>
    <t>在销售费</t>
  </si>
  <si>
    <t>用中据实列支。</t>
  </si>
  <si>
    <t>    </t>
  </si>
  <si>
    <t>借：销售费用</t>
  </si>
  <si>
    <t>        </t>
  </si>
  <si>
    <t>贷：应付账款</t>
  </si>
  <si>
    <t> 2</t>
  </si>
  <si>
    <t>税法规定</t>
  </si>
  <si>
    <t>《财政部国家税务总局关于手续费企业及</t>
  </si>
  <si>
    <t>佣金支出税前扣除政策的通知》</t>
  </si>
  <si>
    <t>（财税</t>
  </si>
  <si>
    <t>[2009]29</t>
  </si>
  <si>
    <t>号）规定：</t>
  </si>
  <si>
    <t>（</t>
  </si>
  <si>
    <t>）企业发生与生产经营有关的手续费及佣金支出，</t>
  </si>
  <si>
    <t>不超过以下规定计算限额以内的部分，</t>
  </si>
  <si>
    <t>准予扣除；</t>
  </si>
  <si>
    <t>超过部分，</t>
  </si>
  <si>
    <t>不得扣除；</t>
  </si>
  <si>
    <t>保险企业：财产保险企业按当年全部保费收入扣除退</t>
  </si>
  <si>
    <t>保金等后余额的</t>
  </si>
  <si>
    <t>（含本数，下同）计算限额；人身保险</t>
  </si>
  <si>
    <t xml:space="preserve">    （十三）跨期扣除项目</t>
    <phoneticPr fontId="40" type="noConversion"/>
  </si>
  <si>
    <r>
      <t xml:space="preserve">    </t>
    </r>
    <r>
      <rPr>
        <sz val="9"/>
        <rFont val="宋体"/>
        <family val="3"/>
        <charset val="134"/>
      </rPr>
      <t>（十五）境外所得分摊的共同支出</t>
    </r>
    <phoneticPr fontId="40" type="noConversion"/>
  </si>
  <si>
    <t>A105110</t>
    <phoneticPr fontId="40" type="noConversion"/>
  </si>
  <si>
    <t>政府拨付企业搬迁补偿款800万元，要求搬迁结束后剩余款项转为企业的资本金。搬迁从2014年开始，2016年结束，新油罐2015年6月建成并当月投入使用，折旧年限为20年。搬迁发生其他搬迁费用100万元。</t>
  </si>
  <si>
    <t>（1）收到搬迁补偿款</t>
  </si>
  <si>
    <t xml:space="preserve">借：银行存款      800 </t>
  </si>
  <si>
    <t xml:space="preserve">　　贷：专项应付款        800 </t>
  </si>
  <si>
    <t xml:space="preserve">  </t>
  </si>
  <si>
    <t>与收益相关的政府补助</t>
  </si>
  <si>
    <t xml:space="preserve">借：专项应付款         800 </t>
  </si>
  <si>
    <t xml:space="preserve">　　贷：递延收益           800 </t>
  </si>
  <si>
    <t xml:space="preserve">借：递延所得税资产  200 </t>
  </si>
  <si>
    <t xml:space="preserve">　　贷：所得税费用　    200 </t>
  </si>
  <si>
    <t>（2）处置旧油罐</t>
  </si>
  <si>
    <t xml:space="preserve">借：固定资产清理   200 </t>
  </si>
  <si>
    <t xml:space="preserve">       累计折旧         100 </t>
  </si>
  <si>
    <t xml:space="preserve">　　贷：固定资产         300 </t>
  </si>
  <si>
    <t xml:space="preserve">借：银行存款           50 </t>
  </si>
  <si>
    <t xml:space="preserve">       营业外支出      150 </t>
  </si>
  <si>
    <t xml:space="preserve">　　贷：固定资产清理   200 </t>
  </si>
  <si>
    <t xml:space="preserve">借：递延收益          150 </t>
  </si>
  <si>
    <t xml:space="preserve">　　贷：营业外收入      150 </t>
  </si>
  <si>
    <t>借：所得税费用         37.5　　</t>
  </si>
  <si>
    <t>（3）支付其他搬迁费用</t>
  </si>
  <si>
    <t xml:space="preserve">借：管理费用——搬迁费用 100 </t>
  </si>
  <si>
    <t xml:space="preserve">　　贷：银行存款                   100 </t>
  </si>
  <si>
    <t xml:space="preserve">借：递延收益     　　　　   100 </t>
  </si>
  <si>
    <t xml:space="preserve">　　贷：营业外收入                100 </t>
  </si>
  <si>
    <t>借：所得税费用      　25　　</t>
  </si>
  <si>
    <t xml:space="preserve">　　贷：递延所得税资产    25 </t>
  </si>
  <si>
    <t>（4）购置新油罐</t>
  </si>
  <si>
    <t>借：固定资产  　　 400</t>
  </si>
  <si>
    <t>　　贷：银行存款            400</t>
  </si>
  <si>
    <t>（5）2015年7月开始计提折旧（半年）</t>
  </si>
  <si>
    <t>借：制造费用           10</t>
  </si>
  <si>
    <t>　　贷：累计折旧              10</t>
  </si>
  <si>
    <t>借：递延收益           10</t>
  </si>
  <si>
    <t>　　贷：营业外收入          10</t>
  </si>
  <si>
    <t>借：所得税费用      　2.5　　</t>
  </si>
  <si>
    <t xml:space="preserve">　　贷：递延所得税资产     2.5 </t>
  </si>
  <si>
    <t>借：递延收益     150</t>
  </si>
  <si>
    <t>　　贷：专项应付款     150</t>
  </si>
  <si>
    <t>借：专项应付款  150</t>
  </si>
  <si>
    <t>6）转为资本金</t>
    <phoneticPr fontId="40" type="noConversion"/>
  </si>
  <si>
    <r>
      <t>　贷：资本公积——资本溢价 150</t>
    </r>
    <r>
      <rPr>
        <sz val="24"/>
        <color indexed="8"/>
        <rFont val="微软雅黑"/>
        <family val="2"/>
        <charset val="134"/>
      </rPr>
      <t xml:space="preserve"> </t>
    </r>
    <phoneticPr fontId="40" type="noConversion"/>
  </si>
  <si>
    <t>会计处理</t>
    <phoneticPr fontId="40" type="noConversion"/>
  </si>
  <si>
    <t xml:space="preserve">企业因旧城区改造而发生搬迁。旧厂占地10亩，土地账面原值500万元，使用年限为50年，已经使用了30年，账面净值200万元，政府在郊区用一块20亩的土地进行置换，该土地市场估价为2500万元，使用年限为50年；旧厂有座大型储油罐，在搬迁过程中需要处置变卖，然后在新厂重新购建，该储油罐的账面原值为300万元，已计提折旧100万元，处置变卖价格为50万元，在新生产基地建造同类储油罐需要400万元。 </t>
  </si>
  <si>
    <t>2.企业所得税处理</t>
  </si>
  <si>
    <t>（1）搬迁收入=800+50=850万元</t>
  </si>
  <si>
    <t>（2）搬迁支出=200+100=300万元</t>
  </si>
  <si>
    <t>（3）搬迁所得=搬迁收入-搬迁支出=850-300=550万元</t>
  </si>
  <si>
    <t>（4）搬迁资产：</t>
  </si>
  <si>
    <r>
      <t>p</t>
    </r>
    <r>
      <rPr>
        <sz val="12"/>
        <color indexed="8"/>
        <rFont val="微软雅黑"/>
        <family val="2"/>
        <charset val="134"/>
      </rPr>
      <t>油罐的计税基础为400万元，折旧年限为20年</t>
    </r>
  </si>
  <si>
    <r>
      <t>p</t>
    </r>
    <r>
      <rPr>
        <sz val="12"/>
        <color indexed="8"/>
        <rFont val="微软雅黑"/>
        <family val="2"/>
        <charset val="134"/>
      </rPr>
      <t>土地的计税基础为200万元，剩余摊销年限为20年</t>
    </r>
  </si>
  <si>
    <t>专项应付款余额 800-150-100-400=150</t>
    <phoneticPr fontId="40" type="noConversion"/>
  </si>
  <si>
    <t>搬迁所得</t>
  </si>
  <si>
    <t>自搬迁完成年度起分3个年度，均匀在税前扣除，自搬迁完成年度起分3个年度，均匀在税前扣除，</t>
  </si>
  <si>
    <r>
      <rPr>
        <sz val="11"/>
        <color indexed="10"/>
        <rFont val="宋体"/>
        <family val="3"/>
        <charset val="134"/>
      </rPr>
      <t>搬迁收入-搬迁支出=搬迁所得&gt;0</t>
    </r>
    <r>
      <rPr>
        <sz val="11"/>
        <rFont val="宋体"/>
        <family val="3"/>
        <charset val="134"/>
      </rPr>
      <t>，在完成搬迁的年度，对搬迁收入和支出进行汇总清算，将搬迁所得计入当年</t>
    </r>
    <phoneticPr fontId="40" type="noConversion"/>
  </si>
  <si>
    <r>
      <rPr>
        <sz val="11"/>
        <color indexed="10"/>
        <rFont val="宋体"/>
        <family val="3"/>
        <charset val="134"/>
      </rPr>
      <t>搬迁收入-搬迁支出=搬迁损失&lt;0</t>
    </r>
    <r>
      <rPr>
        <sz val="11"/>
        <rFont val="宋体"/>
        <family val="3"/>
        <charset val="134"/>
      </rPr>
      <t>，在搬迁完成年度，一次性作为损失进行扣除</t>
    </r>
    <phoneticPr fontId="40" type="noConversion"/>
  </si>
  <si>
    <t xml:space="preserve">　　贷：递延所得税资产 37.5 </t>
    <phoneticPr fontId="40" type="noConversion"/>
  </si>
  <si>
    <t>借：所得税费用      　37.5　</t>
    <phoneticPr fontId="40" type="noConversion"/>
  </si>
  <si>
    <t>　　贷：递延所得税资产   37.5</t>
    <phoneticPr fontId="40" type="noConversion"/>
  </si>
  <si>
    <t xml:space="preserve">一般性税务处理 </t>
  </si>
  <si>
    <t xml:space="preserve">条件 </t>
  </si>
  <si>
    <t xml:space="preserve">没有特定条件 </t>
  </si>
  <si>
    <t xml:space="preserve">满足特定条件 </t>
  </si>
  <si>
    <t xml:space="preserve">税务处理 </t>
  </si>
  <si>
    <t xml:space="preserve">按交易价格重新确认计税基础，当期确认损益 </t>
  </si>
  <si>
    <t xml:space="preserve">原计税基础延续，损益递延 </t>
  </si>
  <si>
    <t>企业所得税</t>
  </si>
  <si>
    <t xml:space="preserve">事项结转 </t>
  </si>
  <si>
    <t xml:space="preserve">被合并或被分立企业的有关所得税事项不得承继 </t>
  </si>
  <si>
    <t xml:space="preserve">被合并或被分立企业的有关所得税事项可以承继 </t>
  </si>
  <si>
    <t>名称</t>
    <phoneticPr fontId="40" type="noConversion"/>
  </si>
  <si>
    <t xml:space="preserve">1.具有合理的商业目的，且不以减少、免除或者推迟缴纳税款为主要目的 </t>
  </si>
  <si>
    <t>反避税原则</t>
  </si>
  <si>
    <t xml:space="preserve">2.被收购、合并或分立部分的资产或股权比例符合本通知规定的比例 </t>
  </si>
  <si>
    <t>经营连续（比例）</t>
  </si>
  <si>
    <t xml:space="preserve">3.企业重组后的连续12个月内不改变重组资产原来的实质性经营活动 </t>
  </si>
  <si>
    <t xml:space="preserve"> 经营连续（时间）</t>
  </si>
  <si>
    <t xml:space="preserve">4.重组交易对价中涉及股权支付金额符合本通知规定比例 </t>
  </si>
  <si>
    <t>权益连续（比例）</t>
  </si>
  <si>
    <t xml:space="preserve">5.企业重组中取得股权支付的原主要股东，在重组后连续12个月内，不得转让所取得的股权 </t>
  </si>
  <si>
    <t>权益连续（时间）</t>
  </si>
  <si>
    <t>企业重组同时符合下列条件的，适用特殊性税务处理规定</t>
  </si>
  <si>
    <t xml:space="preserve">在债务重组日 </t>
  </si>
  <si>
    <t xml:space="preserve">债务人A的会计处理： </t>
  </si>
  <si>
    <t>借：应付账款－－B企业       100万</t>
  </si>
  <si>
    <t xml:space="preserve">企业A欠企业B货款100万元，因企业A财务困难而发生债务重组。双方约定：企业A以一项账面价值（同计税基础）为50万元，公允价值为60万元的专利技术偿还债务，企业B豁免剩下的余额40万元。 </t>
    <phoneticPr fontId="40" type="noConversion"/>
  </si>
  <si>
    <t>　　贷：无形资产                   　50万</t>
    <phoneticPr fontId="40" type="noConversion"/>
  </si>
  <si>
    <t xml:space="preserve">　　　　营业外收入                　50万 </t>
    <phoneticPr fontId="40" type="noConversion"/>
  </si>
  <si>
    <t>（10万转让无形资产，40重组利得）</t>
    <phoneticPr fontId="40" type="noConversion"/>
  </si>
  <si>
    <t xml:space="preserve">债权人B的会计处理： </t>
  </si>
  <si>
    <t xml:space="preserve">借：无形资产                   60万    </t>
  </si>
  <si>
    <t xml:space="preserve">　　营业外支出                40万 </t>
    <phoneticPr fontId="40" type="noConversion"/>
  </si>
  <si>
    <t xml:space="preserve">　　贷：应收账款—A企业        100万 </t>
    <phoneticPr fontId="40" type="noConversion"/>
  </si>
  <si>
    <t>一般性税务重组</t>
    <phoneticPr fontId="40" type="noConversion"/>
  </si>
  <si>
    <t xml:space="preserve">特殊性税务处理 </t>
    <phoneticPr fontId="40" type="noConversion"/>
  </si>
  <si>
    <t>特殊性税务处理</t>
  </si>
  <si>
    <t>（重组、债转股、股权收购、资产收购、企业合并，企业分立、资产划转）</t>
    <phoneticPr fontId="40" type="noConversion"/>
  </si>
  <si>
    <t xml:space="preserve">在债务重组日 </t>
    <phoneticPr fontId="40" type="noConversion"/>
  </si>
  <si>
    <r>
      <t>（2）债权人按</t>
    </r>
    <r>
      <rPr>
        <b/>
        <sz val="12"/>
        <rFont val="微软雅黑"/>
        <family val="2"/>
        <charset val="134"/>
      </rPr>
      <t>资产公允价值</t>
    </r>
    <r>
      <rPr>
        <sz val="12"/>
        <rFont val="微软雅黑"/>
        <family val="2"/>
        <charset val="134"/>
      </rPr>
      <t xml:space="preserve">与债务金额的差额确认债务重组损失。——当期确认（同一般性税务处理） </t>
    </r>
    <phoneticPr fontId="40" type="noConversion"/>
  </si>
  <si>
    <r>
      <t>当年应纳税所得额9</t>
    </r>
    <r>
      <rPr>
        <sz val="12"/>
        <rFont val="宋体"/>
        <family val="3"/>
        <charset val="134"/>
      </rPr>
      <t>8万</t>
    </r>
    <phoneticPr fontId="40" type="noConversion"/>
  </si>
  <si>
    <r>
      <t>（1）债务人区分转让资产所得和债务重组所得，若债务重组所得占当年应纳税所得额</t>
    </r>
    <r>
      <rPr>
        <sz val="12"/>
        <color indexed="10"/>
        <rFont val="微软雅黑"/>
        <family val="2"/>
        <charset val="134"/>
      </rPr>
      <t>50%以上</t>
    </r>
    <r>
      <rPr>
        <sz val="12"/>
        <rFont val="微软雅黑"/>
        <family val="2"/>
        <charset val="134"/>
      </rPr>
      <t xml:space="preserve">，可以在5个纳税年度的期间内，均匀计入各年度的应纳税所得额。——债务重组所得当年调减，后四年调增； </t>
    </r>
    <phoneticPr fontId="40" type="noConversion"/>
  </si>
  <si>
    <r>
      <t>1</t>
    </r>
    <r>
      <rPr>
        <sz val="12"/>
        <rFont val="宋体"/>
        <family val="3"/>
        <charset val="134"/>
      </rPr>
      <t>0万填写哪个表？40万填写哪个表</t>
    </r>
    <phoneticPr fontId="40" type="noConversion"/>
  </si>
  <si>
    <t>确认损失40万，账面和税务计税基础一样</t>
    <phoneticPr fontId="40" type="noConversion"/>
  </si>
  <si>
    <t>A100000表第23行≤50万元时，本行等于A100000表第23行×15%的值，该数字同时填入第3行“其中：减半征收”。</t>
    <phoneticPr fontId="3" type="noConversion"/>
  </si>
  <si>
    <t>现金损失</t>
    <phoneticPr fontId="3" type="noConversion"/>
  </si>
  <si>
    <r>
      <t>（一）实施清洁发展机制项目”：填报纳税人根据《财政部 国家税务总局关于中国清洁发展机制基金及清洁发展机制项目实施企业有关企业所得税政策问题的通知》（财税〔2009〕30号）等相关税收政策规定的，对企业实施的将温室气体减排量转让收入的65%上缴给国家的HFC和PFC类CDM项目，以及将温室气体减排量转让收入的30%上缴给国家的N2O类CDM项目，其实施该类CDM项目的所得，</t>
    </r>
    <r>
      <rPr>
        <b/>
        <sz val="9"/>
        <color indexed="10"/>
        <rFont val="宋体"/>
        <family val="3"/>
        <charset val="134"/>
      </rPr>
      <t>自项目取得第一笔减排量转让收入所属纳税年度起，第一年至第三年免征企业所得税，第四年至第六年减半征收企业所得税。</t>
    </r>
    <phoneticPr fontId="3" type="noConversion"/>
  </si>
  <si>
    <r>
      <t>（二）符合条件的节能服务公司实施合同能源管理项目”：填报纳税人根据《财政部 国家税务总局关于促进节能服务产业发展增值税营业税和企业所得税政策问题的通知》（财税〔2010〕110号）、《国家税务总局 国家发展改革委关于落实节能服务企业合同能源管理项目企业所得税优惠政策有关征收管理问题的公告》（国家税务总局 国家发展改革委公告2013年第77号）等相关税收政策规定的，对符合条件的节能服务公司实施合同能源管理项目，符合企业所得税税法有关规定的，</t>
    </r>
    <r>
      <rPr>
        <b/>
        <sz val="9"/>
        <color indexed="10"/>
        <rFont val="宋体"/>
        <family val="3"/>
        <charset val="134"/>
      </rPr>
      <t>自项目取得第一笔生产经营收入所属纳税年度起，第一年至第三年免征企业所得税，第四年至第六年按照25%的法定税率减半征收企业所得税。</t>
    </r>
    <phoneticPr fontId="3" type="noConversion"/>
  </si>
  <si>
    <r>
      <t>符合条件的环境保护、节能节水项目”：填报纳税人根据《财政部 国家税务总局 国家发展改革委关于公布环境保护节能节水项目企业所得税优惠目录（试行）的通知》（财税〔2009〕166号）、《财政部 国家税务总局关于公共基础设施项目和环境保护 节能节水项目企业所得税优惠政策问题的通知》（财税〔2012〕10号）等相关税收政策规定的，从事符合条件的公共污水处理、公共垃圾处理、沼气综合开发利用、节能减排技术改造、海水淡化等环境保护、节能节水项目的所得，</t>
    </r>
    <r>
      <rPr>
        <sz val="10"/>
        <color indexed="10"/>
        <rFont val="宋体"/>
        <family val="3"/>
        <charset val="134"/>
      </rPr>
      <t>自项目取得第一笔生产经营收入所属纳税年度起，第一年至第三年免征企业所得税，第四年至第六年减半征收企业所得税</t>
    </r>
    <r>
      <rPr>
        <sz val="10"/>
        <rFont val="宋体"/>
        <family val="3"/>
        <charset val="134"/>
      </rPr>
      <t>。本行填报第27+28+…+32行的金额。</t>
    </r>
    <phoneticPr fontId="3" type="noConversion"/>
  </si>
  <si>
    <t>1.第1行“一、农、林、牧、渔业项目”：填报纳税人根据《财政部 国家税务总局关于发布享受企业所得税优惠政策的农产品初加工范围（试行）的通知》（财税〔2008〕149号）、《国家税务总局关于黑龙江垦区国有农场土地承包费缴纳企业所得税问题的批复》（国税函〔2009〕779号）、《国家税务总局关于“公司＋农户”经营模式企业所得税优惠问题的公告》（国家税务总局公告2010年第2号）、《财政部 国家税务总局关于享受企业所得税优惠的农产品初加工有关范围的补充通知》（财税〔2011〕26号）、《国家税务总局关于实施农林牧渔业项目企业所得税优惠问题的公告》（国家税务总局公告2011年第48号）等相关税收政策规定的，本纳税年度发生的减征、免征企业所得税项目的所得额。本行填报第2+13行的金额。</t>
    <phoneticPr fontId="3" type="noConversion"/>
  </si>
  <si>
    <r>
      <t>国家重点扶持的公共基础设施项目”：填报纳税人根据《财政部 国家税务总局关于执行公共基础设施项目企业所得税优惠目录有关问题的通知》（财税〔2008〕46号）、《财政部 国家税务总局 国家发展改革委关于公布公共基础设施项目企业所得税优惠目录(2008年版)的通知》（财税〔2008〕116号）、《国家税务总局关于实施国家重点扶持的公共基础设施项目企业所得税优惠问题的通知》（国税发〔2009〕80号）、《财政部 国家税务总局关于公共基础设施项目和环境保护 节能节水项目企业所得税优惠政策问题的通知》（财税〔2012〕10号）、《财政部 国家税务总局关于支持农村饮水安全工程建设运营税收政策的通知》（财税〔2012〕30号）第五条、《国家税务总局关于电网企业电网新建项目享受所得税优惠政策问题的公告》（国家税务总局公告2013年第26号）等相关税收政策规定的，从事《公共基础设施项目企业所得税优惠目录》规定的港口码头、机场、铁路、公路、城市公共交通、电力、水利等项目的投资经营的所得，</t>
    </r>
    <r>
      <rPr>
        <sz val="10"/>
        <color indexed="10"/>
        <rFont val="宋体"/>
        <family val="3"/>
        <charset val="134"/>
      </rPr>
      <t>自项目取得第一笔生产经营收入所属纳税年度起，第一年至第三年免征企业所得税，第四年至第六年减半征收企业所得税。不包括企业承包经营、承包建设和内部自建自用该项目的所得。</t>
    </r>
    <r>
      <rPr>
        <sz val="10"/>
        <rFont val="宋体"/>
        <family val="3"/>
        <charset val="134"/>
      </rPr>
      <t>本行填报第18+19+…+25行的金额。</t>
    </r>
    <phoneticPr fontId="3" type="noConversion"/>
  </si>
  <si>
    <t>本表包括三部分：一是创业投资企业直接投资中小高新技术企业按一定比例抵扣应纳税所得额；二是企业通过有限合伙制创投企业间接投资中小高新技术企业按一定比例抵扣应纳税所得额；三是上述两种情况的合计。</t>
  </si>
  <si>
    <t>需要注意：一是本表填报两项创投优惠政策每年新增符合条件的投资额和有限合伙人每年分得的应纳税所得额；二是本表用于计算本年抵扣的应纳税所得额。因此，无论企业本年是否盈利，只要有新增符合条件的投资额或者从有限合伙人分得应纳税所得额，既使本年不抵扣应纳税所得额，也需填报本表。</t>
  </si>
  <si>
    <t>本表适用于享受创业投资企业抵扣应纳税所得额优惠的纳税人填报。纳税人根据企业所得税法、《国家税务总局关于实施创业投资企业所得税优惠问题的通知》（国税发〔2009〕87号）、《财政部 国家税务总局关于执行企业所得税优惠政策若干问题的通知》（财税〔2009〕69号）、《财政部 国家税务总局关于将国家自主创新示范区有关税收试点政策推广到全国范围实施的通知》（财税〔2015〕116号）、《国家税务总局关于有限合伙制创业投资企业法人合伙人企业所得税有关问题的公告》（国家税务总局公告2015年第81号）等规定，填报本年度发生的创业投资企业抵扣应纳税所得额优惠情况。</t>
    <phoneticPr fontId="3" type="noConversion"/>
  </si>
  <si>
    <t>政策文件</t>
    <phoneticPr fontId="3" type="noConversion"/>
  </si>
  <si>
    <r>
      <t>有限合伙制创业投资企业采取股权投资方式投资于未上市的中小高新技术企业</t>
    </r>
    <r>
      <rPr>
        <sz val="11"/>
        <color indexed="10"/>
        <rFont val="宋体"/>
        <family val="3"/>
        <charset val="134"/>
      </rPr>
      <t>满2年（24个月，下同）的</t>
    </r>
    <r>
      <rPr>
        <sz val="11"/>
        <color indexed="63"/>
        <rFont val="宋体"/>
        <family val="3"/>
        <charset val="134"/>
      </rPr>
      <t>，其法人合伙人可按照对未上市中小高新技术</t>
    </r>
    <r>
      <rPr>
        <sz val="11"/>
        <color indexed="10"/>
        <rFont val="宋体"/>
        <family val="3"/>
        <charset val="134"/>
      </rPr>
      <t>企业投资额的70%抵扣该法人合伙人从该有限合伙制创业投资企业分得的应纳税所得额</t>
    </r>
    <r>
      <rPr>
        <sz val="11"/>
        <color indexed="63"/>
        <rFont val="宋体"/>
        <family val="3"/>
        <charset val="134"/>
      </rPr>
      <t>，当年不足抵扣的，可以在以后纳税年度结转抵扣。</t>
    </r>
    <phoneticPr fontId="3" type="noConversion"/>
  </si>
  <si>
    <t>〔2009〕87号</t>
  </si>
  <si>
    <r>
      <t>人数不超过5</t>
    </r>
    <r>
      <rPr>
        <sz val="12"/>
        <rFont val="宋体"/>
        <family val="3"/>
        <charset val="134"/>
      </rPr>
      <t>00人</t>
    </r>
    <phoneticPr fontId="3" type="noConversion"/>
  </si>
  <si>
    <t>全年销售收入不超过2亿</t>
    <phoneticPr fontId="3" type="noConversion"/>
  </si>
  <si>
    <t>国家税务总局公告2011年第36号</t>
  </si>
  <si>
    <t>财税〔2009〕122号</t>
  </si>
  <si>
    <t>财税〔2009〕30号</t>
  </si>
  <si>
    <t>财税〔2008〕1号</t>
  </si>
  <si>
    <t>财税〔2011〕76号</t>
  </si>
  <si>
    <t>财税〔2013〕58号</t>
    <phoneticPr fontId="3" type="noConversion"/>
  </si>
  <si>
    <t>财税〔2013〕80号</t>
  </si>
  <si>
    <t>财税〔2013〕81号</t>
  </si>
  <si>
    <t>财税〔2014〕2号 减半征收</t>
    <phoneticPr fontId="3" type="noConversion"/>
  </si>
  <si>
    <r>
      <t>1</t>
    </r>
    <r>
      <rPr>
        <sz val="12"/>
        <rFont val="宋体"/>
        <family val="3"/>
        <charset val="134"/>
      </rPr>
      <t>00%加计扣除</t>
    </r>
    <phoneticPr fontId="3" type="noConversion"/>
  </si>
  <si>
    <t>本年实际抵免税额合计</t>
    <phoneticPr fontId="3" type="noConversion"/>
  </si>
  <si>
    <t>本表适用于享受专用设备投资额抵免优惠的纳税人填报。纳税人根据税法、《财政部　国家税务总局关于执行环境保护专用设备企业所得税优惠目录、节能节水专用设备企业所得税优惠目录和安全生产专用设备企业所得税优惠目录有关问题的通知》（财税〔2008〕48号）、《财政部　国家税务总局　国家发展改革委关于公布节能节水专用设备企业所得税优惠目录（2008年版）和环境保护专用设备企业所得税优惠目录（2008年版）的通知》（财税〔2008〕115号）、《财政部　国家税务总局　安全监管总局关于公布〈安全生产专用设备企业所得税优惠目录（2008年版）〉的通知》（财税〔2008〕118号）、《财政部　国家税务总局关于执行企业所得税优惠政策若干问题的通知》（财税〔2009〕69号）、《国家税务总局关于环境保护、节能节水、安全生产等专用设备投资抵免企业所得税有关问题的通知》（国税函〔2010〕256号）等相关税收政策规定，填报本年发生的专用设备投资额抵免优惠情况。</t>
  </si>
  <si>
    <t>√</t>
    <phoneticPr fontId="3" type="noConversion"/>
  </si>
  <si>
    <t>A000000</t>
  </si>
  <si>
    <t>企业基础信息表</t>
    <phoneticPr fontId="106" type="noConversion"/>
  </si>
  <si>
    <t>100基本信息</t>
  </si>
  <si>
    <t>101汇总纳税企业</t>
  </si>
  <si>
    <t>□总机构（跨省）——适用《跨地区经营汇总纳税企业所得税征收管理办法》</t>
  </si>
  <si>
    <t>□总机构（跨省）——不适用《跨地区经营汇总纳税企业所得税征收管理办法》</t>
  </si>
  <si>
    <t>□总机构（省内）</t>
  </si>
  <si>
    <t>纳税人为《国家税务总局关于印发&lt;跨地区经营汇总纳税企业所得税征收管理办法&gt;的公告》（国家税务总局公告2012第57号）第二条规定的不适用该公告的总机构，选择“总机构（跨省）——不适用《跨地区经营汇总纳税企业所得税征收管理办法》”；</t>
    <phoneticPr fontId="106" type="noConversion"/>
  </si>
  <si>
    <t>□分支机构（须进行完整年度纳税申报且按比例纳税）——就地缴纳比例=     %</t>
  </si>
  <si>
    <t>□分支机构（须进行完整年度纳税申报但不就地缴纳）</t>
  </si>
  <si>
    <t>102所属行业明细代码</t>
  </si>
  <si>
    <t>103资产总额（万元）</t>
  </si>
  <si>
    <t>纳税人为仅在同一省、自治区、直辖市和计划单列市（以下称同一地区）内设立不具有法人资格分支机构的跨地区经营汇总纳税企业总机构，选择“总机构（省内）”；</t>
  </si>
  <si>
    <t>104从业人数</t>
  </si>
  <si>
    <t>105国家限制或禁止行业</t>
  </si>
  <si>
    <t>106非营利组织</t>
  </si>
  <si>
    <t>107存在境外关联交易</t>
  </si>
  <si>
    <t>108上市公司</t>
  </si>
  <si>
    <t>109从事股权投资业务</t>
  </si>
  <si>
    <t>110适用的会计准则或会计制度</t>
  </si>
  <si>
    <t>□小企业会计准则</t>
  </si>
  <si>
    <t>纳税人根据相关政策规定为须进行完整年度申报并按比例纳税的分支机构，选择“分支机构（须进行完整年度申报并按比例纳税）”，并填写就地缴纳比例；</t>
  </si>
  <si>
    <t>□企业会计制度</t>
  </si>
  <si>
    <t>事业单位会计准则（ □事业单位会计制度  □科学事业单位会计制度  □医院会计制度</t>
  </si>
  <si>
    <t>□高等学校会计制度  □中小学校会计制度      □彩票机构会计制度）</t>
  </si>
  <si>
    <t>□民间非营利组织会计制度</t>
  </si>
  <si>
    <t>纳税人根据相关政策规定为须进行完整年度申报但不就地缴纳所得税的分支机构，选择“分支机构（须进行完整年度申报但不就地缴纳）”；不是汇总纳税企业的纳税人选择“否”。</t>
    <phoneticPr fontId="106" type="noConversion"/>
  </si>
  <si>
    <t>□村集体经济组织会计制度</t>
  </si>
  <si>
    <t>□农民专业合作社财务会计制度（试行）</t>
  </si>
  <si>
    <t>□其他</t>
  </si>
  <si>
    <t>200企业重组及递延纳税事项</t>
  </si>
  <si>
    <t>201发生资产（股权）划转特殊性税务处理事项</t>
  </si>
  <si>
    <t>□是</t>
  </si>
  <si>
    <t>202发生非货币性资产投资递延纳税事项</t>
  </si>
  <si>
    <t>国有邮政企业（包括中国邮政集团公司及其控股公司和直属单位）、中国工商银行股份有限公司、中国农业银行股份有限公司、中国银行股份有限公司、国家开发银行股份有限公司、中国农业发展银行、中国进出口银行、中国投资有限责任公司、中国建设银行股份有限公司、中国建银投资有限责任公司、中国信达资产管理股份有限公司、中国石油天然气股份有限公司、中国石油化工股份有限公司、海洋石油天然气企业（包括中国海洋石油总公司、中海石油（中国）有限公司、中海油田服务股份有限公司、海洋石油工程股份有限公司）、中国长江电力股份有限公司等企业缴纳的企业所得税（包括滞纳金、罚款）为中央收入，全额上缴中央国库，其企业所得税征收管理不适用本办法。</t>
  </si>
  <si>
    <t>203发生技术入股递延纳税事项</t>
  </si>
  <si>
    <t>204发生企业重组事项</t>
  </si>
  <si>
    <t>204-1重组开始时间</t>
  </si>
  <si>
    <t xml:space="preserve">      年    月    日</t>
  </si>
  <si>
    <t>204-2重组完成时间</t>
  </si>
  <si>
    <t xml:space="preserve">   年    月    日</t>
  </si>
  <si>
    <t>204-3重组交易类型</t>
  </si>
  <si>
    <t>□法律形式改变</t>
  </si>
  <si>
    <t>□债务重组</t>
  </si>
  <si>
    <t>□股权收购</t>
  </si>
  <si>
    <t>□资产收购</t>
  </si>
  <si>
    <t>□合并</t>
  </si>
  <si>
    <t>□分立</t>
  </si>
  <si>
    <t>204-4企业在重组业务中所属当事方类型</t>
  </si>
  <si>
    <t>□债务人</t>
  </si>
  <si>
    <t>□收购方</t>
  </si>
  <si>
    <t>□合并企业</t>
  </si>
  <si>
    <t>□分立企业</t>
  </si>
  <si>
    <t>□债权人</t>
  </si>
  <si>
    <t>□转让方</t>
  </si>
  <si>
    <t>□被合并企业</t>
  </si>
  <si>
    <t>□被分立企业</t>
  </si>
  <si>
    <t>□被收购企业</t>
  </si>
  <si>
    <t>□被合并企业股东</t>
  </si>
  <si>
    <t>□被分立企业股东</t>
  </si>
  <si>
    <t>300企业主要股东及分红情况</t>
  </si>
  <si>
    <t>股东名称</t>
  </si>
  <si>
    <t>证件种类</t>
  </si>
  <si>
    <t>证件号码</t>
  </si>
  <si>
    <t>投资比例</t>
  </si>
  <si>
    <t>当年（决议日）分配的股息、红利等权益性投资收益金额</t>
  </si>
  <si>
    <t>国籍（注册地址）</t>
  </si>
  <si>
    <t>其余股东合计</t>
  </si>
  <si>
    <t>——</t>
  </si>
  <si>
    <t>√</t>
    <phoneticPr fontId="3" type="noConversion"/>
  </si>
  <si>
    <t>一、职工薪酬</t>
  </si>
  <si>
    <t>二、劳务费</t>
  </si>
  <si>
    <t>三、咨询顾问费</t>
  </si>
  <si>
    <t>四、业务招待费</t>
  </si>
  <si>
    <t>五、广告费和业务宣传费</t>
  </si>
  <si>
    <t>六、佣金和手续费</t>
  </si>
  <si>
    <t>七、资产折旧摊销费</t>
  </si>
  <si>
    <t>八、财产损耗、盘亏及毁损损失</t>
  </si>
  <si>
    <t>九、办公费</t>
  </si>
  <si>
    <t>十、董事会费</t>
  </si>
  <si>
    <t>十一、租赁费</t>
  </si>
  <si>
    <t>十二、诉讼费</t>
  </si>
  <si>
    <t>十三、差旅费</t>
  </si>
  <si>
    <t>十四、保险费</t>
  </si>
  <si>
    <t>十五、运输、仓储费</t>
  </si>
  <si>
    <t>十六、修理费</t>
  </si>
  <si>
    <t>十七、包装费</t>
  </si>
  <si>
    <t>十八、技术转让费</t>
  </si>
  <si>
    <t>十九、研究费用</t>
  </si>
  <si>
    <t>二十、各项税费</t>
  </si>
  <si>
    <t>二十一、利息收支</t>
  </si>
  <si>
    <t>二十二、汇兑差额</t>
  </si>
  <si>
    <t>二十三、现金折扣</t>
  </si>
  <si>
    <t>二十四、党组织工作经费</t>
    <phoneticPr fontId="106" type="noConversion"/>
  </si>
  <si>
    <t>二十五、其他</t>
  </si>
  <si>
    <t>合计(1+2+3+…25)</t>
  </si>
  <si>
    <r>
      <t>A104000期间费用明细表的第一行“职工薪酬”应填写如下内容的金额相加之和：工资薪金（包括股权激励）、职工福利费、职工教育经费、工会经费、社会保险费（指各类基本社会保障性缴款）、住房公积金、补充养老保险、补充医疗保险等企业会计准则和小企业会计准则规定应在“应付职工薪酬”这个会计科目中核算的所有内容。</t>
    </r>
    <r>
      <rPr>
        <b/>
        <sz val="12"/>
        <color indexed="10"/>
        <rFont val="宋体"/>
        <family val="3"/>
        <charset val="134"/>
      </rPr>
      <t>如果没有生产成本、劳务成本、资本化研发支出的企业</t>
    </r>
    <r>
      <rPr>
        <b/>
        <sz val="12"/>
        <rFont val="宋体"/>
        <family val="3"/>
        <charset val="134"/>
      </rPr>
      <t>，这一栏的合计数应该和A105050职工薪酬纳税调</t>
    </r>
    <phoneticPr fontId="3" type="noConversion"/>
  </si>
  <si>
    <t>（四）其他</t>
  </si>
  <si>
    <t>（六）其他</t>
  </si>
  <si>
    <r>
      <t xml:space="preserve"> </t>
    </r>
    <r>
      <rPr>
        <sz val="9"/>
        <rFont val="宋体"/>
        <family val="3"/>
        <charset val="134"/>
      </rPr>
      <t xml:space="preserve">   </t>
    </r>
    <r>
      <rPr>
        <sz val="9"/>
        <rFont val="宋体"/>
        <family val="3"/>
        <charset val="134"/>
      </rPr>
      <t>（十六）党组织工作经费</t>
    </r>
    <phoneticPr fontId="40" type="noConversion"/>
  </si>
  <si>
    <r>
      <t xml:space="preserve"> </t>
    </r>
    <r>
      <rPr>
        <sz val="9"/>
        <rFont val="宋体"/>
        <family val="3"/>
        <charset val="134"/>
      </rPr>
      <t xml:space="preserve">   </t>
    </r>
    <r>
      <rPr>
        <sz val="9"/>
        <rFont val="宋体"/>
        <family val="3"/>
        <charset val="134"/>
      </rPr>
      <t>（十七）其他</t>
    </r>
    <phoneticPr fontId="40" type="noConversion"/>
  </si>
  <si>
    <t xml:space="preserve">   （六）其他</t>
    <phoneticPr fontId="40" type="noConversion"/>
  </si>
  <si>
    <t xml:space="preserve">   （五）有限合伙企业法人合伙方应分得的应纳税所得额</t>
    <phoneticPr fontId="40" type="noConversion"/>
  </si>
  <si>
    <t>A108000</t>
    <phoneticPr fontId="106" type="noConversion"/>
  </si>
  <si>
    <t>境外所得税收抵免明细表</t>
    <phoneticPr fontId="106" type="noConversion"/>
  </si>
  <si>
    <t>国家</t>
  </si>
  <si>
    <t>境外税前所得</t>
  </si>
  <si>
    <t>境外所得纳税调整后所得</t>
  </si>
  <si>
    <t>抵减境内亏损</t>
  </si>
  <si>
    <t>抵减境内亏损后的境外应纳税所得额</t>
  </si>
  <si>
    <t>境外所得应纳税额</t>
  </si>
  <si>
    <t>本年可抵免境外所得税额</t>
  </si>
  <si>
    <t>未超过境外所得税抵免限额的余额</t>
  </si>
  <si>
    <t>本年可抵免以前年度未抵免境外所得税额</t>
  </si>
  <si>
    <t>按简易办法计算</t>
  </si>
  <si>
    <t>境外所得抵免所得税额合计</t>
  </si>
  <si>
    <t>（地区）</t>
  </si>
  <si>
    <t>按低于12.5%的实际税率计算的抵免额</t>
  </si>
  <si>
    <t>按12.5%计算的抵免额</t>
  </si>
  <si>
    <t>按25%计算的抵免额</t>
  </si>
  <si>
    <t>18(15+</t>
  </si>
  <si>
    <t>19(12+14+18)</t>
  </si>
  <si>
    <t>(3-4)</t>
  </si>
  <si>
    <t>(5-6)</t>
  </si>
  <si>
    <t>(7×8)</t>
  </si>
  <si>
    <t>(11-12)</t>
  </si>
  <si>
    <t>16+17)</t>
  </si>
  <si>
    <t>(地区)</t>
  </si>
  <si>
    <t>本年弥补的以前年度非实际亏损额</t>
  </si>
  <si>
    <t>以前年度结转尚未弥补的实际亏损额</t>
  </si>
  <si>
    <t>本年弥补的以前年度实际亏损额</t>
  </si>
  <si>
    <r>
      <rPr>
        <sz val="10"/>
        <color indexed="8"/>
        <rFont val="宋体"/>
        <family val="3"/>
        <charset val="134"/>
      </rPr>
      <t>5(</t>
    </r>
    <r>
      <rPr>
        <sz val="10"/>
        <color indexed="8"/>
        <rFont val="宋体"/>
        <family val="3"/>
        <charset val="134"/>
      </rPr>
      <t>2+3-4</t>
    </r>
    <r>
      <rPr>
        <sz val="10"/>
        <color indexed="8"/>
        <rFont val="宋体"/>
        <family val="3"/>
        <charset val="134"/>
      </rPr>
      <t>)</t>
    </r>
  </si>
  <si>
    <r>
      <rPr>
        <sz val="10"/>
        <color indexed="8"/>
        <rFont val="宋体"/>
        <family val="3"/>
        <charset val="134"/>
      </rPr>
      <t>11</t>
    </r>
    <r>
      <rPr>
        <sz val="10"/>
        <color indexed="8"/>
        <rFont val="宋体"/>
        <family val="3"/>
        <charset val="134"/>
      </rPr>
      <t>(</t>
    </r>
    <r>
      <rPr>
        <sz val="10"/>
        <color indexed="8"/>
        <rFont val="宋体"/>
        <family val="3"/>
        <charset val="134"/>
      </rPr>
      <t>6+</t>
    </r>
    <r>
      <rPr>
        <sz val="10"/>
        <color indexed="8"/>
        <rFont val="宋体"/>
        <family val="3"/>
        <charset val="134"/>
      </rPr>
      <t>…</t>
    </r>
    <r>
      <rPr>
        <sz val="10"/>
        <color indexed="8"/>
        <rFont val="宋体"/>
        <family val="3"/>
        <charset val="134"/>
      </rPr>
      <t>+10</t>
    </r>
    <r>
      <rPr>
        <sz val="10"/>
        <color indexed="8"/>
        <rFont val="宋体"/>
        <family val="3"/>
        <charset val="134"/>
      </rPr>
      <t>)</t>
    </r>
  </si>
  <si>
    <r>
      <rPr>
        <sz val="10"/>
        <color indexed="8"/>
        <rFont val="宋体"/>
        <family val="3"/>
        <charset val="134"/>
      </rPr>
      <t>19</t>
    </r>
    <r>
      <rPr>
        <sz val="10"/>
        <color indexed="8"/>
        <rFont val="宋体"/>
        <family val="3"/>
        <charset val="134"/>
      </rPr>
      <t>(</t>
    </r>
    <r>
      <rPr>
        <sz val="10"/>
        <color indexed="8"/>
        <rFont val="宋体"/>
        <family val="3"/>
        <charset val="134"/>
      </rPr>
      <t>14+</t>
    </r>
    <r>
      <rPr>
        <sz val="10"/>
        <color indexed="8"/>
        <rFont val="宋体"/>
        <family val="3"/>
        <charset val="134"/>
      </rPr>
      <t>…</t>
    </r>
    <r>
      <rPr>
        <sz val="10"/>
        <color indexed="8"/>
        <rFont val="宋体"/>
        <family val="3"/>
        <charset val="134"/>
      </rPr>
      <t>+18</t>
    </r>
    <r>
      <rPr>
        <sz val="10"/>
        <color indexed="8"/>
        <rFont val="宋体"/>
        <family val="3"/>
        <charset val="134"/>
      </rPr>
      <t>)</t>
    </r>
  </si>
  <si>
    <t>A108020	境外分支机构弥补亏损明细表</t>
  </si>
  <si>
    <t>国家(地区)</t>
  </si>
  <si>
    <t>本年实际抵免以前年度未抵免的境外已缴所得税额</t>
  </si>
  <si>
    <t>7(2+</t>
  </si>
  <si>
    <t>13(8+</t>
  </si>
  <si>
    <t>19(14+</t>
  </si>
  <si>
    <t>…+6)</t>
  </si>
  <si>
    <r>
      <rPr>
        <sz val="10"/>
        <color indexed="8"/>
        <rFont val="宋体"/>
        <family val="3"/>
        <charset val="134"/>
      </rPr>
      <t>…</t>
    </r>
    <r>
      <rPr>
        <sz val="10"/>
        <color indexed="8"/>
        <rFont val="宋体"/>
        <family val="3"/>
        <charset val="134"/>
      </rPr>
      <t>+12)</t>
    </r>
  </si>
  <si>
    <t>(3-9)</t>
  </si>
  <si>
    <t>(4-10)</t>
  </si>
  <si>
    <t>(5-11)</t>
  </si>
  <si>
    <t>(6-12)</t>
  </si>
  <si>
    <r>
      <rPr>
        <sz val="10"/>
        <color indexed="8"/>
        <rFont val="宋体"/>
        <family val="3"/>
        <charset val="134"/>
      </rPr>
      <t>…</t>
    </r>
    <r>
      <rPr>
        <sz val="10"/>
        <color indexed="8"/>
        <rFont val="宋体"/>
        <family val="3"/>
        <charset val="134"/>
      </rPr>
      <t>+18)</t>
    </r>
  </si>
  <si>
    <t>A107020</t>
    <phoneticPr fontId="106" type="noConversion"/>
  </si>
  <si>
    <t>所得减免优惠明细表</t>
    <phoneticPr fontId="106" type="noConversion"/>
  </si>
  <si>
    <t>减免项目</t>
  </si>
  <si>
    <t>优惠事项名称</t>
  </si>
  <si>
    <t>优惠方式</t>
  </si>
  <si>
    <t>项目收入</t>
  </si>
  <si>
    <t>项目成本</t>
  </si>
  <si>
    <t>相关税费</t>
  </si>
  <si>
    <t>应分摊期间费用</t>
  </si>
  <si>
    <t>纳税调整额</t>
  </si>
  <si>
    <t>项目所得额</t>
  </si>
  <si>
    <t>减免所得额</t>
  </si>
  <si>
    <t>免税项目</t>
  </si>
  <si>
    <t>减半项目</t>
  </si>
  <si>
    <t>11(9+10×50%)</t>
  </si>
  <si>
    <t>一、农、林、牧、渔业项目</t>
  </si>
  <si>
    <t>二、国家重点扶持的公共基础设施项目</t>
  </si>
  <si>
    <t>三、符合条件的环境保护、节能节水项目</t>
  </si>
  <si>
    <t>四、符合条件的技术转让项目</t>
  </si>
  <si>
    <t>五、实施清洁机制发展项目</t>
  </si>
  <si>
    <t>六、符合条件的节能服务公司实施合同能源管理项目</t>
  </si>
  <si>
    <t>七、其他</t>
  </si>
  <si>
    <t>项        目</t>
    <phoneticPr fontId="109" type="noConversion"/>
  </si>
  <si>
    <t>一、农、林、牧、渔业项目(2+13)</t>
    <phoneticPr fontId="109" type="noConversion"/>
  </si>
  <si>
    <t xml:space="preserve">   （一）免税项目（3+4+5+6+7+8+9+11+12)</t>
    <phoneticPr fontId="109" type="noConversion"/>
  </si>
  <si>
    <t xml:space="preserve">       1.蔬菜、谷物、薯类、油料、豆类、棉花、麻类、糖料、水果、坚果的种植</t>
    <phoneticPr fontId="109" type="noConversion"/>
  </si>
  <si>
    <t xml:space="preserve">       2.农作物新品种的选育</t>
    <phoneticPr fontId="109" type="noConversion"/>
  </si>
  <si>
    <t xml:space="preserve">       3.中药材的种植</t>
    <phoneticPr fontId="109" type="noConversion"/>
  </si>
  <si>
    <t xml:space="preserve">       4.林木的培育和种植</t>
    <phoneticPr fontId="109" type="noConversion"/>
  </si>
  <si>
    <t xml:space="preserve">       5.牲畜、家禽的饲养</t>
    <phoneticPr fontId="109" type="noConversion"/>
  </si>
  <si>
    <t xml:space="preserve">       6.林产品的采集</t>
    <phoneticPr fontId="109" type="noConversion"/>
  </si>
  <si>
    <t xml:space="preserve">       7.灌溉、农产品初加工、兽医、农技推广、农机作业和维修等农、林、牧、渔服务业项目</t>
    <phoneticPr fontId="109" type="noConversion"/>
  </si>
  <si>
    <t xml:space="preserve">         其中：农产品初加工</t>
    <phoneticPr fontId="109" type="noConversion"/>
  </si>
  <si>
    <t xml:space="preserve">       8.远洋捕捞</t>
    <phoneticPr fontId="109" type="noConversion"/>
  </si>
  <si>
    <t xml:space="preserve">       9.其他</t>
    <phoneticPr fontId="109" type="noConversion"/>
  </si>
  <si>
    <t xml:space="preserve">   （二）减半征税项目（14+15+16）</t>
    <phoneticPr fontId="109" type="noConversion"/>
  </si>
  <si>
    <t xml:space="preserve">       1.花卉、茶以及其他饮料作物和香料作物的种植</t>
    <phoneticPr fontId="109" type="noConversion"/>
  </si>
  <si>
    <t xml:space="preserve">       2.海水养殖、内陆养殖</t>
    <phoneticPr fontId="109" type="noConversion"/>
  </si>
  <si>
    <t xml:space="preserve">       3.其他</t>
    <phoneticPr fontId="109" type="noConversion"/>
  </si>
  <si>
    <t>二、国家重点扶持的公共基础设施项目(18+19+20+21+22+23+24+25)</t>
    <phoneticPr fontId="109" type="noConversion"/>
  </si>
  <si>
    <t xml:space="preserve">   （一）港口码头项目</t>
    <phoneticPr fontId="109" type="noConversion"/>
  </si>
  <si>
    <t xml:space="preserve">   （二）机场项目</t>
    <phoneticPr fontId="109" type="noConversion"/>
  </si>
  <si>
    <t xml:space="preserve">   （三）铁路项目</t>
    <phoneticPr fontId="109" type="noConversion"/>
  </si>
  <si>
    <t xml:space="preserve">   （四）公路项目</t>
    <phoneticPr fontId="109" type="noConversion"/>
  </si>
  <si>
    <t xml:space="preserve">   （五）城市公共交通项目</t>
    <phoneticPr fontId="109" type="noConversion"/>
  </si>
  <si>
    <t xml:space="preserve">   （六）电力项目</t>
    <phoneticPr fontId="109" type="noConversion"/>
  </si>
  <si>
    <t xml:space="preserve">   （七）水利项目</t>
    <phoneticPr fontId="109" type="noConversion"/>
  </si>
  <si>
    <t xml:space="preserve">   （八）其他项目</t>
    <phoneticPr fontId="109" type="noConversion"/>
  </si>
  <si>
    <t>三、符合条件的环境保护、节能节水项目(27+28+29+30+31+32）</t>
    <phoneticPr fontId="109" type="noConversion"/>
  </si>
  <si>
    <t xml:space="preserve">   （一）公共污水处理项目</t>
    <phoneticPr fontId="109" type="noConversion"/>
  </si>
  <si>
    <t xml:space="preserve">   （二）公共垃圾处理项目</t>
    <phoneticPr fontId="109" type="noConversion"/>
  </si>
  <si>
    <t xml:space="preserve">   （三）沼气综合开发利用项目</t>
    <phoneticPr fontId="109" type="noConversion"/>
  </si>
  <si>
    <t xml:space="preserve">   （四）节能减排技术改造项目</t>
    <phoneticPr fontId="109" type="noConversion"/>
  </si>
  <si>
    <t xml:space="preserve">   （五）海水淡化项目</t>
    <phoneticPr fontId="109" type="noConversion"/>
  </si>
  <si>
    <t xml:space="preserve">   （六）其他项目</t>
    <phoneticPr fontId="109" type="noConversion"/>
  </si>
  <si>
    <t>四、符合条件的技术转让项目（34+35）</t>
    <phoneticPr fontId="109" type="noConversion"/>
  </si>
  <si>
    <t xml:space="preserve">   （一）技术转让所得不超过500万元部分</t>
    <phoneticPr fontId="109" type="noConversion"/>
  </si>
  <si>
    <t xml:space="preserve">   （二）技术转让所得超过500万元部分</t>
    <phoneticPr fontId="109" type="noConversion"/>
  </si>
  <si>
    <t>五、其他专项优惠项目（37+38+39）</t>
    <phoneticPr fontId="109" type="noConversion"/>
  </si>
  <si>
    <t xml:space="preserve">   （一）实施清洁发展机制项目</t>
    <phoneticPr fontId="109" type="noConversion"/>
  </si>
  <si>
    <t xml:space="preserve">   （二）符合条件的节能服务公司实施合同能源管理项目</t>
    <phoneticPr fontId="109" type="noConversion"/>
  </si>
  <si>
    <t>可弥补亏损所得</t>
  </si>
  <si>
    <t>合并、分立转入（转出）可弥补的亏损额</t>
  </si>
  <si>
    <t>当年可弥补的亏损额</t>
  </si>
  <si>
    <t>本年度实际弥补的以前年度亏损额</t>
  </si>
  <si>
    <t>A106000</t>
    <phoneticPr fontId="3" type="noConversion"/>
  </si>
  <si>
    <t>合计金额</t>
  </si>
  <si>
    <t>投资于未上市中小高新技术企业</t>
  </si>
  <si>
    <t>投资于种子期、初创期科技型企业</t>
  </si>
  <si>
    <t>1=2+3</t>
  </si>
  <si>
    <t>一、创业投资企业直接投资按投资额一定比例抵扣应纳税所得额</t>
  </si>
  <si>
    <t>本年新增的可抵扣的股权投资额（1×2）</t>
  </si>
  <si>
    <t>本年可抵扣的股权投资额（3+4）</t>
  </si>
  <si>
    <t>本年实际抵扣应纳税所得额</t>
  </si>
  <si>
    <t>结转以后年度抵扣的股权投资余额</t>
  </si>
  <si>
    <t>二、通过有限合伙制创业投资企业投资按一定比例抵扣分得的应纳税所得额</t>
  </si>
  <si>
    <t>本年可抵扣投资额（10+11）</t>
  </si>
  <si>
    <t>本年实际抵扣应分得的应纳税所得额</t>
  </si>
  <si>
    <t>结转以后年度抵扣的投资额余额</t>
  </si>
  <si>
    <t>合计（7+13）</t>
  </si>
  <si>
    <t>税款所属期间：   年  月  日至   年  月  日</t>
  </si>
  <si>
    <t>金额单位: 元（列至角分）</t>
  </si>
  <si>
    <t>分支机构统一社会信用代码</t>
  </si>
  <si>
    <t>分配</t>
  </si>
  <si>
    <t>（纳税人识别号）</t>
  </si>
  <si>
    <t>比例</t>
  </si>
  <si>
    <t>实际发生额</t>
  </si>
  <si>
    <t>税收规定扣除率</t>
  </si>
  <si>
    <t>以前年度累计结转扣除额</t>
  </si>
  <si>
    <t>累计结转以后年度扣除额</t>
  </si>
  <si>
    <t>6（1-5）</t>
  </si>
  <si>
    <t>7（1+4-5）</t>
  </si>
  <si>
    <t>其中：股权激励</t>
  </si>
  <si>
    <t>三、职工教育经费支出</t>
  </si>
  <si>
    <t>其中：按税收规定比例扣除的职工教育经费</t>
  </si>
  <si>
    <t>按税收规定全额扣除的职工培训费用</t>
  </si>
  <si>
    <t>合计（1+3+4+7+8+9+10+11+12）</t>
  </si>
  <si>
    <r>
      <t>税款所属期间： 2017</t>
    </r>
    <r>
      <rPr>
        <sz val="12"/>
        <rFont val="宋体"/>
        <family val="3"/>
        <charset val="134"/>
      </rPr>
      <t>年01月01日至201</t>
    </r>
    <r>
      <rPr>
        <sz val="12"/>
        <rFont val="宋体"/>
        <family val="3"/>
        <charset val="134"/>
      </rPr>
      <t>7</t>
    </r>
    <r>
      <rPr>
        <sz val="12"/>
        <rFont val="宋体"/>
        <family val="3"/>
        <charset val="134"/>
      </rPr>
      <t xml:space="preserve">年12月31日   </t>
    </r>
    <phoneticPr fontId="3" type="noConversion"/>
  </si>
  <si>
    <r>
      <t xml:space="preserve">（A类 , </t>
    </r>
    <r>
      <rPr>
        <sz val="12"/>
        <rFont val="宋体"/>
        <family val="3"/>
        <charset val="134"/>
      </rPr>
      <t>201</t>
    </r>
    <r>
      <rPr>
        <sz val="12"/>
        <rFont val="宋体"/>
        <family val="3"/>
        <charset val="134"/>
      </rPr>
      <t>7</t>
    </r>
    <r>
      <rPr>
        <sz val="12"/>
        <rFont val="宋体"/>
        <family val="3"/>
        <charset val="134"/>
      </rPr>
      <t>年版）</t>
    </r>
    <phoneticPr fontId="3" type="noConversion"/>
  </si>
  <si>
    <t>A105100</t>
  </si>
  <si>
    <r>
      <t>A10701</t>
    </r>
    <r>
      <rPr>
        <u/>
        <sz val="10"/>
        <color indexed="12"/>
        <rFont val="宋体"/>
        <family val="3"/>
        <charset val="134"/>
      </rPr>
      <t>2</t>
    </r>
    <phoneticPr fontId="3" type="noConversion"/>
  </si>
  <si>
    <t>序号</t>
    <phoneticPr fontId="3" type="noConversion"/>
  </si>
  <si>
    <t xml:space="preserve">□否√  </t>
    <phoneticPr fontId="3" type="noConversion"/>
  </si>
  <si>
    <r>
      <t>□是   □否√</t>
    </r>
    <r>
      <rPr>
        <sz val="10"/>
        <color indexed="8"/>
        <rFont val="宋体"/>
        <family val="3"/>
        <charset val="134"/>
      </rPr>
      <t xml:space="preserve">  </t>
    </r>
    <phoneticPr fontId="3" type="noConversion"/>
  </si>
  <si>
    <r>
      <t>□是    □否√</t>
    </r>
    <r>
      <rPr>
        <sz val="10"/>
        <color indexed="8"/>
        <rFont val="宋体"/>
        <family val="3"/>
        <charset val="134"/>
      </rPr>
      <t xml:space="preserve">  </t>
    </r>
    <phoneticPr fontId="3" type="noConversion"/>
  </si>
  <si>
    <r>
      <t>是（□境内 □境外）□否√</t>
    </r>
    <r>
      <rPr>
        <sz val="10"/>
        <color indexed="8"/>
        <rFont val="宋体"/>
        <family val="3"/>
        <charset val="134"/>
      </rPr>
      <t xml:space="preserve">  </t>
    </r>
    <phoneticPr fontId="3" type="noConversion"/>
  </si>
  <si>
    <r>
      <t>企业会计准则（ □√</t>
    </r>
    <r>
      <rPr>
        <sz val="10"/>
        <color indexed="8"/>
        <rFont val="宋体"/>
        <family val="3"/>
        <charset val="134"/>
      </rPr>
      <t xml:space="preserve">  </t>
    </r>
    <r>
      <rPr>
        <sz val="10"/>
        <color indexed="8"/>
        <rFont val="宋体"/>
        <family val="3"/>
        <charset val="134"/>
      </rPr>
      <t>一般企业    □银行    □证券    □保险    □担保 ）</t>
    </r>
    <phoneticPr fontId="3" type="noConversion"/>
  </si>
  <si>
    <t>□√ 否</t>
    <phoneticPr fontId="3" type="noConversion"/>
  </si>
  <si>
    <t>□√ 否</t>
    <phoneticPr fontId="3" type="noConversion"/>
  </si>
  <si>
    <r>
      <t>是（□一般性税务处理   □特殊性税务处理）  □否√</t>
    </r>
    <r>
      <rPr>
        <sz val="10"/>
        <color indexed="8"/>
        <rFont val="宋体"/>
        <family val="3"/>
        <charset val="134"/>
      </rPr>
      <t xml:space="preserve"> </t>
    </r>
    <phoneticPr fontId="3" type="noConversion"/>
  </si>
  <si>
    <t>北京华通科技股份有限公司</t>
    <phoneticPr fontId="113" type="noConversion"/>
  </si>
  <si>
    <t>中国</t>
    <phoneticPr fontId="3" type="noConversion"/>
  </si>
  <si>
    <t>营业执照</t>
  </si>
  <si>
    <t>91110000633688471E</t>
  </si>
  <si>
    <t>A105070</t>
    <phoneticPr fontId="114" type="noConversion"/>
  </si>
  <si>
    <t>捐赠支出及纳税调整明细表</t>
    <phoneticPr fontId="114" type="noConversion"/>
  </si>
  <si>
    <t>项   目</t>
  </si>
  <si>
    <t>以前年度结转可扣除的捐赠额</t>
  </si>
  <si>
    <t>按税收规定计算的扣除限额</t>
  </si>
  <si>
    <t>纳税调增金额</t>
  </si>
  <si>
    <t>纳税调减金额</t>
  </si>
  <si>
    <t>可结转以后年度扣除的捐赠额</t>
  </si>
  <si>
    <t>一、非公益性捐赠</t>
  </si>
  <si>
    <t>二、全额扣除的公益性捐赠</t>
  </si>
  <si>
    <t>三、限额扣除的公益性捐赠(4+5+6+7)</t>
  </si>
  <si>
    <t>前三年度（　　　　年）</t>
  </si>
  <si>
    <t>前二年度（　　　　年）</t>
  </si>
  <si>
    <t>前一年度（　　　　年）</t>
  </si>
  <si>
    <t>本    年（　　　　年）</t>
    <phoneticPr fontId="114" type="noConversion"/>
  </si>
  <si>
    <t>合计（1+2+3）</t>
  </si>
  <si>
    <t>一般性税务处理</t>
  </si>
  <si>
    <t>特殊性税务处理（递延纳税）</t>
  </si>
  <si>
    <t>3(2-1)</t>
  </si>
  <si>
    <t>6(5-4)</t>
  </si>
  <si>
    <t>7(3+6)</t>
  </si>
  <si>
    <t xml:space="preserve">          债转股</t>
  </si>
  <si>
    <t xml:space="preserve">    其中：涉及跨境重组的股权收购</t>
  </si>
  <si>
    <t xml:space="preserve">    其中：涉及跨境重组的资产收购</t>
  </si>
  <si>
    <t>四、企业合并（9+10）</t>
  </si>
  <si>
    <t>（一）同一控制下企业合并</t>
  </si>
  <si>
    <t>（二）非同一控制下企业合并</t>
  </si>
  <si>
    <t>五、企业分立</t>
  </si>
  <si>
    <t>六、非货币性资产对外投资</t>
  </si>
  <si>
    <t>七、技术入股</t>
  </si>
  <si>
    <t>八、股权划转、资产划转</t>
  </si>
  <si>
    <t>合计（1+4+6+8+11+12+13+14+15）</t>
  </si>
  <si>
    <t>资产原值</t>
  </si>
  <si>
    <t>本年折旧、摊销额</t>
  </si>
  <si>
    <t>累计折旧、摊销额</t>
  </si>
  <si>
    <t>资产计税基础</t>
  </si>
  <si>
    <t>享受加速折旧政策的资产按税收一般规定计算的折旧、摊销额</t>
  </si>
  <si>
    <t>加速折旧统计额</t>
  </si>
  <si>
    <t>7=5-6</t>
  </si>
  <si>
    <t>9(2-5)</t>
  </si>
  <si>
    <t>一、固定资产（2+3+4+5+6+7）</t>
  </si>
  <si>
    <t>所有固定资产</t>
  </si>
  <si>
    <t>（一）房屋、建筑物</t>
  </si>
  <si>
    <t>（二）飞机、火车、轮船、机器、机械和其他生产设备</t>
  </si>
  <si>
    <t>（三）与生产经营活动有关的器具、工具、家具等</t>
  </si>
  <si>
    <t>（四）飞机、火车、轮船以外的运输工具</t>
  </si>
  <si>
    <t>（五）电子设备</t>
  </si>
  <si>
    <t>其中：享受固定资产加速折旧及一次性扣除政策的资产加速折旧额大于一般折旧额的部分</t>
  </si>
  <si>
    <t>（一）重要行业固定资产加速折旧（不含一次性扣除）</t>
  </si>
  <si>
    <t>（二）其他行业研发设备加速折旧</t>
  </si>
  <si>
    <t>（三）允许一次性扣除的固定资产（11+12+13）</t>
  </si>
  <si>
    <t>1.单价不超过100万元专用研发设备</t>
  </si>
  <si>
    <t>3.5000元以下固定资产</t>
  </si>
  <si>
    <t>（四）技术进步、更新换代固定资产</t>
  </si>
  <si>
    <t>（五）常年强震动、高腐蚀固定资产</t>
  </si>
  <si>
    <t>（七）集成电路企业生产设备</t>
  </si>
  <si>
    <t>二、生产性生物资产（19+20）</t>
  </si>
  <si>
    <t>（一）林木类</t>
  </si>
  <si>
    <t>（二）畜类</t>
  </si>
  <si>
    <t>三、无形资产（22+23+24+25+26+27+28+30）</t>
  </si>
  <si>
    <t>（一）专利权</t>
  </si>
  <si>
    <t>（二）商标权</t>
  </si>
  <si>
    <t>（三）著作权</t>
  </si>
  <si>
    <t>（四）土地使用权</t>
  </si>
  <si>
    <t>（五）非专利技术</t>
  </si>
  <si>
    <t>（六）特许权使用费</t>
  </si>
  <si>
    <t>（七）软件</t>
  </si>
  <si>
    <t>其中：享受企业外购软件加速摊销政策</t>
  </si>
  <si>
    <t>（八）其他</t>
  </si>
  <si>
    <t>四、长期待摊费用（32+33+34+35+36）</t>
  </si>
  <si>
    <t>（一）已足额提取折旧的固定资产的改建支出</t>
  </si>
  <si>
    <t>（二）租入固定资产的改建支出</t>
  </si>
  <si>
    <t>（三）固定资产的大修理支出</t>
  </si>
  <si>
    <t>（四）开办费</t>
  </si>
  <si>
    <t>（五）其他</t>
  </si>
  <si>
    <t>合计（1+18+21+31+37+38）</t>
  </si>
  <si>
    <t>附列资料</t>
  </si>
  <si>
    <t>全民所有制改制资产评估增值政策资产</t>
  </si>
  <si>
    <t>*</t>
    <phoneticPr fontId="113" type="noConversion"/>
  </si>
  <si>
    <r>
      <rPr>
        <sz val="10"/>
        <color indexed="8"/>
        <rFont val="宋体"/>
        <family val="3"/>
        <charset val="134"/>
      </rPr>
      <t>项</t>
    </r>
    <r>
      <rPr>
        <sz val="10"/>
        <color indexed="8"/>
        <rFont val="宋体"/>
        <family val="3"/>
        <charset val="134"/>
      </rPr>
      <t>目</t>
    </r>
  </si>
  <si>
    <t>资产损失的账载金额</t>
  </si>
  <si>
    <t>资产处置收入</t>
  </si>
  <si>
    <t>资产损失的税收金额</t>
  </si>
  <si>
    <t>5（4-2-3）</t>
  </si>
  <si>
    <t>一、清单申报资产损失（2+3+4+5+6+7+8）</t>
  </si>
  <si>
    <t>（一）正常经营管理活动中，按照公允价格销售、转让、变卖非货币资产的损失</t>
  </si>
  <si>
    <t>（二）存货发生的正常损耗</t>
  </si>
  <si>
    <t>（三）固定资产达到或超过使用年限而正常报废清理的损失</t>
  </si>
  <si>
    <t>（四）生产性生物资产达到或超过使用年限而正常死亡发生的资产损失</t>
  </si>
  <si>
    <t>（五）按照市场公平交易原则，通过各种交易场所、市场等买卖债券、股票、期货、基金以及金融衍生产品等发生的损失</t>
  </si>
  <si>
    <t>（六）分支机构上报的资产损失</t>
  </si>
  <si>
    <t>（七）其他</t>
  </si>
  <si>
    <t>二、专项申报资产损失（10+11+12+13）</t>
  </si>
  <si>
    <t>（一）货币资产损失</t>
  </si>
  <si>
    <t>（二）非货币资产损失</t>
  </si>
  <si>
    <t>（三）投资损失</t>
  </si>
  <si>
    <t>合计（1+9）</t>
  </si>
  <si>
    <t>（一）房屋、建筑物，为20年；</t>
    <phoneticPr fontId="46" type="noConversion"/>
  </si>
  <si>
    <t>一、关于季节工、临时工等费用税前扣除问题</t>
  </si>
  <si>
    <t>　　企业因雇用季节工、临时工、实习生、返聘离退休人员以及接受外部劳务派遣用工所实际发生的费用，应区分为工资薪金支出和职工福利费支出，并按《企业所得税法》规定在企业所得税前扣除。其中属于工资薪金支出的，准予计入企业工资薪金总额的基数，作为计算其他各项相关费用扣除的依据。</t>
  </si>
  <si>
    <r>
      <rPr>
        <sz val="9"/>
        <color indexed="63"/>
        <rFont val="宋体"/>
        <family val="3"/>
        <charset val="134"/>
      </rPr>
      <t>（国家税务总局公告</t>
    </r>
    <r>
      <rPr>
        <sz val="9"/>
        <color indexed="63"/>
        <rFont val="Verdana"/>
        <family val="2"/>
      </rPr>
      <t>2015</t>
    </r>
    <r>
      <rPr>
        <sz val="9"/>
        <color indexed="63"/>
        <rFont val="宋体"/>
        <family val="3"/>
        <charset val="134"/>
      </rPr>
      <t>年第</t>
    </r>
    <r>
      <rPr>
        <sz val="9"/>
        <color indexed="63"/>
        <rFont val="Verdana"/>
        <family val="2"/>
      </rPr>
      <t>34</t>
    </r>
    <r>
      <rPr>
        <sz val="9"/>
        <color indexed="63"/>
        <rFont val="宋体"/>
        <family val="3"/>
        <charset val="134"/>
      </rPr>
      <t>号）第三条规定：</t>
    </r>
    <r>
      <rPr>
        <sz val="9"/>
        <color indexed="63"/>
        <rFont val="Verdana"/>
        <family val="2"/>
      </rPr>
      <t>“</t>
    </r>
    <r>
      <rPr>
        <sz val="9"/>
        <color indexed="63"/>
        <rFont val="宋体"/>
        <family val="3"/>
        <charset val="134"/>
      </rPr>
      <t>企业接受外部劳务派遣用工所实际发生的费用，应分两种情况按规定在税前扣除：按照协议（合同）约定直接支付给劳务派遣公司的费用，应作为劳务费支出</t>
    </r>
    <r>
      <rPr>
        <sz val="9"/>
        <color indexed="63"/>
        <rFont val="Verdana"/>
        <family val="2"/>
      </rPr>
      <t>;</t>
    </r>
    <r>
      <rPr>
        <sz val="9"/>
        <color indexed="63"/>
        <rFont val="宋体"/>
        <family val="3"/>
        <charset val="134"/>
      </rPr>
      <t>直接支付给员工个人的费用，应作为工资薪金支出和职工福利费支出。其中属于工资薪金支出的费用，准予计入企业工资薪金总额的基数，作为计算其他各项相关费用扣除的依据。</t>
    </r>
    <r>
      <rPr>
        <sz val="9"/>
        <color indexed="63"/>
        <rFont val="Verdana"/>
        <family val="2"/>
      </rPr>
      <t>”</t>
    </r>
    <r>
      <rPr>
        <sz val="9"/>
        <color indexed="63"/>
        <rFont val="宋体"/>
        <family val="3"/>
        <charset val="134"/>
      </rPr>
      <t>注意该条中的</t>
    </r>
    <r>
      <rPr>
        <sz val="9"/>
        <color indexed="63"/>
        <rFont val="Verdana"/>
        <family val="2"/>
      </rPr>
      <t>“</t>
    </r>
    <r>
      <rPr>
        <sz val="9"/>
        <color indexed="63"/>
        <rFont val="宋体"/>
        <family val="3"/>
        <charset val="134"/>
      </rPr>
      <t>各项相关费用</t>
    </r>
    <r>
      <rPr>
        <sz val="9"/>
        <color indexed="63"/>
        <rFont val="Verdana"/>
        <family val="2"/>
      </rPr>
      <t>”</t>
    </r>
    <r>
      <rPr>
        <sz val="9"/>
        <color indexed="63"/>
        <rFont val="宋体"/>
        <family val="3"/>
        <charset val="134"/>
      </rPr>
      <t>是指工会经费、教育经费和职工福利费用。</t>
    </r>
    <r>
      <rPr>
        <sz val="9"/>
        <color indexed="63"/>
        <rFont val="Verdana"/>
        <family val="2"/>
      </rPr>
      <t>“</t>
    </r>
    <r>
      <rPr>
        <sz val="9"/>
        <color indexed="63"/>
        <rFont val="宋体"/>
        <family val="3"/>
        <charset val="134"/>
      </rPr>
      <t>直直接支付给员工个人的费用</t>
    </r>
    <r>
      <rPr>
        <sz val="9"/>
        <color indexed="63"/>
        <rFont val="Verdana"/>
        <family val="2"/>
      </rPr>
      <t>”</t>
    </r>
    <r>
      <rPr>
        <sz val="9"/>
        <color indexed="63"/>
        <rFont val="宋体"/>
        <family val="3"/>
        <charset val="134"/>
      </rPr>
      <t>是指用人单位将工资、社会保险和福利费用直接支付给被派遣劳动者，而不是支付给劳务派遣公司，由劳务派遣公司支付给被派遣劳动者</t>
    </r>
    <phoneticPr fontId="40" type="noConversion"/>
  </si>
  <si>
    <t>最低折旧年限不得低于本条例第六十条规定折旧年限的60%</t>
  </si>
  <si>
    <t>2.重要行业小型微利企业单价不超过100万元研发生产共用设备</t>
    <phoneticPr fontId="46" type="noConversion"/>
  </si>
  <si>
    <t>（六）外购软件折旧</t>
    <phoneticPr fontId="46" type="noConversion"/>
  </si>
  <si>
    <t>应收账款             100万</t>
    <phoneticPr fontId="40" type="noConversion"/>
  </si>
  <si>
    <t>应收账款            100万</t>
    <phoneticPr fontId="40" type="noConversion"/>
  </si>
  <si>
    <t>A105120	特殊行业准备金及纳税调整明细表</t>
    <phoneticPr fontId="122" type="noConversion"/>
  </si>
  <si>
    <r>
      <rPr>
        <sz val="10"/>
        <color indexed="8"/>
        <rFont val="宋体"/>
        <family val="3"/>
        <charset val="134"/>
      </rPr>
      <t>项</t>
    </r>
    <r>
      <rPr>
        <sz val="10"/>
        <color indexed="8"/>
        <rFont val="宋体"/>
        <family val="3"/>
        <charset val="134"/>
      </rPr>
      <t>目</t>
    </r>
  </si>
  <si>
    <t>3（1-2）</t>
  </si>
  <si>
    <t>一、保险公司（2+13+14+15+16+19+20）</t>
  </si>
  <si>
    <t>（一）保险保障基金（3+4+5+…+12）</t>
  </si>
  <si>
    <t>1.财产保险业务</t>
  </si>
  <si>
    <t>非投资型</t>
  </si>
  <si>
    <t>投资型</t>
  </si>
  <si>
    <t>保证收益</t>
  </si>
  <si>
    <t>无保证收益</t>
  </si>
  <si>
    <t>2.人寿保险业务</t>
  </si>
  <si>
    <t>3.健康保险业务</t>
  </si>
  <si>
    <t>短期</t>
  </si>
  <si>
    <t>长期</t>
  </si>
  <si>
    <t>4.意外伤害保险业务</t>
  </si>
  <si>
    <t>（二）未到期责任准备金</t>
  </si>
  <si>
    <t>（三）寿险责任准备金</t>
  </si>
  <si>
    <t>（四）长期健康险责任准备金</t>
  </si>
  <si>
    <t>（五）未决赔款准备金（17+18）</t>
  </si>
  <si>
    <t>1.已发生已报案未决赔款准备金</t>
  </si>
  <si>
    <t>2.已发生未报案未决赔款准备金</t>
  </si>
  <si>
    <t>（六）大灾风险准备金</t>
  </si>
  <si>
    <t>二、证券行业（22+23+24+25）</t>
  </si>
  <si>
    <t>（一）证券交易所风险基金</t>
  </si>
  <si>
    <t>（二）证券结算风险基金</t>
  </si>
  <si>
    <t>（三）证券投资者保护基金</t>
  </si>
  <si>
    <t>三、期货行业（27+28+29+30）</t>
  </si>
  <si>
    <t>（一）期货交易所风险准备金</t>
  </si>
  <si>
    <t>（二）期货公司风险准备金</t>
  </si>
  <si>
    <t>（三）期货投资者保障基金</t>
  </si>
  <si>
    <t>四、金融企业（32+33+34)</t>
  </si>
  <si>
    <t>（一）涉农和中小企业贷款损失准备金</t>
  </si>
  <si>
    <t>（二）贷款损失准备金</t>
  </si>
  <si>
    <t>（三）其他</t>
  </si>
  <si>
    <t>五、中小企业融资（信用）担保机构(36+37+38)</t>
  </si>
  <si>
    <t>（一）担保赔偿准备</t>
  </si>
  <si>
    <t>（二）未到期责任准备</t>
  </si>
  <si>
    <t>六、小额贷款公司(40+41)</t>
  </si>
  <si>
    <t>（一）贷款损失准备金</t>
  </si>
  <si>
    <t>（二）其他</t>
  </si>
  <si>
    <t>合计(1+21+26+31+35+39+42)</t>
  </si>
  <si>
    <t>金  额</t>
  </si>
  <si>
    <r>
      <rPr>
        <sz val="10"/>
        <color indexed="8"/>
        <rFont val="宋体"/>
        <family val="3"/>
        <charset val="134"/>
      </rPr>
      <t>一、免税收入（2+3+</t>
    </r>
    <r>
      <rPr>
        <sz val="10"/>
        <color indexed="8"/>
        <rFont val="宋体"/>
        <family val="3"/>
        <charset val="134"/>
      </rPr>
      <t>6+</t>
    </r>
    <r>
      <rPr>
        <sz val="10"/>
        <color indexed="8"/>
        <rFont val="宋体"/>
        <family val="3"/>
        <charset val="134"/>
      </rPr>
      <t>7+…+16）</t>
    </r>
  </si>
  <si>
    <t>（一）国债利息收入免征企业所得税</t>
  </si>
  <si>
    <r>
      <t>（二）符合条件的居民企业之间的股息、红利等权益性投资收益免征企业所得税（填写</t>
    </r>
    <r>
      <rPr>
        <sz val="10"/>
        <color indexed="10"/>
        <rFont val="宋体"/>
        <family val="3"/>
        <charset val="134"/>
      </rPr>
      <t>A107011）</t>
    </r>
    <phoneticPr fontId="122" type="noConversion"/>
  </si>
  <si>
    <r>
      <t>其中：内地居民企业通过沪港通投资且连续持有H股满12个月取得的股息红利所得免征企业所得税（填写</t>
    </r>
    <r>
      <rPr>
        <sz val="10"/>
        <color indexed="10"/>
        <rFont val="宋体"/>
        <family val="3"/>
        <charset val="134"/>
      </rPr>
      <t>A107011）</t>
    </r>
    <phoneticPr fontId="122" type="noConversion"/>
  </si>
  <si>
    <r>
      <t>内地居民企业通过深港通投资且连续持有H股满12个月取得的股息红利所得免征企业所得税（</t>
    </r>
    <r>
      <rPr>
        <sz val="10"/>
        <color indexed="10"/>
        <rFont val="宋体"/>
        <family val="3"/>
        <charset val="134"/>
      </rPr>
      <t>填写A107011）</t>
    </r>
    <phoneticPr fontId="122" type="noConversion"/>
  </si>
  <si>
    <t>（三）符合条件的非营利组织的收入免征企业所得税</t>
  </si>
  <si>
    <t>（四）符合条件的非营利组织（科技企业孵化器）的收入免征企业所得税</t>
  </si>
  <si>
    <t>（五）符合条件的非营利组织（国家大学科技园）的收入免征企业所得税</t>
  </si>
  <si>
    <t>（六）中国清洁发展机制基金取得的收入免征企业所得税</t>
  </si>
  <si>
    <t>（七）投资者从证券投资基金分配中取得的收入免征企业所得税</t>
  </si>
  <si>
    <t>（八）取得的地方政府债券利息收入免征企业所得税</t>
  </si>
  <si>
    <t>（九）中国保险保障基金有限责任公司取得的保险保障基金等收入免征企业所得税</t>
  </si>
  <si>
    <t>（十）中央电视台的广告费和有线电视费收入免征企业所得税</t>
  </si>
  <si>
    <t>（十一）中国奥委会取得北京冬奥组委支付的收入免征企业所得税</t>
  </si>
  <si>
    <t>（十二）中国残奥委会取得北京冬奥组委分期支付的收入免征企业所得税</t>
  </si>
  <si>
    <t>（十三）其他</t>
  </si>
  <si>
    <t>二、减计收入（18+19+23+24）</t>
  </si>
  <si>
    <t>（一）综合利用资源生产产品取得的收入在计算应纳税所得额时减计收入</t>
  </si>
  <si>
    <t>（二）金融、保险等机构取得的涉农利息、保费减计收入（20+21+22）</t>
  </si>
  <si>
    <t>1.金融机构取得的涉农贷款利息收入在计算应纳税所得额时减计收入</t>
  </si>
  <si>
    <t>2.保险机构取得的涉农保费收入在计算应纳税所得额时减计收入</t>
  </si>
  <si>
    <t>3.小额贷款公司取得的农户小额贷款利息收入在计算应纳税所得额时减计收入</t>
  </si>
  <si>
    <t>（三）取得铁路债券利息收入减半征收企业所得税</t>
  </si>
  <si>
    <t>三、加计扣除（26+27+28+29+30）</t>
  </si>
  <si>
    <t>（一）开发新技术、新产品、新工艺发生的研究开发费用加计扣除（填写A107012）</t>
  </si>
  <si>
    <t>（二）科技型中小企业开发新技术、新产品、新工艺发生的研究开发费用加计扣除（填写A107012）</t>
  </si>
  <si>
    <t>（三）企业为获得创新性、创意性、突破性的产品进行创意设计活动而发生的相关费用加计扣除</t>
    <phoneticPr fontId="122" type="noConversion"/>
  </si>
  <si>
    <t>（四）安置残疾人员所支付的工资加计扣除</t>
  </si>
  <si>
    <t>合计（1+17+25）</t>
  </si>
  <si>
    <t>A107012研发费用加计扣除优惠明细表!Print_Area</t>
  </si>
  <si>
    <t>A107012</t>
  </si>
  <si>
    <t>基本信息</t>
  </si>
  <si>
    <t>□一般企业     □科技型中小企业</t>
  </si>
  <si>
    <t xml:space="preserve"> 科技型中小企业登记编号</t>
  </si>
  <si>
    <t>本年可享受研发费用加计扣除项目数量</t>
  </si>
  <si>
    <t>研发活动费用明细</t>
  </si>
  <si>
    <t>一、自主研发、合作研发、集中研发（4+8+17+20+24+35）</t>
  </si>
  <si>
    <t>（一）人员人工费用（5+6+7）</t>
  </si>
  <si>
    <t>1.直接从事研发活动人员工资薪金</t>
  </si>
  <si>
    <t>2.直接从事研发活动人员五险一金</t>
  </si>
  <si>
    <t>3.外聘研发人员的劳务费用</t>
  </si>
  <si>
    <t>（二）直接投入费用（9+10+…+16）</t>
  </si>
  <si>
    <t>1.研发活动直接消耗材料</t>
  </si>
  <si>
    <t>2.研发活动直接消耗燃料</t>
  </si>
  <si>
    <t>3.研发活动直接消耗动力费用</t>
  </si>
  <si>
    <t>4.用于中间试验和产品试制的模具、工艺装备开发及制造费</t>
  </si>
  <si>
    <t>5.用于不构成固定资产的样品、样机及一般测试手段购置费</t>
  </si>
  <si>
    <t>6.用于试制产品的检验费</t>
  </si>
  <si>
    <t>7.用于研发活动的仪器、设备的运行维护、调整、检验、维修等费用</t>
  </si>
  <si>
    <t>8.通过经营租赁方式租入的用于研发活动的仪器、设备租赁费</t>
  </si>
  <si>
    <t>（三）折旧费用（18+19）</t>
  </si>
  <si>
    <t>1.用于研发活动的仪器的折旧费</t>
  </si>
  <si>
    <t>2.用于研发活动的设备的折旧费</t>
  </si>
  <si>
    <t>（四）无形资产摊销（21+22+23）</t>
  </si>
  <si>
    <t>1.用于研发活动的软件的摊销费用</t>
  </si>
  <si>
    <t>2.用于研发活动的专利权的摊销费用</t>
  </si>
  <si>
    <t>3.用于研发活动的非专利技术（包括许可证、专有技术、设计和计算方法等）的摊销费用</t>
  </si>
  <si>
    <t>（五）新产品设计费等（25+26+27+28）</t>
  </si>
  <si>
    <t>1.新产品设计费</t>
  </si>
  <si>
    <t>2.新工艺规程制定费</t>
  </si>
  <si>
    <t>3.新药研制的临床试验费</t>
  </si>
  <si>
    <t>4.勘探开发技术的现场试验费</t>
  </si>
  <si>
    <t>（六）其他相关费用(30+31+32+33+34)</t>
  </si>
  <si>
    <t>1.技术图书资料费、资料翻译费、专家咨询费、高新科技研发保险费</t>
  </si>
  <si>
    <t>2.研发成果的检索、分析、评议、论证、鉴定、评审、评估、验收费用</t>
  </si>
  <si>
    <t>3.知识产权的申请费、注册费、代理费</t>
  </si>
  <si>
    <t>4.职工福利费、补充养老保险费、补充医疗保险费</t>
  </si>
  <si>
    <t>5.差旅费、会议费</t>
  </si>
  <si>
    <t>（七）经限额调整后的其他相关费用</t>
  </si>
  <si>
    <t>二、委托研发[(37-38)×80%]</t>
  </si>
  <si>
    <t>委托外部机构或个人进行研发活动所发生的费用</t>
  </si>
  <si>
    <t>其中：委托境外进行研发活动所发生的费用</t>
  </si>
  <si>
    <t>三、年度研发费用小计(3+36)</t>
  </si>
  <si>
    <t>（一）本年费用化金额</t>
  </si>
  <si>
    <t>（二）本年资本化金额</t>
  </si>
  <si>
    <t>四、本年形成无形资产摊销额</t>
  </si>
  <si>
    <t>五、以前年度形成无形资产本年摊销额</t>
  </si>
  <si>
    <t>六、允许扣除的研发费用合计（40+42+43）</t>
  </si>
  <si>
    <t>减：特殊收入部分</t>
  </si>
  <si>
    <t>七、允许扣除的研发费用抵减特殊收入后的金额(44-45)</t>
  </si>
  <si>
    <t>减：当年销售研发活动直接形成产品（包括组成部分）对应的材料部分</t>
  </si>
  <si>
    <t>减：以前年度销售研发活动直接形成产品（包括组成部分）对应材料部分结转金额</t>
  </si>
  <si>
    <t>八、加计扣除比例</t>
  </si>
  <si>
    <t>九、本年研发费用加计扣除总额（46-47-48）×49</t>
  </si>
  <si>
    <t>十、销售研发活动直接形成产品（包括组成部分）对应材料部分结转以后年度扣减金额（当46-47-48≥0，本行=0；当46-47-48&lt;0，本行=46-47-48的绝对值)</t>
  </si>
  <si>
    <t>研发费用加计扣除优惠明细表</t>
    <phoneticPr fontId="122" type="noConversion"/>
  </si>
  <si>
    <t>一、符合条件的小型微利企业减免企业所得税</t>
  </si>
  <si>
    <t>型微利企业所得税优惠政策范围有关征管问题的公告》（国家税务总局公告2017年第23号）等相关税收政策规定的，从事国家非限制和禁止行业的企业，并符合工业企业，年度应纳税所得额不超过50万元，从业人数不超过100人，资产总额不超过3000万元；其他企业，年度应纳税所得额不超过50万元，从业人数不超过80人，资产总额不超过1000万元条件的，其所得减按50%计入应纳税所得额，按20%的税率缴纳企业所得税。</t>
  </si>
  <si>
    <t>二、国家需要重点扶持的高新技术企业减按15%的税率征收企业所得税（填写A107041）</t>
  </si>
  <si>
    <t>三、经济特区和上海浦东新区新设立的高新技术企业在区内取得的所得定期减免企业所得税（填写A107041）</t>
  </si>
  <si>
    <t>四、受灾地区农村信用社免征企业所得税（4.1+4.2）</t>
  </si>
  <si>
    <t>（一）芦山受灾地区农村信用社免征企业所得税</t>
  </si>
  <si>
    <t>（二）鲁甸受灾地区农村信用社免征企业所得税</t>
  </si>
  <si>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</si>
  <si>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</si>
  <si>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</si>
  <si>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</si>
  <si>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</si>
  <si>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</si>
  <si>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</si>
  <si>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企业从事农林牧渔业项目、国家重点扶持的公共基础设施项目、符合条件的环境保护、节能节水项目、符合条件的技术转让、其他专项优惠等所得额应按法定税率25%减半征收，同时享受小型微利企业、高新技术企业、技术先进型服务企业、集成电路线宽小于0.25微米或投资额超过80亿元人民币集成电路生产企业、国家规划布局内重点软件企业和集成电路设计企业等优惠税率政策，由于申报表填报顺序，按优惠税率减半叠加享受减免税优惠部分，应在本行对该部分金额进行调整。本行应大于等于0且小于等于第1+2+…+20+22+…+27行的值。</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</si>
  <si>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</si>
  <si>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</si>
  <si>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</si>
  <si>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</si>
  <si>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十六、符合条件的集成电路关键专用材料生产企业、集成电路专用设备生产企业定期减免企业所得税（填写A107042）</t>
  </si>
  <si>
    <t>十七、经营性文化事业单位转制为企业的免征企业所得税</t>
  </si>
  <si>
    <t>十八、符合条件的生产和装配伤残人员专门用品企业免征企业所得税</t>
  </si>
  <si>
    <t>计算公式：本行＝减半项目所得额×50%×（25%-优惠税率）。</t>
  </si>
  <si>
    <t>十九、技术先进型服务企业减按15%的税率征收企业所得税</t>
  </si>
  <si>
    <t>二十、服务贸易创新发展试点地区符合条件的技术先进型服务企业减按15%的税率征收企业所得税</t>
  </si>
  <si>
    <t>二十一、设在西部地区的鼓励类产业企业减按15%的税率征收企业所得税</t>
  </si>
  <si>
    <t>二十二、新疆困难地区新办企业定期减免企业所得税</t>
  </si>
  <si>
    <t>二十三、新疆喀什、霍尔果斯特殊经济开发区新办企业定期免征企业所得税</t>
  </si>
  <si>
    <t>二十四、广东横琴、福建平潭、深圳前海等地区的鼓励类产业企业减按15%税率征收企业所得税</t>
  </si>
  <si>
    <t>二十五、北京冬奥组委、北京冬奥会测试赛赛事组委会免征企业所得税</t>
  </si>
  <si>
    <t>高新技术企业15%的税率与“两免三减半”政策不能同时享受。即减半期间按25%的税率减半。</t>
  </si>
  <si>
    <t>二十六、享受过渡期税收优惠定期减免企业所得税</t>
  </si>
  <si>
    <t>二十七、其他</t>
  </si>
  <si>
    <t>二十八、减：项目所得额按法定税率减半征收企业所得税叠加享受减免税优惠</t>
  </si>
  <si>
    <t>二十九、支持和促进重点群体创业就业企业限额减征企业所得税(29.1+29.2)</t>
  </si>
  <si>
    <t>（一）下岗失业人员再就业</t>
  </si>
  <si>
    <t>（二）高校毕业生就业</t>
  </si>
  <si>
    <t>三十、扶持自主就业退役士兵创业就业企业限额减征企业所得税</t>
  </si>
  <si>
    <r>
      <rPr>
        <sz val="10"/>
        <color indexed="8"/>
        <rFont val="宋体"/>
        <family val="3"/>
        <charset val="134"/>
      </rPr>
      <t>三十一、民族自治地方的自治机关对本民族自治地方的企业应缴纳的企业所得税中属于地方分享的部分减征或免征</t>
    </r>
    <r>
      <rPr>
        <sz val="10"/>
        <color indexed="8"/>
        <rFont val="宋体"/>
        <family val="3"/>
        <charset val="134"/>
      </rPr>
      <t>（</t>
    </r>
    <r>
      <rPr>
        <sz val="10"/>
        <color indexed="8"/>
        <rFont val="Wingdings 2"/>
        <family val="1"/>
        <charset val="2"/>
      </rPr>
      <t>£</t>
    </r>
    <r>
      <rPr>
        <sz val="10"/>
        <color indexed="8"/>
        <rFont val="宋体"/>
        <family val="3"/>
        <charset val="134"/>
      </rPr>
      <t xml:space="preserve">免征     </t>
    </r>
    <r>
      <rPr>
        <sz val="10"/>
        <color indexed="8"/>
        <rFont val="Wingdings 2"/>
        <family val="1"/>
        <charset val="2"/>
      </rPr>
      <t>£</t>
    </r>
    <r>
      <rPr>
        <sz val="10"/>
        <color indexed="8"/>
        <rFont val="宋体"/>
        <family val="3"/>
        <charset val="134"/>
      </rPr>
      <t>减征:减征幅度___</t>
    </r>
    <r>
      <rPr>
        <sz val="10"/>
        <color indexed="8"/>
        <rFont val="宋体"/>
        <family val="3"/>
        <charset val="134"/>
      </rPr>
      <t>_%</t>
    </r>
    <r>
      <rPr>
        <sz val="10"/>
        <color indexed="8"/>
        <rFont val="宋体"/>
        <family val="3"/>
        <charset val="134"/>
      </rPr>
      <t xml:space="preserve">  </t>
    </r>
    <r>
      <rPr>
        <sz val="10"/>
        <color indexed="8"/>
        <rFont val="宋体"/>
        <family val="3"/>
        <charset val="134"/>
      </rPr>
      <t>）</t>
    </r>
  </si>
  <si>
    <r>
      <rPr>
        <sz val="10"/>
        <color indexed="8"/>
        <rFont val="宋体"/>
        <family val="3"/>
        <charset val="134"/>
      </rPr>
      <t>合计（1+2</t>
    </r>
    <r>
      <rPr>
        <sz val="10"/>
        <color indexed="8"/>
        <rFont val="宋体"/>
        <family val="3"/>
        <charset val="134"/>
      </rPr>
      <t>+</t>
    </r>
    <r>
      <rPr>
        <sz val="10"/>
        <color indexed="8"/>
        <rFont val="宋体"/>
        <family val="3"/>
        <charset val="134"/>
      </rPr>
      <t>…+26+27-28+29+30+31）</t>
    </r>
  </si>
  <si>
    <t>高新技术企业证书编号</t>
  </si>
  <si>
    <t>高新技术企业证书取得时间</t>
  </si>
  <si>
    <t>对企业主要产品（服务）发挥核心支持作用的技术所属范围</t>
  </si>
  <si>
    <t>国家重点支持的高新技术领域</t>
  </si>
  <si>
    <t>一级领域</t>
  </si>
  <si>
    <t>二级领域</t>
  </si>
  <si>
    <t>三级领域</t>
  </si>
  <si>
    <t>关键指标情况</t>
  </si>
  <si>
    <t>收入指标</t>
  </si>
  <si>
    <t>一、本年高新技术产品（服务）收入（5+6）</t>
  </si>
  <si>
    <t>其中：产品（服务）收入</t>
  </si>
  <si>
    <t>技术性收入</t>
  </si>
  <si>
    <t>二、本年企业总收入(8-9)</t>
  </si>
  <si>
    <t>其中：收入总额</t>
  </si>
  <si>
    <t>不征税收入</t>
  </si>
  <si>
    <t>三、本年高新技术产品（服务）收入占企业总收入的比例（4÷7）</t>
  </si>
  <si>
    <t>人员指标</t>
  </si>
  <si>
    <t>四、本年科技人员数</t>
  </si>
  <si>
    <t>五、本年职工总数</t>
  </si>
  <si>
    <t>六、本年科技人员占企业当年职工总数的比例（11÷12）</t>
    <phoneticPr fontId="122" type="noConversion"/>
  </si>
  <si>
    <t>研发费用指标</t>
  </si>
  <si>
    <t>高新研发费用归集年度</t>
  </si>
  <si>
    <t>七、归集的高新研发费用金额（16+25）</t>
  </si>
  <si>
    <r>
      <rPr>
        <sz val="10"/>
        <color indexed="8"/>
        <rFont val="宋体"/>
        <family val="3"/>
        <charset val="134"/>
      </rPr>
      <t>（一）内部研究开发投入(17+</t>
    </r>
    <r>
      <rPr>
        <sz val="10"/>
        <color indexed="8"/>
        <rFont val="宋体"/>
        <family val="3"/>
        <charset val="134"/>
      </rPr>
      <t>…</t>
    </r>
    <r>
      <rPr>
        <sz val="10"/>
        <color indexed="8"/>
        <rFont val="宋体"/>
        <family val="3"/>
        <charset val="134"/>
      </rPr>
      <t>+22+24)</t>
    </r>
  </si>
  <si>
    <t>1.人员人工费用</t>
  </si>
  <si>
    <t>2.直接投入费用</t>
  </si>
  <si>
    <t>3.折旧费用与长期待摊费用</t>
  </si>
  <si>
    <t>4.无形资产摊销费用</t>
  </si>
  <si>
    <t>5.设计费用</t>
  </si>
  <si>
    <t>6.装备调试费与实验费用</t>
  </si>
  <si>
    <t>7.其他费用</t>
  </si>
  <si>
    <t>其中：可计入研发费用的其他费用</t>
  </si>
  <si>
    <t>（二）委托外部研发费用[(26+28)×80%]</t>
  </si>
  <si>
    <t>1.境内的外部研发费</t>
  </si>
  <si>
    <t>2.境外的外部研发费</t>
  </si>
  <si>
    <t>其中：可计入研发费用的境外的外部研发费</t>
  </si>
  <si>
    <t>八、销售（营业）收入</t>
  </si>
  <si>
    <t>九、三年研发费用占销售（营业）收入的比例（15行4列÷29行4列）</t>
  </si>
  <si>
    <t>减免税额</t>
  </si>
  <si>
    <t>十、国家需要重点扶持的高新技术企业减征企业所得税</t>
  </si>
  <si>
    <t>十一、经济特区和上海浦东新区新设立的高新技术企业定期减免税额</t>
  </si>
  <si>
    <t>A107042	软件、集成电路企业优惠情况及明细表</t>
    <phoneticPr fontId="122" type="noConversion"/>
  </si>
  <si>
    <t>企业类型及减免方式</t>
  </si>
  <si>
    <t>行号</t>
  </si>
  <si>
    <t>　企业类型</t>
  </si>
  <si>
    <t>减免方式</t>
  </si>
  <si>
    <t>一、集成电路生产企业</t>
  </si>
  <si>
    <t>（一）线宽小于0.8微米（含）</t>
  </si>
  <si>
    <t>□二免三减半</t>
  </si>
  <si>
    <t>（二）线宽小于0.25微米</t>
  </si>
  <si>
    <t>□五免五减半  □15%税率</t>
  </si>
  <si>
    <t>（三）投资额超过80亿元</t>
  </si>
  <si>
    <t>二、集成电路设计企业</t>
  </si>
  <si>
    <t>（一）新办符合条件</t>
  </si>
  <si>
    <t>（二）重点企业 □大型 □领域</t>
  </si>
  <si>
    <t>□10%税率</t>
  </si>
  <si>
    <t>三、软件企业（□一般软件</t>
  </si>
  <si>
    <t>□嵌入式或信息系统集成软件）</t>
  </si>
  <si>
    <t>（二）重点企业 □大型 □领域 □出口</t>
  </si>
  <si>
    <t>四、集成电路封装测试企业</t>
  </si>
  <si>
    <t>五、集成电路关键专用材料或专用设备生产企业</t>
  </si>
  <si>
    <t>（□关键专用材料   □专用设备）</t>
  </si>
  <si>
    <t>获利年度/开始计算优惠期年度</t>
  </si>
  <si>
    <t>一、企业本年月平均职工总人数</t>
  </si>
  <si>
    <t xml:space="preserve">    其中：签订劳动合同关系且具有大学专科以上学历的职工人数</t>
  </si>
  <si>
    <t xml:space="preserve">          研究开发人员人数</t>
  </si>
  <si>
    <t>二、大学专科以上职工占企业本年月平均职工总人数的比例（12÷11）</t>
  </si>
  <si>
    <t>不低于40%</t>
    <phoneticPr fontId="122" type="noConversion"/>
  </si>
  <si>
    <t>三、研究开发人员占企业本年月平均职工总人数的比例（13÷11）</t>
  </si>
  <si>
    <t>不低于20%</t>
    <phoneticPr fontId="122" type="noConversion"/>
  </si>
  <si>
    <t>四、研发费用总额</t>
  </si>
  <si>
    <t xml:space="preserve">   其中：企业在中国境内发生的研发费用金额</t>
  </si>
  <si>
    <t>五、研发费用占销售（营业）收入的比例</t>
  </si>
  <si>
    <t>不低于6%</t>
    <phoneticPr fontId="122" type="noConversion"/>
  </si>
  <si>
    <t>六、境内研发费用占研发费用总额的比例（17÷16）</t>
  </si>
  <si>
    <t>境外不高于40%</t>
    <phoneticPr fontId="122" type="noConversion"/>
  </si>
  <si>
    <t>七、企业收入总额</t>
  </si>
  <si>
    <t>八、符合条件的销售（营业）收入</t>
  </si>
  <si>
    <t>九、符合条件的收入占收入总额的比例（21÷20）</t>
  </si>
  <si>
    <t>不低于60%</t>
    <phoneticPr fontId="122" type="noConversion"/>
  </si>
  <si>
    <t>十、集成电路设计企业、软件企业填报</t>
  </si>
  <si>
    <t>（一）自主设计/开发销售（营业）收入</t>
  </si>
  <si>
    <t>（二）自主设计/开发收入占企业收入总额的比例（23÷20）</t>
  </si>
  <si>
    <t>十一、重点软件企业或重点集成电路设计企业符合“领域”的填报</t>
  </si>
  <si>
    <t>（一）适用的领域</t>
  </si>
  <si>
    <t>（二）选择备案领域的销售（营业）收入</t>
  </si>
  <si>
    <t>（三）领域内的销售收入占符合条件的销售收入的比例（26÷21）</t>
  </si>
  <si>
    <r>
      <rPr>
        <sz val="10.5"/>
        <color indexed="63"/>
        <rFont val="宋体"/>
        <family val="3"/>
        <charset val="134"/>
      </rPr>
      <t>嵌入式软件</t>
    </r>
    <r>
      <rPr>
        <sz val="10.5"/>
        <color indexed="63"/>
        <rFont val="Calibri"/>
        <family val="2"/>
      </rPr>
      <t>(</t>
    </r>
    <r>
      <rPr>
        <sz val="10.5"/>
        <color indexed="63"/>
        <rFont val="宋体"/>
        <family val="3"/>
        <charset val="134"/>
      </rPr>
      <t>软件收入比例不低于</t>
    </r>
    <r>
      <rPr>
        <sz val="10.5"/>
        <color indexed="63"/>
        <rFont val="Calibri"/>
        <family val="2"/>
      </rPr>
      <t>50%</t>
    </r>
    <r>
      <rPr>
        <sz val="10.5"/>
        <color indexed="63"/>
        <rFont val="宋体"/>
        <family val="3"/>
        <charset val="134"/>
      </rPr>
      <t>，涉及多个领域不超过</t>
    </r>
    <r>
      <rPr>
        <sz val="10.5"/>
        <color indexed="63"/>
        <rFont val="Calibri"/>
        <family val="2"/>
      </rPr>
      <t>20%</t>
    </r>
    <phoneticPr fontId="122" type="noConversion"/>
  </si>
  <si>
    <t>十二、重点软件企业符合“出口”的填报</t>
  </si>
  <si>
    <t>（一）年度软件出口收入总额（美元）</t>
  </si>
  <si>
    <t>（二）年度软件出口收入总额（人民币）</t>
  </si>
  <si>
    <t>（三）软件出口收入总额占本企业年度收入总额的比例（29÷20）</t>
  </si>
  <si>
    <t>不低于50％，</t>
  </si>
  <si>
    <t>十三、集成电路关键专用材料或专用设备生产企业填报</t>
  </si>
  <si>
    <t>产品适用目录</t>
  </si>
  <si>
    <r>
      <rPr>
        <sz val="10"/>
        <color indexed="8"/>
        <rFont val="宋体"/>
        <family val="3"/>
        <charset val="134"/>
      </rPr>
      <t>总机构名称（盖章）</t>
    </r>
    <r>
      <rPr>
        <sz val="12"/>
        <color indexed="8"/>
        <rFont val="Times New Roman"/>
        <family val="1"/>
      </rPr>
      <t xml:space="preserve">:                                                                   </t>
    </r>
  </si>
  <si>
    <r>
      <rPr>
        <sz val="10"/>
        <color indexed="8"/>
        <rFont val="宋体"/>
        <family val="3"/>
        <charset val="134"/>
      </rPr>
      <t>总</t>
    </r>
    <r>
      <rPr>
        <sz val="10"/>
        <color indexed="8"/>
        <rFont val="宋体"/>
        <family val="3"/>
        <charset val="134"/>
      </rPr>
      <t>机构统一社会信用代码（纳税人识别号）</t>
    </r>
    <r>
      <rPr>
        <sz val="10"/>
        <color indexed="8"/>
        <rFont val="宋体"/>
        <family val="3"/>
        <charset val="134"/>
      </rPr>
      <t>：</t>
    </r>
  </si>
  <si>
    <t>分支机构分配比例＝（该分支机构营业收入÷分支机构营业收入合计）×35%＋（该分支机构职工薪酬÷分支机构职工薪酬合计）×35%＋（该分支机构资产总额÷分支机构资产总额合计）×30%。</t>
  </si>
  <si>
    <t>其他相关费用限额=序号8×20％/(1-20％)</t>
    <phoneticPr fontId="3" type="noConversion"/>
  </si>
  <si>
    <r>
      <t>符合中小科技7</t>
    </r>
    <r>
      <rPr>
        <sz val="12"/>
        <rFont val="宋体"/>
        <family val="3"/>
        <charset val="134"/>
      </rPr>
      <t>5%</t>
    </r>
    <phoneticPr fontId="3" type="noConversion"/>
  </si>
  <si>
    <t>被投资企业</t>
  </si>
  <si>
    <t>被投资企业统一社会信用代码（纳税人识别号）</t>
  </si>
  <si>
    <t>投资性质</t>
  </si>
  <si>
    <t>投资成本</t>
  </si>
  <si>
    <t>被投资企业利润分配确认金额</t>
  </si>
  <si>
    <t>被投资企业清算确认金额</t>
  </si>
  <si>
    <t>撤回或减少投资确认金额</t>
  </si>
  <si>
    <t>被投资企业做出利润分配或转股决定时间</t>
  </si>
  <si>
    <t>依决定归属于本公司的股息、红利等权益性投资收益金额</t>
  </si>
  <si>
    <t>分得的被投资企业清算剩余资产</t>
  </si>
  <si>
    <t>被清算企业累计未分配利润和累计盈余公积应享有部分</t>
  </si>
  <si>
    <t>应确认的股息所得</t>
  </si>
  <si>
    <t>从被投资企业撤回或减少投资取得的资产</t>
  </si>
  <si>
    <t>减少投资比例</t>
  </si>
  <si>
    <t>收回初始投资成本</t>
  </si>
  <si>
    <t>取得资产中超过收回初始投资成本部分</t>
  </si>
  <si>
    <t>撤回或减少投资应享有被投资企业累计未分配利润和累计盈余公积</t>
  </si>
  <si>
    <r>
      <rPr>
        <sz val="10"/>
        <color indexed="8"/>
        <rFont val="宋体"/>
        <family val="3"/>
        <charset val="134"/>
      </rPr>
      <t>10(8与9孰小</t>
    </r>
    <r>
      <rPr>
        <sz val="10"/>
        <color indexed="8"/>
        <rFont val="宋体"/>
        <family val="3"/>
        <charset val="134"/>
      </rPr>
      <t>)</t>
    </r>
  </si>
  <si>
    <t>13(4×12)</t>
  </si>
  <si>
    <t>14(11-13)</t>
  </si>
  <si>
    <t>16(14与15孰小)</t>
  </si>
  <si>
    <t>17(7+</t>
  </si>
  <si>
    <t>10+16)</t>
  </si>
  <si>
    <t>其中：股票投资—沪港通H股</t>
    <phoneticPr fontId="128" type="noConversion"/>
  </si>
  <si>
    <t>股票投资—深港通H股</t>
  </si>
  <si>
    <t>A107041高新技术企业优惠情况及明细表!Print_Area</t>
  </si>
  <si>
    <t>A107042软件、集成电路企业优惠情况及明细表!Print_Area</t>
  </si>
  <si>
    <t>A107040减免所得税优惠明细表!Print_Area</t>
  </si>
  <si>
    <t>A107010免税、减计收入及加计扣除优惠明细表!Print_Area</t>
  </si>
  <si>
    <t>一. 将享受当年一次性税前扣除优惠的企业新购进研发仪器、设备单位价值上限，从100万元提高到500万元。（2018年1月1日至2020年12月31日。）</t>
  </si>
  <si>
    <t>二. 将享受减半征收企业所得税优惠的小微企业年应纳税所得额上限，从50万元提高到100万元！（2018年1月1日至2020年12月31日。）</t>
  </si>
  <si>
    <t>三. 取消委托境外研发费用不得加计扣除限制。（ 2018年1月1日起实施  ）</t>
  </si>
  <si>
    <t>四. 将高新技术企业和科技型中小企业亏损结转年限由5年延长至10年。（ 2018年1月1日起实施  ）</t>
  </si>
  <si>
    <t>五. 将一般企业的职工教育经费税前扣除限额与高新技术企业的限额统一，从2.5%提至8%。（ 2018年1月1日起实施  ）</t>
  </si>
  <si>
    <t>六. 对纳税人设立的资金账簿减半征收印花税，对其他账簿免征印花税。（ 2018年5月1日起实施  ）</t>
  </si>
  <si>
    <t>七. 将目前在试点的创业投资企业和天使投资个人投向种子期、初创期科技型企业按投资额70%抵扣应纳税所得额的优惠政策推广到全国</t>
  </si>
  <si>
    <r>
      <t>资产不超过5</t>
    </r>
    <r>
      <rPr>
        <sz val="12"/>
        <rFont val="宋体"/>
        <family val="3"/>
        <charset val="134"/>
      </rPr>
      <t>00万</t>
    </r>
    <phoneticPr fontId="3" type="noConversion"/>
  </si>
  <si>
    <r>
      <t>A10701</t>
    </r>
    <r>
      <rPr>
        <sz val="12"/>
        <rFont val="宋体"/>
        <family val="3"/>
        <charset val="134"/>
      </rPr>
      <t>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</si>
</sst>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0.00_ "/>
    <numFmt numFmtId="177" formatCode="0_ "/>
    <numFmt numFmtId="178" formatCode="0.00_ "/>
    <numFmt numFmtId="179" formatCode="General;General;;"/>
  </numFmts>
  <fonts count="182">
    <font>
      <sz val="12"/>
      <name val="宋体"/>
      <charset val="134"/>
    </font>
    <font>
      <sz val="10"/>
      <name val="宋体"/>
      <family val="3"/>
      <charset val="134"/>
    </font>
    <font>
      <b/>
      <sz val="14"/>
      <name val="宋体"/>
      <family val="3"/>
      <charset val="134"/>
    </font>
    <font>
      <sz val="9"/>
      <name val="宋体"/>
      <family val="3"/>
      <charset val="134"/>
    </font>
    <font>
      <sz val="14"/>
      <name val="宋体"/>
      <family val="3"/>
      <charset val="134"/>
    </font>
    <font>
      <b/>
      <sz val="12"/>
      <name val="宋体"/>
      <family val="3"/>
      <charset val="134"/>
    </font>
    <font>
      <sz val="12"/>
      <name val="宋体"/>
      <family val="3"/>
      <charset val="134"/>
    </font>
    <font>
      <sz val="11"/>
      <color indexed="8"/>
      <name val="宋体"/>
      <family val="3"/>
      <charset val="134"/>
    </font>
    <font>
      <sz val="11"/>
      <color indexed="10"/>
      <name val="宋体"/>
      <family val="3"/>
      <charset val="134"/>
    </font>
    <font>
      <b/>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u/>
      <sz val="12"/>
      <color indexed="12"/>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Arial"/>
      <family val="2"/>
    </font>
    <font>
      <sz val="10.5"/>
      <name val="方正宋三简体"/>
      <charset val="134"/>
    </font>
    <font>
      <sz val="10"/>
      <name val="Times New Roman"/>
      <family val="1"/>
    </font>
    <font>
      <b/>
      <sz val="10"/>
      <name val="宋体"/>
      <family val="3"/>
      <charset val="134"/>
    </font>
    <font>
      <b/>
      <sz val="20"/>
      <name val="宋体"/>
      <family val="3"/>
      <charset val="134"/>
    </font>
    <font>
      <b/>
      <sz val="22"/>
      <name val="宋体"/>
      <family val="3"/>
      <charset val="134"/>
    </font>
    <font>
      <b/>
      <sz val="18"/>
      <name val="宋体"/>
      <family val="3"/>
      <charset val="134"/>
    </font>
    <font>
      <sz val="16"/>
      <name val="宋体"/>
      <family val="3"/>
      <charset val="134"/>
    </font>
    <font>
      <sz val="12"/>
      <color indexed="8"/>
      <name val="宋体"/>
      <family val="3"/>
      <charset val="134"/>
    </font>
    <font>
      <sz val="18"/>
      <name val="宋体"/>
      <family val="3"/>
      <charset val="134"/>
    </font>
    <font>
      <sz val="12"/>
      <name val="宋体"/>
      <family val="3"/>
      <charset val="134"/>
    </font>
    <font>
      <b/>
      <sz val="14"/>
      <name val="宋体"/>
      <family val="3"/>
      <charset val="134"/>
    </font>
    <font>
      <sz val="10"/>
      <name val="宋体"/>
      <family val="3"/>
      <charset val="134"/>
    </font>
    <font>
      <sz val="9"/>
      <name val="宋体"/>
      <family val="3"/>
      <charset val="134"/>
    </font>
    <font>
      <sz val="9"/>
      <name val="宋体"/>
      <family val="3"/>
      <charset val="134"/>
    </font>
    <font>
      <sz val="12"/>
      <name val="宋体"/>
      <family val="3"/>
      <charset val="134"/>
    </font>
    <font>
      <sz val="9"/>
      <name val="宋体"/>
      <family val="3"/>
      <charset val="134"/>
    </font>
    <font>
      <sz val="14"/>
      <name val="宋体"/>
      <family val="3"/>
      <charset val="134"/>
    </font>
    <font>
      <b/>
      <sz val="14"/>
      <name val="宋体"/>
      <family val="3"/>
      <charset val="134"/>
    </font>
    <font>
      <sz val="10"/>
      <name val="宋体"/>
      <family val="3"/>
      <charset val="134"/>
    </font>
    <font>
      <sz val="12"/>
      <color indexed="10"/>
      <name val="宋体"/>
      <family val="3"/>
      <charset val="134"/>
    </font>
    <font>
      <b/>
      <sz val="12"/>
      <name val="宋体"/>
      <family val="3"/>
      <charset val="134"/>
    </font>
    <font>
      <sz val="9"/>
      <name val="宋体"/>
      <family val="3"/>
      <charset val="134"/>
    </font>
    <font>
      <sz val="10"/>
      <name val="宋体"/>
      <family val="3"/>
      <charset val="134"/>
    </font>
    <font>
      <sz val="12"/>
      <name val="宋体"/>
      <family val="3"/>
      <charset val="134"/>
    </font>
    <font>
      <sz val="14"/>
      <name val="宋体"/>
      <family val="3"/>
      <charset val="134"/>
    </font>
    <font>
      <sz val="10"/>
      <name val="仿宋"/>
      <family val="3"/>
    </font>
    <font>
      <sz val="12"/>
      <name val="宋体"/>
      <family val="3"/>
      <charset val="134"/>
    </font>
    <font>
      <strike/>
      <sz val="10"/>
      <name val="宋体"/>
      <family val="3"/>
      <charset val="134"/>
    </font>
    <font>
      <sz val="14"/>
      <name val="Arial"/>
      <family val="2"/>
    </font>
    <font>
      <sz val="14"/>
      <name val="宋体"/>
      <family val="3"/>
      <charset val="134"/>
    </font>
    <font>
      <u/>
      <sz val="10"/>
      <color indexed="12"/>
      <name val="宋体"/>
      <family val="3"/>
      <charset val="134"/>
    </font>
    <font>
      <b/>
      <sz val="9"/>
      <name val="宋体"/>
      <family val="3"/>
      <charset val="134"/>
    </font>
    <font>
      <u/>
      <sz val="9"/>
      <color indexed="12"/>
      <name val="宋体"/>
      <family val="3"/>
      <charset val="134"/>
    </font>
    <font>
      <sz val="9"/>
      <name val="宋体"/>
      <family val="3"/>
      <charset val="134"/>
    </font>
    <font>
      <sz val="9"/>
      <color indexed="81"/>
      <name val="宋体"/>
      <family val="3"/>
      <charset val="134"/>
    </font>
    <font>
      <b/>
      <sz val="9"/>
      <color indexed="81"/>
      <name val="宋体"/>
      <family val="3"/>
      <charset val="134"/>
    </font>
    <font>
      <sz val="9"/>
      <color indexed="81"/>
      <name val="Tahoma"/>
      <family val="2"/>
    </font>
    <font>
      <b/>
      <sz val="9"/>
      <color indexed="81"/>
      <name val="Tahoma"/>
      <family val="2"/>
    </font>
    <font>
      <sz val="10"/>
      <name val="宋体"/>
      <family val="3"/>
      <charset val="134"/>
    </font>
    <font>
      <sz val="9"/>
      <name val="宋体"/>
      <family val="3"/>
      <charset val="134"/>
    </font>
    <font>
      <sz val="10"/>
      <name val="宋体"/>
      <family val="3"/>
      <charset val="134"/>
    </font>
    <font>
      <sz val="12"/>
      <name val="宋体"/>
      <family val="3"/>
      <charset val="134"/>
    </font>
    <font>
      <b/>
      <sz val="14"/>
      <name val="宋体"/>
      <family val="3"/>
      <charset val="134"/>
    </font>
    <font>
      <sz val="12"/>
      <name val="宋体"/>
      <family val="3"/>
      <charset val="134"/>
    </font>
    <font>
      <sz val="10"/>
      <name val="宋体"/>
      <family val="3"/>
      <charset val="134"/>
    </font>
    <font>
      <sz val="10"/>
      <name val="宋体"/>
      <family val="3"/>
      <charset val="134"/>
    </font>
    <font>
      <u/>
      <sz val="10"/>
      <color indexed="12"/>
      <name val="宋体"/>
      <family val="3"/>
      <charset val="134"/>
    </font>
    <font>
      <sz val="12"/>
      <name val="宋体"/>
      <family val="3"/>
      <charset val="134"/>
    </font>
    <font>
      <sz val="9"/>
      <name val="Tahoma"/>
      <family val="2"/>
    </font>
    <font>
      <sz val="10.5"/>
      <color indexed="63"/>
      <name val="宋体"/>
      <family val="3"/>
      <charset val="134"/>
    </font>
    <font>
      <sz val="10.5"/>
      <color indexed="63"/>
      <name val="Wingdings"/>
      <charset val="2"/>
    </font>
    <font>
      <sz val="10.5"/>
      <color indexed="8"/>
      <name val="宋体"/>
      <family val="3"/>
      <charset val="134"/>
    </font>
    <font>
      <sz val="10"/>
      <name val="宋体"/>
      <family val="3"/>
      <charset val="134"/>
    </font>
    <font>
      <b/>
      <sz val="10"/>
      <name val="宋体"/>
      <family val="3"/>
      <charset val="134"/>
    </font>
    <font>
      <b/>
      <sz val="12"/>
      <name val="宋体"/>
      <family val="3"/>
      <charset val="134"/>
    </font>
    <font>
      <b/>
      <sz val="12"/>
      <color indexed="10"/>
      <name val="宋体"/>
      <family val="3"/>
      <charset val="134"/>
    </font>
    <font>
      <sz val="12"/>
      <name val="宋体"/>
      <family val="3"/>
      <charset val="134"/>
    </font>
    <font>
      <sz val="10.5"/>
      <name val="Calibri"/>
      <family val="2"/>
    </font>
    <font>
      <sz val="9"/>
      <name val="宋体"/>
      <family val="3"/>
      <charset val="134"/>
    </font>
    <font>
      <sz val="14"/>
      <name val="宋体"/>
      <family val="3"/>
      <charset val="134"/>
    </font>
    <font>
      <sz val="14"/>
      <color indexed="10"/>
      <name val="宋体"/>
      <family val="3"/>
      <charset val="134"/>
    </font>
    <font>
      <sz val="12"/>
      <color indexed="8"/>
      <name val="Arial"/>
      <family val="2"/>
    </font>
    <font>
      <b/>
      <sz val="9"/>
      <name val="宋体"/>
      <family val="3"/>
      <charset val="134"/>
    </font>
    <font>
      <sz val="9"/>
      <name val="黑体"/>
      <family val="3"/>
      <charset val="134"/>
    </font>
    <font>
      <sz val="15"/>
      <color indexed="63"/>
      <name val="宋体"/>
      <family val="3"/>
      <charset val="134"/>
    </font>
    <font>
      <sz val="15"/>
      <color indexed="63"/>
      <name val="Arial"/>
      <family val="2"/>
    </font>
    <font>
      <sz val="15"/>
      <color indexed="10"/>
      <name val="宋体"/>
      <family val="3"/>
      <charset val="134"/>
    </font>
    <font>
      <sz val="12"/>
      <color indexed="8"/>
      <name val="微软雅黑"/>
      <family val="2"/>
      <charset val="134"/>
    </font>
    <font>
      <sz val="24"/>
      <color indexed="8"/>
      <name val="微软雅黑"/>
      <family val="2"/>
      <charset val="134"/>
    </font>
    <font>
      <sz val="11"/>
      <name val="宋体"/>
      <family val="3"/>
      <charset val="134"/>
    </font>
    <font>
      <sz val="12"/>
      <name val="宋体"/>
      <family val="3"/>
      <charset val="134"/>
    </font>
    <font>
      <b/>
      <sz val="12"/>
      <name val="宋体"/>
      <family val="3"/>
      <charset val="134"/>
    </font>
    <font>
      <b/>
      <sz val="12"/>
      <name val="微软雅黑"/>
      <family val="2"/>
      <charset val="134"/>
    </font>
    <font>
      <sz val="12"/>
      <name val="微软雅黑"/>
      <family val="2"/>
      <charset val="134"/>
    </font>
    <font>
      <sz val="12"/>
      <color indexed="10"/>
      <name val="微软雅黑"/>
      <family val="2"/>
      <charset val="134"/>
    </font>
    <font>
      <sz val="9"/>
      <name val="宋体"/>
      <family val="3"/>
      <charset val="134"/>
    </font>
    <font>
      <sz val="12"/>
      <name val="宋体"/>
      <family val="3"/>
      <charset val="134"/>
    </font>
    <font>
      <sz val="10"/>
      <name val="宋体"/>
      <family val="3"/>
      <charset val="134"/>
    </font>
    <font>
      <b/>
      <sz val="9"/>
      <color indexed="10"/>
      <name val="宋体"/>
      <family val="3"/>
      <charset val="134"/>
    </font>
    <font>
      <sz val="10"/>
      <color indexed="10"/>
      <name val="宋体"/>
      <family val="3"/>
      <charset val="134"/>
    </font>
    <font>
      <sz val="11"/>
      <color indexed="63"/>
      <name val="宋体"/>
      <family val="3"/>
      <charset val="134"/>
    </font>
    <font>
      <sz val="9"/>
      <name val="宋体"/>
      <family val="3"/>
      <charset val="134"/>
    </font>
    <font>
      <sz val="10"/>
      <color indexed="8"/>
      <name val="宋体"/>
      <family val="3"/>
      <charset val="134"/>
    </font>
    <font>
      <sz val="12"/>
      <name val="宋体"/>
      <family val="3"/>
      <charset val="134"/>
    </font>
    <font>
      <sz val="9"/>
      <name val="宋体"/>
      <family val="3"/>
      <charset val="134"/>
    </font>
    <font>
      <sz val="10"/>
      <name val="宋体"/>
      <family val="3"/>
      <charset val="134"/>
    </font>
    <font>
      <b/>
      <sz val="12"/>
      <name val="宋体"/>
      <family val="3"/>
      <charset val="134"/>
    </font>
    <font>
      <sz val="10"/>
      <name val="宋体"/>
      <family val="3"/>
      <charset val="134"/>
    </font>
    <font>
      <sz val="9"/>
      <name val="宋体"/>
      <family val="3"/>
      <charset val="134"/>
    </font>
    <font>
      <sz val="9"/>
      <name val="宋体"/>
      <family val="3"/>
      <charset val="134"/>
    </font>
    <font>
      <sz val="9"/>
      <color indexed="63"/>
      <name val="Verdana"/>
      <family val="2"/>
    </font>
    <font>
      <sz val="12"/>
      <name val="宋体"/>
      <family val="3"/>
      <charset val="134"/>
    </font>
    <font>
      <u/>
      <sz val="12"/>
      <color indexed="12"/>
      <name val="宋体"/>
      <family val="3"/>
      <charset val="134"/>
    </font>
    <font>
      <sz val="9"/>
      <color indexed="63"/>
      <name val="宋体"/>
      <family val="3"/>
      <charset val="134"/>
    </font>
    <font>
      <sz val="10"/>
      <name val="宋体"/>
      <family val="3"/>
      <charset val="134"/>
    </font>
    <font>
      <sz val="16"/>
      <name val="微软雅黑"/>
      <family val="2"/>
      <charset val="134"/>
    </font>
    <font>
      <sz val="16"/>
      <name val="宋体"/>
      <family val="3"/>
      <charset val="134"/>
    </font>
    <font>
      <sz val="9"/>
      <name val="宋体"/>
      <family val="3"/>
      <charset val="134"/>
    </font>
    <font>
      <sz val="10"/>
      <color indexed="8"/>
      <name val="Wingdings 2"/>
      <family val="1"/>
      <charset val="2"/>
    </font>
    <font>
      <sz val="10.5"/>
      <color indexed="63"/>
      <name val="Calibri"/>
      <family val="2"/>
    </font>
    <font>
      <sz val="12"/>
      <color indexed="8"/>
      <name val="Times New Roman"/>
      <family val="1"/>
    </font>
    <font>
      <sz val="12"/>
      <name val="宋体"/>
      <family val="3"/>
      <charset val="134"/>
    </font>
    <font>
      <sz val="10"/>
      <name val="宋体"/>
      <family val="3"/>
      <charset val="134"/>
    </font>
    <font>
      <sz val="9"/>
      <name val="宋体"/>
      <family val="3"/>
      <charset val="134"/>
    </font>
    <font>
      <u/>
      <sz val="12"/>
      <color indexed="12"/>
      <name val="宋体"/>
      <family val="3"/>
      <charset val="134"/>
    </font>
    <font>
      <b/>
      <sz val="16"/>
      <color rgb="FF000000"/>
      <name val="宋体"/>
      <family val="3"/>
      <charset val="134"/>
    </font>
    <font>
      <sz val="14"/>
      <color rgb="FF000000"/>
      <name val="宋体"/>
      <family val="3"/>
      <charset val="134"/>
    </font>
    <font>
      <b/>
      <sz val="10.5"/>
      <color rgb="FF000000"/>
      <name val="宋体"/>
      <family val="3"/>
      <charset val="134"/>
    </font>
    <font>
      <sz val="10.5"/>
      <color rgb="FF000000"/>
      <name val="宋体"/>
      <family val="3"/>
      <charset val="134"/>
    </font>
    <font>
      <sz val="10.5"/>
      <color theme="1"/>
      <name val="宋体"/>
      <family val="3"/>
      <charset val="134"/>
    </font>
    <font>
      <sz val="10"/>
      <color indexed="8"/>
      <name val="宋体"/>
      <family val="3"/>
      <charset val="134"/>
      <scheme val="minor"/>
    </font>
    <font>
      <sz val="10"/>
      <color indexed="63"/>
      <name val="宋体"/>
      <family val="3"/>
      <charset val="134"/>
      <scheme val="minor"/>
    </font>
    <font>
      <sz val="10"/>
      <name val="宋体"/>
      <family val="3"/>
      <charset val="134"/>
      <scheme val="minor"/>
    </font>
    <font>
      <b/>
      <sz val="10"/>
      <color indexed="8"/>
      <name val="宋体"/>
      <family val="3"/>
      <charset val="134"/>
      <scheme val="minor"/>
    </font>
    <font>
      <sz val="10.5"/>
      <color rgb="FF464646"/>
      <name val="宋体"/>
      <family val="3"/>
      <charset val="134"/>
    </font>
    <font>
      <sz val="10.5"/>
      <color rgb="FF464646"/>
      <name val="Wingdings"/>
      <charset val="2"/>
    </font>
    <font>
      <sz val="10"/>
      <color rgb="FF000000"/>
      <name val="宋体"/>
      <family val="3"/>
      <charset val="134"/>
    </font>
    <font>
      <sz val="9"/>
      <color rgb="FF464646"/>
      <name val="Verdana"/>
      <family val="2"/>
    </font>
    <font>
      <sz val="11"/>
      <color rgb="FF464646"/>
      <name val="Microsoft YaHei"/>
      <family val="2"/>
    </font>
    <font>
      <sz val="12"/>
      <color rgb="FF191919"/>
      <name val="Arial"/>
      <family val="2"/>
    </font>
    <font>
      <sz val="12"/>
      <color rgb="FF000000"/>
      <name val="微软雅黑"/>
      <family val="2"/>
      <charset val="134"/>
    </font>
    <font>
      <sz val="15"/>
      <color rgb="FF3E3E3E"/>
      <name val="宋体"/>
      <family val="3"/>
      <charset val="134"/>
    </font>
    <font>
      <sz val="192"/>
      <color rgb="FF000000"/>
      <name val="仿宋_GB2312"/>
      <family val="1"/>
      <charset val="134"/>
    </font>
    <font>
      <sz val="192"/>
      <color rgb="FF000000"/>
      <name val="Simsun"/>
      <charset val="134"/>
    </font>
    <font>
      <sz val="192"/>
      <color rgb="FF000000"/>
      <name val="Times New Roman"/>
      <family val="1"/>
    </font>
    <font>
      <sz val="16"/>
      <color theme="1"/>
      <name val="微软雅黑"/>
      <family val="2"/>
      <charset val="134"/>
    </font>
    <font>
      <sz val="12"/>
      <color theme="1"/>
      <name val="微软雅黑"/>
      <family val="2"/>
      <charset val="134"/>
    </font>
    <font>
      <sz val="18"/>
      <color theme="1"/>
      <name val="微软雅黑"/>
      <family val="2"/>
      <charset val="134"/>
    </font>
    <font>
      <sz val="12"/>
      <color theme="1"/>
      <name val="Wingdings"/>
      <charset val="2"/>
    </font>
    <font>
      <b/>
      <sz val="12"/>
      <color theme="1"/>
      <name val="宋体"/>
      <family val="3"/>
      <charset val="134"/>
    </font>
    <font>
      <sz val="12"/>
      <color rgb="FFFF0000"/>
      <name val="微软雅黑"/>
      <family val="2"/>
      <charset val="134"/>
    </font>
    <font>
      <sz val="12"/>
      <color rgb="FFFF0000"/>
      <name val="宋体"/>
      <family val="3"/>
      <charset val="134"/>
    </font>
    <font>
      <b/>
      <sz val="14"/>
      <color theme="1"/>
      <name val="宋体"/>
      <family val="3"/>
      <charset val="134"/>
      <scheme val="minor"/>
    </font>
    <font>
      <sz val="12"/>
      <color theme="1"/>
      <name val="宋体"/>
      <family val="3"/>
      <charset val="134"/>
      <scheme val="minor"/>
    </font>
    <font>
      <sz val="10"/>
      <color theme="1"/>
      <name val="宋体"/>
      <family val="3"/>
      <charset val="134"/>
    </font>
    <font>
      <sz val="9"/>
      <color theme="1"/>
      <name val="宋体"/>
      <family val="3"/>
      <charset val="134"/>
    </font>
    <font>
      <sz val="14"/>
      <color theme="1"/>
      <name val="宋体"/>
      <family val="3"/>
      <charset val="134"/>
      <scheme val="minor"/>
    </font>
    <font>
      <sz val="12"/>
      <color theme="1"/>
      <name val="宋体"/>
      <family val="3"/>
      <charset val="134"/>
    </font>
    <font>
      <sz val="10"/>
      <color theme="1"/>
      <name val="Times New Roman"/>
      <family val="1"/>
    </font>
    <font>
      <sz val="12"/>
      <color rgb="FF000000"/>
      <name val="宋体"/>
      <family val="3"/>
      <charset val="134"/>
    </font>
    <font>
      <sz val="10"/>
      <color theme="1"/>
      <name val="宋体"/>
      <family val="3"/>
      <charset val="134"/>
      <scheme val="minor"/>
    </font>
    <font>
      <sz val="10"/>
      <color rgb="FFFF0000"/>
      <name val="宋体"/>
      <family val="3"/>
      <charset val="134"/>
    </font>
    <font>
      <b/>
      <sz val="10"/>
      <color theme="1"/>
      <name val="宋体"/>
      <family val="3"/>
      <charset val="134"/>
    </font>
    <font>
      <b/>
      <sz val="14"/>
      <color theme="1"/>
      <name val="宋体"/>
      <family val="3"/>
      <charset val="134"/>
    </font>
    <font>
      <sz val="10.5"/>
      <color rgb="FF333333"/>
      <name val="Calibri"/>
      <family val="2"/>
    </font>
    <font>
      <sz val="10.5"/>
      <color rgb="FF333333"/>
      <name val="宋体"/>
      <family val="3"/>
      <charset val="134"/>
      <scheme val="minor"/>
    </font>
    <font>
      <sz val="11"/>
      <color rgb="FF333333"/>
      <name val="Arial"/>
      <family val="2"/>
    </font>
    <font>
      <b/>
      <sz val="12"/>
      <color theme="1"/>
      <name val="宋体"/>
      <family val="3"/>
      <charset val="134"/>
      <scheme val="minor"/>
    </font>
    <font>
      <sz val="11"/>
      <color rgb="FF404040"/>
      <name val="Simsun"/>
      <charset val="134"/>
    </font>
    <font>
      <sz val="14"/>
      <color rgb="FFFF0000"/>
      <name val="微软雅黑"/>
      <family val="2"/>
      <charset val="134"/>
    </font>
    <font>
      <sz val="9"/>
      <color rgb="FF444444"/>
      <name val="Verdana"/>
      <family val="2"/>
    </font>
    <font>
      <b/>
      <sz val="10"/>
      <color rgb="FF000000"/>
      <name val="宋体"/>
      <family val="3"/>
      <charset val="134"/>
    </font>
    <font>
      <sz val="11"/>
      <color rgb="FF464445"/>
      <name val="宋体"/>
      <family val="3"/>
      <charset val="134"/>
    </font>
    <font>
      <b/>
      <sz val="11"/>
      <color theme="1"/>
      <name val="宋体"/>
      <family val="3"/>
      <charset val="134"/>
    </font>
    <font>
      <sz val="12"/>
      <color rgb="FF000000"/>
      <name val="宋体"/>
      <family val="3"/>
      <charset val="134"/>
      <scheme val="minor"/>
    </font>
    <font>
      <b/>
      <sz val="14"/>
      <color indexed="8"/>
      <name val="宋体"/>
      <family val="3"/>
      <charset val="134"/>
      <scheme val="minor"/>
    </font>
    <font>
      <b/>
      <sz val="20"/>
      <color rgb="FF000000"/>
      <name val="宋体"/>
      <family val="3"/>
      <charset val="134"/>
    </font>
  </fonts>
  <fills count="19">
    <fill>
      <patternFill patternType="none"/>
    </fill>
    <fill>
      <patternFill patternType="gray125"/>
    </fill>
    <fill>
      <patternFill patternType="solid">
        <fgColor indexed="42"/>
      </patternFill>
    </fill>
    <fill>
      <patternFill patternType="solid">
        <fgColor indexed="45"/>
        <bgColor indexed="64"/>
      </patternFill>
    </fill>
    <fill>
      <patternFill patternType="solid">
        <fgColor indexed="45"/>
      </patternFill>
    </fill>
    <fill>
      <patternFill patternType="solid">
        <fgColor indexed="42"/>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47"/>
        <bgColor indexed="64"/>
      </patternFill>
    </fill>
    <fill>
      <patternFill patternType="solid">
        <fgColor indexed="26"/>
        <bgColor indexed="64"/>
      </patternFill>
    </fill>
    <fill>
      <patternFill patternType="solid">
        <fgColor theme="0" tint="-0.34998626667073579"/>
        <bgColor indexed="64"/>
      </patternFill>
    </fill>
    <fill>
      <patternFill patternType="solid">
        <fgColor rgb="FFFFFFFF"/>
        <bgColor indexed="64"/>
      </patternFill>
    </fill>
    <fill>
      <patternFill patternType="solid">
        <fgColor rgb="FFFFFF00"/>
        <bgColor indexed="64"/>
      </patternFill>
    </fill>
    <fill>
      <patternFill patternType="solid">
        <fgColor rgb="FFBCD3E5"/>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s>
  <borders count="71">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right style="thick">
        <color indexed="64"/>
      </right>
      <top/>
      <bottom style="thick">
        <color indexed="64"/>
      </bottom>
      <diagonal/>
    </border>
    <border>
      <left style="thick">
        <color indexed="64"/>
      </left>
      <right style="medium">
        <color indexed="64"/>
      </right>
      <top style="thin">
        <color indexed="64"/>
      </top>
      <bottom/>
      <diagonal/>
    </border>
    <border>
      <left style="thin">
        <color indexed="64"/>
      </left>
      <right style="thick">
        <color indexed="64"/>
      </right>
      <top style="medium">
        <color indexed="64"/>
      </top>
      <bottom/>
      <diagonal/>
    </border>
    <border>
      <left/>
      <right style="thick">
        <color indexed="64"/>
      </right>
      <top style="thin">
        <color indexed="64"/>
      </top>
      <bottom/>
      <diagonal/>
    </border>
    <border>
      <left/>
      <right style="thick">
        <color indexed="64"/>
      </right>
      <top/>
      <bottom style="medium">
        <color indexed="64"/>
      </bottom>
      <diagonal/>
    </border>
    <border>
      <left/>
      <right style="thick">
        <color indexed="64"/>
      </right>
      <top style="thin">
        <color indexed="64"/>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bottom/>
      <diagonal/>
    </border>
    <border>
      <left style="medium">
        <color indexed="64"/>
      </left>
      <right style="medium">
        <color indexed="64"/>
      </right>
      <top/>
      <bottom style="thick">
        <color indexed="64"/>
      </bottom>
      <diagonal/>
    </border>
    <border>
      <left style="medium">
        <color indexed="64"/>
      </left>
      <right style="thick">
        <color indexed="64"/>
      </right>
      <top style="thick">
        <color indexed="64"/>
      </top>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6">
    <xf numFmtId="0" fontId="0" fillId="0" borderId="0"/>
    <xf numFmtId="0" fontId="10" fillId="0" borderId="0" applyNumberFormat="0" applyFill="0" applyBorder="0" applyAlignment="0" applyProtection="0">
      <alignment vertical="center"/>
    </xf>
    <xf numFmtId="0" fontId="11" fillId="0" borderId="1"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6" fillId="0" borderId="0">
      <alignment vertical="center"/>
    </xf>
    <xf numFmtId="0" fontId="39" fillId="0" borderId="0">
      <alignment vertical="center"/>
    </xf>
    <xf numFmtId="0" fontId="6" fillId="0" borderId="0">
      <alignment vertical="center"/>
    </xf>
    <xf numFmtId="0" fontId="34" fillId="0" borderId="0"/>
    <xf numFmtId="0" fontId="39" fillId="0" borderId="0"/>
    <xf numFmtId="0" fontId="48" fillId="0" borderId="0"/>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15" fillId="0" borderId="0" applyNumberFormat="0" applyFill="0" applyBorder="0" applyAlignment="0" applyProtection="0">
      <alignment vertical="top"/>
      <protection locked="0"/>
    </xf>
    <xf numFmtId="0" fontId="16" fillId="5"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9" fillId="0" borderId="4" applyNumberFormat="0" applyFill="0" applyAlignment="0" applyProtection="0">
      <alignment vertical="center"/>
    </xf>
    <xf numFmtId="0" fontId="17" fillId="6" borderId="5" applyNumberFormat="0" applyAlignment="0" applyProtection="0">
      <alignment vertical="center"/>
    </xf>
    <xf numFmtId="0" fontId="18" fillId="7" borderId="6" applyNumberFormat="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7" applyNumberFormat="0" applyFill="0" applyAlignment="0" applyProtection="0">
      <alignment vertical="center"/>
    </xf>
    <xf numFmtId="43" fontId="6" fillId="0" borderId="0" applyFont="0" applyFill="0" applyBorder="0" applyAlignment="0" applyProtection="0"/>
    <xf numFmtId="43" fontId="6" fillId="0" borderId="0" applyFont="0" applyFill="0" applyBorder="0" applyAlignment="0" applyProtection="0">
      <alignment vertical="center"/>
    </xf>
    <xf numFmtId="0" fontId="21" fillId="8" borderId="0" applyNumberFormat="0" applyBorder="0" applyAlignment="0" applyProtection="0">
      <alignment vertical="center"/>
    </xf>
    <xf numFmtId="0" fontId="22" fillId="6" borderId="8" applyNumberFormat="0" applyAlignment="0" applyProtection="0">
      <alignment vertical="center"/>
    </xf>
    <xf numFmtId="0" fontId="23" fillId="9" borderId="5" applyNumberFormat="0" applyAlignment="0" applyProtection="0">
      <alignment vertical="center"/>
    </xf>
    <xf numFmtId="0" fontId="19" fillId="0" borderId="0" applyNumberFormat="0" applyFill="0" applyBorder="0" applyAlignment="0" applyProtection="0">
      <alignment vertical="center"/>
    </xf>
    <xf numFmtId="0" fontId="21" fillId="8" borderId="0" applyNumberFormat="0" applyBorder="0" applyAlignment="0" applyProtection="0">
      <alignment vertical="center"/>
    </xf>
    <xf numFmtId="0" fontId="24" fillId="0" borderId="0"/>
    <xf numFmtId="0" fontId="6" fillId="10" borderId="9" applyNumberFormat="0" applyFont="0" applyAlignment="0" applyProtection="0">
      <alignment vertical="center"/>
    </xf>
  </cellStyleXfs>
  <cellXfs count="993">
    <xf numFmtId="0" fontId="0" fillId="0" borderId="0" xfId="0"/>
    <xf numFmtId="0" fontId="6" fillId="0" borderId="14" xfId="24" applyFont="1" applyBorder="1" applyAlignment="1">
      <alignment vertical="top" wrapText="1"/>
    </xf>
    <xf numFmtId="0" fontId="6" fillId="0" borderId="0" xfId="24" applyFont="1" applyBorder="1" applyAlignment="1">
      <alignment vertical="top" wrapText="1"/>
    </xf>
    <xf numFmtId="0" fontId="6" fillId="0" borderId="10" xfId="24" applyFont="1" applyBorder="1" applyAlignment="1">
      <alignment vertical="top" wrapText="1"/>
    </xf>
    <xf numFmtId="0" fontId="6" fillId="0" borderId="0" xfId="0" applyFont="1"/>
    <xf numFmtId="0" fontId="1" fillId="0" borderId="18" xfId="0" applyFont="1" applyBorder="1" applyAlignment="1">
      <alignment horizontal="center" vertical="center"/>
    </xf>
    <xf numFmtId="0" fontId="1" fillId="0" borderId="18" xfId="0" applyFont="1" applyFill="1" applyBorder="1" applyAlignment="1">
      <alignment horizontal="center" vertical="center"/>
    </xf>
    <xf numFmtId="0" fontId="0" fillId="0" borderId="0" xfId="0" applyAlignment="1">
      <alignment vertical="center"/>
    </xf>
    <xf numFmtId="0" fontId="0" fillId="0" borderId="0" xfId="0" applyFont="1" applyAlignment="1">
      <alignment vertical="center"/>
    </xf>
    <xf numFmtId="0" fontId="4" fillId="0" borderId="0" xfId="0" applyFont="1" applyAlignment="1">
      <alignment vertical="center"/>
    </xf>
    <xf numFmtId="0" fontId="1" fillId="0" borderId="18" xfId="0" applyFont="1" applyBorder="1" applyAlignment="1">
      <alignment vertical="center"/>
    </xf>
    <xf numFmtId="0" fontId="6" fillId="0" borderId="0" xfId="0" applyFont="1" applyAlignment="1">
      <alignment vertical="center"/>
    </xf>
    <xf numFmtId="0" fontId="6" fillId="0" borderId="0" xfId="22" applyFont="1"/>
    <xf numFmtId="0" fontId="5" fillId="0" borderId="0" xfId="23" applyFont="1" applyFill="1">
      <alignment vertical="center"/>
    </xf>
    <xf numFmtId="0" fontId="6" fillId="0" borderId="0" xfId="22" applyFont="1" applyFill="1"/>
    <xf numFmtId="0" fontId="1" fillId="0" borderId="18" xfId="23" applyFont="1" applyFill="1" applyBorder="1" applyAlignment="1">
      <alignment horizontal="center" vertical="center"/>
    </xf>
    <xf numFmtId="0" fontId="6" fillId="0" borderId="0" xfId="22" applyFont="1" applyFill="1" applyAlignment="1">
      <alignment wrapText="1"/>
    </xf>
    <xf numFmtId="0" fontId="4" fillId="0" borderId="0" xfId="23" applyFont="1" applyFill="1">
      <alignment vertical="center"/>
    </xf>
    <xf numFmtId="0" fontId="1" fillId="0" borderId="18" xfId="23" applyFont="1" applyFill="1" applyBorder="1" applyAlignment="1">
      <alignment vertical="center" wrapText="1"/>
    </xf>
    <xf numFmtId="0" fontId="1" fillId="0" borderId="0" xfId="23" applyFont="1" applyFill="1">
      <alignment vertical="center"/>
    </xf>
    <xf numFmtId="0" fontId="26" fillId="0" borderId="0" xfId="23" applyFont="1" applyFill="1" applyAlignment="1">
      <alignment horizontal="center" vertical="center" wrapText="1"/>
    </xf>
    <xf numFmtId="0" fontId="4" fillId="0" borderId="0" xfId="22" applyFont="1"/>
    <xf numFmtId="0" fontId="4" fillId="0" borderId="0" xfId="23" applyFont="1" applyFill="1" applyBorder="1" applyAlignment="1">
      <alignment horizontal="right" vertical="center"/>
    </xf>
    <xf numFmtId="0" fontId="27" fillId="0" borderId="0" xfId="23" applyFont="1" applyFill="1">
      <alignment vertical="center"/>
    </xf>
    <xf numFmtId="0" fontId="1" fillId="0" borderId="18" xfId="19" applyFont="1" applyBorder="1" applyAlignment="1">
      <alignment horizontal="center" vertical="center"/>
    </xf>
    <xf numFmtId="0" fontId="1" fillId="0" borderId="18" xfId="19" applyFont="1" applyFill="1" applyBorder="1" applyAlignment="1">
      <alignment horizontal="center" vertical="center"/>
    </xf>
    <xf numFmtId="0" fontId="29" fillId="0" borderId="0" xfId="0" applyFont="1" applyAlignment="1">
      <alignment vertical="top" wrapText="1"/>
    </xf>
    <xf numFmtId="0" fontId="30" fillId="0" borderId="0" xfId="0" applyFont="1" applyAlignment="1">
      <alignment vertical="center"/>
    </xf>
    <xf numFmtId="0" fontId="2" fillId="0" borderId="0" xfId="0" applyFont="1" applyAlignment="1">
      <alignment vertical="top" wrapText="1"/>
    </xf>
    <xf numFmtId="0" fontId="31" fillId="0" borderId="0" xfId="0" applyFont="1" applyBorder="1" applyAlignment="1">
      <alignment vertical="center"/>
    </xf>
    <xf numFmtId="0" fontId="31" fillId="0" borderId="0" xfId="0" applyFont="1" applyBorder="1" applyAlignment="1"/>
    <xf numFmtId="0" fontId="27" fillId="0" borderId="0" xfId="0" applyFont="1" applyAlignment="1">
      <alignment vertical="center"/>
    </xf>
    <xf numFmtId="0" fontId="27" fillId="0" borderId="0" xfId="0" applyFont="1" applyFill="1" applyAlignment="1">
      <alignment vertical="center"/>
    </xf>
    <xf numFmtId="0" fontId="30" fillId="0" borderId="0" xfId="0" applyFont="1" applyAlignment="1">
      <alignment vertical="center" wrapText="1"/>
    </xf>
    <xf numFmtId="0" fontId="5" fillId="0" borderId="0" xfId="0" applyFont="1" applyAlignment="1">
      <alignment vertical="center"/>
    </xf>
    <xf numFmtId="0" fontId="33" fillId="0" borderId="0" xfId="0" applyFont="1" applyAlignment="1">
      <alignment vertical="center"/>
    </xf>
    <xf numFmtId="0" fontId="30" fillId="0" borderId="0" xfId="0" applyFont="1" applyBorder="1" applyAlignment="1">
      <alignment vertical="center" wrapText="1"/>
    </xf>
    <xf numFmtId="0" fontId="30" fillId="0" borderId="0" xfId="0" applyFont="1" applyBorder="1" applyAlignment="1">
      <alignment vertical="center"/>
    </xf>
    <xf numFmtId="0" fontId="2" fillId="0" borderId="0" xfId="0" applyFont="1" applyAlignment="1">
      <alignment horizontal="left" vertical="center" wrapText="1"/>
    </xf>
    <xf numFmtId="0" fontId="31" fillId="0" borderId="0" xfId="0" applyFont="1" applyBorder="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top" wrapText="1"/>
    </xf>
    <xf numFmtId="0" fontId="36" fillId="0" borderId="18" xfId="11" applyFont="1" applyBorder="1" applyAlignment="1">
      <alignment horizontal="center" vertical="center"/>
    </xf>
    <xf numFmtId="0" fontId="36" fillId="0" borderId="18" xfId="11" applyFont="1" applyBorder="1" applyAlignment="1">
      <alignment vertical="center"/>
    </xf>
    <xf numFmtId="0" fontId="36" fillId="0" borderId="18" xfId="11" applyFont="1" applyBorder="1" applyAlignment="1">
      <alignment horizontal="left" vertical="center"/>
    </xf>
    <xf numFmtId="0" fontId="6" fillId="0" borderId="0" xfId="0" applyFont="1" applyBorder="1" applyAlignment="1">
      <alignment vertical="center"/>
    </xf>
    <xf numFmtId="0" fontId="6" fillId="0" borderId="0" xfId="24" applyFont="1" applyBorder="1" applyAlignment="1">
      <alignment horizontal="left" vertical="top"/>
    </xf>
    <xf numFmtId="0" fontId="6" fillId="0" borderId="14" xfId="24" applyFont="1" applyBorder="1" applyAlignment="1">
      <alignment horizontal="left" vertical="top"/>
    </xf>
    <xf numFmtId="0" fontId="6" fillId="0" borderId="0" xfId="24" applyFont="1" applyBorder="1" applyAlignment="1">
      <alignment horizontal="left" vertical="top" wrapText="1"/>
    </xf>
    <xf numFmtId="0" fontId="6" fillId="0" borderId="14" xfId="24" applyFont="1" applyBorder="1" applyAlignment="1">
      <alignment horizontal="left" vertical="top" wrapText="1"/>
    </xf>
    <xf numFmtId="0" fontId="6" fillId="0" borderId="10" xfId="24" applyFont="1" applyBorder="1" applyAlignment="1">
      <alignment vertical="top"/>
    </xf>
    <xf numFmtId="0" fontId="6" fillId="0" borderId="14" xfId="24" applyFont="1" applyBorder="1" applyAlignment="1">
      <alignment vertical="top"/>
    </xf>
    <xf numFmtId="0" fontId="0" fillId="0" borderId="14" xfId="0" applyBorder="1" applyAlignment="1">
      <alignment vertical="center"/>
    </xf>
    <xf numFmtId="0" fontId="1" fillId="0" borderId="18" xfId="19" applyFont="1" applyFill="1" applyBorder="1" applyAlignment="1">
      <alignment horizontal="center" vertical="center" wrapText="1"/>
    </xf>
    <xf numFmtId="0" fontId="40" fillId="0" borderId="18" xfId="15" applyFont="1" applyFill="1" applyBorder="1" applyAlignment="1">
      <alignment horizontal="center" vertical="center"/>
    </xf>
    <xf numFmtId="0" fontId="40" fillId="0" borderId="19" xfId="15" applyFont="1" applyFill="1" applyBorder="1" applyAlignment="1">
      <alignment horizontal="center" vertical="center"/>
    </xf>
    <xf numFmtId="0" fontId="39" fillId="0" borderId="0" xfId="15" applyFont="1"/>
    <xf numFmtId="0" fontId="43" fillId="0" borderId="0" xfId="15" applyFont="1"/>
    <xf numFmtId="0" fontId="43" fillId="0" borderId="18" xfId="15" applyFont="1" applyFill="1" applyBorder="1" applyAlignment="1">
      <alignment horizontal="center" vertical="center"/>
    </xf>
    <xf numFmtId="0" fontId="43" fillId="0" borderId="19" xfId="15" applyFont="1" applyBorder="1" applyAlignment="1">
      <alignment horizontal="center" vertical="center"/>
    </xf>
    <xf numFmtId="0" fontId="43" fillId="0" borderId="18" xfId="15" applyFont="1" applyBorder="1" applyAlignment="1">
      <alignment horizontal="center" vertical="center"/>
    </xf>
    <xf numFmtId="0" fontId="39" fillId="0" borderId="0" xfId="15" applyFont="1" applyAlignment="1">
      <alignment vertical="center"/>
    </xf>
    <xf numFmtId="0" fontId="39" fillId="0" borderId="0" xfId="15"/>
    <xf numFmtId="0" fontId="43" fillId="0" borderId="18" xfId="15" applyFont="1" applyFill="1" applyBorder="1" applyAlignment="1">
      <alignment horizontal="left" vertical="center"/>
    </xf>
    <xf numFmtId="0" fontId="43" fillId="0" borderId="18" xfId="15" applyFont="1" applyFill="1" applyBorder="1" applyAlignment="1">
      <alignment horizontal="left" vertical="center" wrapText="1"/>
    </xf>
    <xf numFmtId="0" fontId="43" fillId="0" borderId="18" xfId="15" applyFont="1" applyFill="1" applyBorder="1" applyAlignment="1">
      <alignment vertical="center"/>
    </xf>
    <xf numFmtId="0" fontId="43" fillId="0" borderId="20" xfId="15" applyFont="1" applyFill="1" applyBorder="1" applyAlignment="1">
      <alignment vertical="center"/>
    </xf>
    <xf numFmtId="0" fontId="39" fillId="0" borderId="0" xfId="15" applyFont="1" applyFill="1"/>
    <xf numFmtId="0" fontId="39" fillId="0" borderId="0" xfId="15" applyFont="1" applyFill="1" applyAlignment="1"/>
    <xf numFmtId="0" fontId="43" fillId="0" borderId="18" xfId="12" applyNumberFormat="1" applyFont="1" applyFill="1" applyBorder="1" applyAlignment="1" applyProtection="1">
      <alignment horizontal="center" vertical="center"/>
    </xf>
    <xf numFmtId="0" fontId="43" fillId="0" borderId="18" xfId="12" applyNumberFormat="1" applyFont="1" applyFill="1" applyBorder="1" applyAlignment="1" applyProtection="1">
      <alignment horizontal="left" vertical="center"/>
    </xf>
    <xf numFmtId="0" fontId="39" fillId="0" borderId="0" xfId="15" applyFont="1" applyAlignment="1">
      <alignment horizontal="center" vertical="center"/>
    </xf>
    <xf numFmtId="0" fontId="43" fillId="0" borderId="18" xfId="15" applyFont="1" applyBorder="1" applyAlignment="1">
      <alignment horizontal="left" vertical="center"/>
    </xf>
    <xf numFmtId="0" fontId="43" fillId="0" borderId="0" xfId="15" applyFont="1" applyBorder="1" applyAlignment="1">
      <alignment vertical="center"/>
    </xf>
    <xf numFmtId="0" fontId="44" fillId="0" borderId="0" xfId="15" applyFont="1"/>
    <xf numFmtId="0" fontId="43" fillId="0" borderId="18" xfId="15" applyFont="1" applyBorder="1" applyAlignment="1">
      <alignment vertical="center"/>
    </xf>
    <xf numFmtId="0" fontId="41" fillId="0" borderId="0" xfId="15" applyFont="1"/>
    <xf numFmtId="0" fontId="45" fillId="0" borderId="0" xfId="15" applyFont="1"/>
    <xf numFmtId="0" fontId="6" fillId="0" borderId="0" xfId="23" applyFont="1" applyFill="1">
      <alignment vertical="center"/>
    </xf>
    <xf numFmtId="0" fontId="6" fillId="0" borderId="0" xfId="23" applyFont="1" applyFill="1" applyAlignment="1">
      <alignment horizontal="center" vertical="center"/>
    </xf>
    <xf numFmtId="0" fontId="6" fillId="0" borderId="0" xfId="23" applyFont="1" applyFill="1" applyAlignment="1">
      <alignment vertical="center" wrapText="1"/>
    </xf>
    <xf numFmtId="0" fontId="48" fillId="0" borderId="0" xfId="16" applyFont="1" applyAlignment="1">
      <alignment vertical="center"/>
    </xf>
    <xf numFmtId="0" fontId="49" fillId="0" borderId="0" xfId="16" applyFont="1" applyAlignment="1">
      <alignment horizontal="center" vertical="center"/>
    </xf>
    <xf numFmtId="0" fontId="4" fillId="0" borderId="0" xfId="23" applyFont="1" applyAlignment="1">
      <alignment vertical="center"/>
    </xf>
    <xf numFmtId="0" fontId="1" fillId="0" borderId="0" xfId="0" applyFont="1" applyAlignment="1">
      <alignment horizontal="center" vertical="center"/>
    </xf>
    <xf numFmtId="0" fontId="36" fillId="0" borderId="18" xfId="0" applyFont="1" applyFill="1" applyBorder="1" applyAlignment="1">
      <alignment horizontal="center" vertical="center" wrapText="1"/>
    </xf>
    <xf numFmtId="0" fontId="36" fillId="0" borderId="18" xfId="0" applyFont="1" applyFill="1" applyBorder="1" applyAlignment="1">
      <alignment horizontal="center" vertical="center"/>
    </xf>
    <xf numFmtId="0" fontId="36" fillId="0" borderId="0" xfId="0" applyFont="1" applyFill="1" applyAlignment="1">
      <alignment vertical="center"/>
    </xf>
    <xf numFmtId="0" fontId="36" fillId="0" borderId="18" xfId="0" applyFont="1" applyFill="1" applyBorder="1" applyAlignment="1">
      <alignment horizontal="justify" vertical="center"/>
    </xf>
    <xf numFmtId="0" fontId="36" fillId="0" borderId="18" xfId="0" applyFont="1" applyFill="1" applyBorder="1" applyAlignment="1">
      <alignment horizontal="left" vertical="center" wrapText="1"/>
    </xf>
    <xf numFmtId="0" fontId="36" fillId="0" borderId="0" xfId="0" applyFont="1" applyFill="1" applyAlignment="1">
      <alignment horizontal="center" vertical="center"/>
    </xf>
    <xf numFmtId="0" fontId="36" fillId="0" borderId="20" xfId="0" applyFont="1" applyFill="1" applyBorder="1" applyAlignment="1">
      <alignment horizontal="center" vertical="center"/>
    </xf>
    <xf numFmtId="0" fontId="36" fillId="0" borderId="18" xfId="18" applyFont="1" applyFill="1" applyBorder="1" applyAlignment="1">
      <alignment horizontal="center" vertical="center"/>
    </xf>
    <xf numFmtId="0" fontId="36" fillId="0" borderId="20" xfId="18" applyFont="1" applyFill="1" applyBorder="1" applyAlignment="1">
      <alignment horizontal="left" vertical="center"/>
    </xf>
    <xf numFmtId="0" fontId="39" fillId="0" borderId="0" xfId="0" applyFont="1" applyAlignment="1">
      <alignment vertical="center"/>
    </xf>
    <xf numFmtId="0" fontId="43" fillId="0" borderId="18" xfId="0" applyFont="1" applyBorder="1" applyAlignment="1">
      <alignment horizontal="center" vertical="center"/>
    </xf>
    <xf numFmtId="0" fontId="45" fillId="0" borderId="0" xfId="0" applyFont="1" applyAlignment="1">
      <alignment vertical="center"/>
    </xf>
    <xf numFmtId="0" fontId="47" fillId="0" borderId="18" xfId="0" applyFont="1" applyBorder="1" applyAlignment="1">
      <alignment horizontal="center" vertical="center"/>
    </xf>
    <xf numFmtId="0" fontId="48" fillId="0" borderId="0" xfId="0" applyFont="1" applyAlignment="1">
      <alignment vertical="center"/>
    </xf>
    <xf numFmtId="0" fontId="36" fillId="0" borderId="18" xfId="0" applyFont="1" applyBorder="1" applyAlignment="1">
      <alignment horizontal="center" vertical="center"/>
    </xf>
    <xf numFmtId="0" fontId="36" fillId="0" borderId="18" xfId="0" applyFont="1" applyBorder="1" applyAlignment="1">
      <alignment vertical="center"/>
    </xf>
    <xf numFmtId="0" fontId="43" fillId="0" borderId="18" xfId="0" applyFont="1" applyBorder="1" applyAlignment="1">
      <alignment vertical="center"/>
    </xf>
    <xf numFmtId="0" fontId="41" fillId="0" borderId="0" xfId="0" applyFont="1" applyAlignment="1">
      <alignment vertical="center"/>
    </xf>
    <xf numFmtId="0" fontId="43" fillId="0" borderId="0" xfId="0" applyFont="1" applyAlignment="1">
      <alignment vertical="center"/>
    </xf>
    <xf numFmtId="0" fontId="50" fillId="0" borderId="0" xfId="0" applyFont="1" applyFill="1" applyBorder="1" applyAlignment="1">
      <alignment vertical="center"/>
    </xf>
    <xf numFmtId="0" fontId="51" fillId="0" borderId="0" xfId="0" applyFont="1" applyAlignment="1">
      <alignment vertical="center"/>
    </xf>
    <xf numFmtId="0" fontId="43" fillId="0" borderId="18" xfId="11" applyFont="1" applyBorder="1" applyAlignment="1">
      <alignment horizontal="center" vertical="center"/>
    </xf>
    <xf numFmtId="0" fontId="43" fillId="0" borderId="18" xfId="11" applyFont="1" applyBorder="1" applyAlignment="1">
      <alignment vertical="center"/>
    </xf>
    <xf numFmtId="0" fontId="1" fillId="0" borderId="18" xfId="11" applyFont="1" applyBorder="1" applyAlignment="1">
      <alignment horizontal="center" vertical="center"/>
    </xf>
    <xf numFmtId="0" fontId="1" fillId="0" borderId="18" xfId="11" applyFont="1" applyBorder="1" applyAlignment="1">
      <alignment vertical="center"/>
    </xf>
    <xf numFmtId="0" fontId="39" fillId="0" borderId="0" xfId="15" applyFont="1" applyBorder="1" applyAlignment="1">
      <alignment vertical="center"/>
    </xf>
    <xf numFmtId="0" fontId="41" fillId="0" borderId="0" xfId="15" applyFont="1" applyBorder="1" applyAlignment="1">
      <alignment vertical="center"/>
    </xf>
    <xf numFmtId="0" fontId="40" fillId="0" borderId="18" xfId="15" applyFont="1" applyFill="1" applyBorder="1" applyAlignment="1">
      <alignment vertical="center"/>
    </xf>
    <xf numFmtId="0" fontId="40" fillId="0" borderId="0" xfId="15" applyFont="1" applyBorder="1" applyAlignment="1">
      <alignment vertical="center"/>
    </xf>
    <xf numFmtId="0" fontId="40" fillId="0" borderId="19" xfId="15" applyNumberFormat="1" applyFont="1" applyFill="1" applyBorder="1" applyAlignment="1">
      <alignment horizontal="left" vertical="center" wrapText="1"/>
    </xf>
    <xf numFmtId="0" fontId="40" fillId="0" borderId="18" xfId="15" applyNumberFormat="1" applyFont="1" applyFill="1" applyBorder="1" applyAlignment="1">
      <alignment vertical="center" wrapText="1"/>
    </xf>
    <xf numFmtId="0" fontId="39" fillId="0" borderId="0" xfId="15" applyFont="1" applyBorder="1" applyAlignment="1">
      <alignment horizontal="center" vertical="center"/>
    </xf>
    <xf numFmtId="0" fontId="6" fillId="0" borderId="0" xfId="15" applyFont="1" applyBorder="1" applyAlignment="1">
      <alignment vertical="center"/>
    </xf>
    <xf numFmtId="0" fontId="48" fillId="0" borderId="0" xfId="15" applyFont="1" applyBorder="1" applyAlignment="1">
      <alignment vertical="center"/>
    </xf>
    <xf numFmtId="0" fontId="3" fillId="0" borderId="18" xfId="15" applyFont="1" applyFill="1" applyBorder="1" applyAlignment="1">
      <alignment horizontal="center" vertical="center"/>
    </xf>
    <xf numFmtId="0" fontId="37" fillId="0" borderId="18" xfId="15" applyFont="1" applyFill="1" applyBorder="1" applyAlignment="1">
      <alignment horizontal="center" vertical="center"/>
    </xf>
    <xf numFmtId="0" fontId="37" fillId="0" borderId="18" xfId="15" applyFont="1" applyFill="1" applyBorder="1" applyAlignment="1">
      <alignment vertical="center"/>
    </xf>
    <xf numFmtId="0" fontId="3" fillId="0" borderId="18" xfId="15" applyFont="1" applyFill="1" applyBorder="1" applyAlignment="1">
      <alignment vertical="center"/>
    </xf>
    <xf numFmtId="0" fontId="3" fillId="0" borderId="0" xfId="15" applyFont="1" applyBorder="1" applyAlignment="1">
      <alignment vertical="center"/>
    </xf>
    <xf numFmtId="0" fontId="3" fillId="0" borderId="19" xfId="15" applyFont="1" applyFill="1" applyBorder="1" applyAlignment="1">
      <alignment horizontal="center" vertical="center"/>
    </xf>
    <xf numFmtId="0" fontId="3" fillId="0" borderId="19" xfId="15" applyFont="1" applyFill="1" applyBorder="1" applyAlignment="1">
      <alignment horizontal="left" vertical="center" wrapText="1"/>
    </xf>
    <xf numFmtId="0" fontId="37" fillId="0" borderId="0" xfId="15" applyFont="1" applyBorder="1" applyAlignment="1">
      <alignment vertical="center"/>
    </xf>
    <xf numFmtId="0" fontId="48" fillId="0" borderId="0" xfId="15" applyFont="1" applyFill="1" applyBorder="1" applyAlignment="1">
      <alignment vertical="center"/>
    </xf>
    <xf numFmtId="0" fontId="48" fillId="0" borderId="0" xfId="15" applyFont="1" applyBorder="1" applyAlignment="1">
      <alignment horizontal="center" vertical="center"/>
    </xf>
    <xf numFmtId="0" fontId="3" fillId="0" borderId="0" xfId="15" applyFont="1" applyBorder="1" applyAlignment="1">
      <alignment horizontal="center" vertical="center"/>
    </xf>
    <xf numFmtId="0" fontId="3" fillId="0" borderId="0" xfId="15" applyFont="1" applyFill="1" applyBorder="1" applyAlignment="1">
      <alignment horizontal="center" vertical="center"/>
    </xf>
    <xf numFmtId="0" fontId="37" fillId="0" borderId="0" xfId="15" applyFont="1" applyBorder="1" applyAlignment="1">
      <alignment horizontal="center" vertical="center"/>
    </xf>
    <xf numFmtId="0" fontId="43" fillId="0" borderId="0" xfId="15" applyFont="1" applyAlignment="1">
      <alignment vertical="center"/>
    </xf>
    <xf numFmtId="0" fontId="43" fillId="0" borderId="19" xfId="15" applyFont="1" applyBorder="1" applyAlignment="1">
      <alignment vertical="center"/>
    </xf>
    <xf numFmtId="0" fontId="43" fillId="0" borderId="18" xfId="15" applyFont="1" applyBorder="1" applyAlignment="1">
      <alignment vertical="center" wrapText="1"/>
    </xf>
    <xf numFmtId="0" fontId="43" fillId="0" borderId="0" xfId="15" applyFont="1" applyFill="1" applyAlignment="1">
      <alignment vertical="center"/>
    </xf>
    <xf numFmtId="0" fontId="6" fillId="0" borderId="0" xfId="15" applyFont="1" applyAlignment="1">
      <alignment vertical="center"/>
    </xf>
    <xf numFmtId="0" fontId="48" fillId="0" borderId="0" xfId="15" applyFont="1" applyAlignment="1">
      <alignment horizontal="center" vertical="center"/>
    </xf>
    <xf numFmtId="0" fontId="48" fillId="0" borderId="0" xfId="15" applyFont="1" applyAlignment="1">
      <alignment vertical="center"/>
    </xf>
    <xf numFmtId="0" fontId="36" fillId="0" borderId="0" xfId="15" applyFont="1"/>
    <xf numFmtId="0" fontId="36" fillId="0" borderId="18" xfId="15" applyFont="1" applyBorder="1" applyAlignment="1">
      <alignment horizontal="center" vertical="center"/>
    </xf>
    <xf numFmtId="0" fontId="36" fillId="0" borderId="0" xfId="15" applyFont="1" applyAlignment="1">
      <alignment vertical="center" wrapText="1"/>
    </xf>
    <xf numFmtId="0" fontId="36" fillId="0" borderId="18" xfId="15" applyFont="1" applyBorder="1" applyAlignment="1">
      <alignment horizontal="center" vertical="center" wrapText="1"/>
    </xf>
    <xf numFmtId="0" fontId="36" fillId="0" borderId="0" xfId="15" applyFont="1" applyAlignment="1">
      <alignment vertical="center"/>
    </xf>
    <xf numFmtId="0" fontId="36" fillId="0" borderId="18" xfId="15" applyFont="1" applyBorder="1" applyAlignment="1">
      <alignment vertical="center"/>
    </xf>
    <xf numFmtId="0" fontId="36" fillId="0" borderId="18" xfId="15" applyFont="1" applyFill="1" applyBorder="1" applyAlignment="1">
      <alignment vertical="center"/>
    </xf>
    <xf numFmtId="0" fontId="36" fillId="0" borderId="0" xfId="15" applyFont="1" applyAlignment="1">
      <alignment horizontal="center" vertical="center"/>
    </xf>
    <xf numFmtId="0" fontId="6" fillId="0" borderId="0" xfId="15" applyFont="1"/>
    <xf numFmtId="0" fontId="48" fillId="0" borderId="0" xfId="15" applyFont="1"/>
    <xf numFmtId="0" fontId="1" fillId="0" borderId="18" xfId="15" applyFont="1" applyFill="1" applyBorder="1" applyAlignment="1">
      <alignment horizontal="center" vertical="center"/>
    </xf>
    <xf numFmtId="0" fontId="1" fillId="0" borderId="18" xfId="15" applyFont="1" applyFill="1" applyBorder="1" applyAlignment="1">
      <alignment horizontal="left" vertical="center"/>
    </xf>
    <xf numFmtId="0" fontId="36" fillId="0" borderId="18" xfId="15" applyFont="1" applyFill="1" applyBorder="1" applyAlignment="1">
      <alignment horizontal="center" vertical="center"/>
    </xf>
    <xf numFmtId="0" fontId="36" fillId="0" borderId="18" xfId="15" applyFont="1" applyFill="1" applyBorder="1" applyAlignment="1">
      <alignment horizontal="left" vertical="center" wrapText="1"/>
    </xf>
    <xf numFmtId="0" fontId="1" fillId="0" borderId="18" xfId="15" applyFont="1" applyFill="1" applyBorder="1" applyAlignment="1">
      <alignment horizontal="left" vertical="center" wrapText="1"/>
    </xf>
    <xf numFmtId="0" fontId="36" fillId="0" borderId="18" xfId="15" applyFont="1" applyFill="1" applyBorder="1" applyAlignment="1">
      <alignment horizontal="left" vertical="center"/>
    </xf>
    <xf numFmtId="0" fontId="1" fillId="0" borderId="18" xfId="12" applyNumberFormat="1" applyFont="1" applyFill="1" applyBorder="1" applyAlignment="1" applyProtection="1">
      <alignment horizontal="center" vertical="center"/>
    </xf>
    <xf numFmtId="0" fontId="6" fillId="0" borderId="0" xfId="15" applyFont="1" applyAlignment="1">
      <alignment horizontal="center" vertical="center"/>
    </xf>
    <xf numFmtId="0" fontId="36" fillId="0" borderId="18" xfId="12" applyNumberFormat="1" applyFont="1" applyFill="1" applyBorder="1" applyAlignment="1" applyProtection="1">
      <alignment horizontal="center" vertical="center"/>
    </xf>
    <xf numFmtId="0" fontId="36" fillId="0" borderId="18" xfId="12" applyNumberFormat="1" applyFont="1" applyFill="1" applyBorder="1" applyAlignment="1" applyProtection="1">
      <alignment horizontal="left" vertical="center"/>
    </xf>
    <xf numFmtId="0" fontId="48" fillId="0" borderId="0" xfId="15" applyFont="1" applyFill="1"/>
    <xf numFmtId="0" fontId="1" fillId="0" borderId="18" xfId="12" applyNumberFormat="1" applyFont="1" applyFill="1" applyBorder="1" applyAlignment="1" applyProtection="1">
      <alignment horizontal="left" vertical="center"/>
    </xf>
    <xf numFmtId="0" fontId="1" fillId="0" borderId="18" xfId="15" applyFont="1" applyBorder="1" applyAlignment="1">
      <alignment horizontal="center" vertical="center"/>
    </xf>
    <xf numFmtId="0" fontId="1" fillId="0" borderId="18" xfId="15" applyFont="1" applyBorder="1" applyAlignment="1">
      <alignment horizontal="left" vertical="center"/>
    </xf>
    <xf numFmtId="0" fontId="36" fillId="0" borderId="18" xfId="15" applyFont="1" applyBorder="1" applyAlignment="1">
      <alignment horizontal="left" vertical="center"/>
    </xf>
    <xf numFmtId="0" fontId="6" fillId="0" borderId="0" xfId="16" applyFont="1" applyAlignment="1">
      <alignment vertical="center"/>
    </xf>
    <xf numFmtId="0" fontId="43" fillId="0" borderId="18" xfId="16" applyFont="1" applyBorder="1" applyAlignment="1">
      <alignment horizontal="center" vertical="center"/>
    </xf>
    <xf numFmtId="0" fontId="43" fillId="0" borderId="18" xfId="16" applyFont="1" applyFill="1" applyBorder="1" applyAlignment="1" applyProtection="1">
      <alignment vertical="center"/>
      <protection locked="0"/>
    </xf>
    <xf numFmtId="0" fontId="43" fillId="0" borderId="18" xfId="16" applyFont="1" applyFill="1" applyBorder="1" applyAlignment="1" applyProtection="1">
      <alignment horizontal="left" vertical="center" wrapText="1"/>
      <protection locked="0"/>
    </xf>
    <xf numFmtId="0" fontId="39" fillId="0" borderId="0" xfId="16" applyFont="1" applyAlignment="1">
      <alignment vertical="center"/>
    </xf>
    <xf numFmtId="0" fontId="43" fillId="0" borderId="0" xfId="16" applyFont="1" applyAlignment="1">
      <alignment vertical="center"/>
    </xf>
    <xf numFmtId="0" fontId="43" fillId="0" borderId="18" xfId="16" applyFont="1" applyFill="1" applyBorder="1" applyAlignment="1">
      <alignment vertical="center"/>
    </xf>
    <xf numFmtId="0" fontId="25" fillId="0" borderId="0" xfId="15" applyFont="1" applyAlignment="1">
      <alignment vertical="center"/>
    </xf>
    <xf numFmtId="0" fontId="1" fillId="0" borderId="19" xfId="16" applyFont="1" applyBorder="1" applyAlignment="1">
      <alignment horizontal="center" vertical="center"/>
    </xf>
    <xf numFmtId="0" fontId="36" fillId="0" borderId="0" xfId="16" applyFont="1" applyAlignment="1">
      <alignment vertical="center"/>
    </xf>
    <xf numFmtId="0" fontId="39" fillId="0" borderId="0" xfId="15" applyFont="1" applyFill="1" applyAlignment="1">
      <alignment horizontal="center" vertical="center"/>
    </xf>
    <xf numFmtId="0" fontId="6" fillId="0" borderId="0" xfId="21" applyFont="1">
      <alignment vertical="center"/>
    </xf>
    <xf numFmtId="0" fontId="1" fillId="0" borderId="0" xfId="21" applyFont="1">
      <alignment vertical="center"/>
    </xf>
    <xf numFmtId="0" fontId="1" fillId="0" borderId="18" xfId="21" applyFont="1" applyBorder="1" applyAlignment="1">
      <alignment horizontal="center" vertical="center"/>
    </xf>
    <xf numFmtId="0" fontId="1" fillId="0" borderId="18" xfId="21" applyFont="1" applyBorder="1" applyAlignment="1">
      <alignment horizontal="left" vertical="center"/>
    </xf>
    <xf numFmtId="0" fontId="1" fillId="0" borderId="18" xfId="20" applyFont="1" applyBorder="1">
      <alignment vertical="center"/>
    </xf>
    <xf numFmtId="0" fontId="1" fillId="0" borderId="18" xfId="20" applyFont="1" applyBorder="1" applyAlignment="1">
      <alignment horizontal="left" vertical="center"/>
    </xf>
    <xf numFmtId="0" fontId="1" fillId="0" borderId="0" xfId="21" applyFont="1" applyAlignment="1">
      <alignment vertical="center"/>
    </xf>
    <xf numFmtId="0" fontId="1" fillId="0" borderId="18" xfId="21" applyFont="1" applyFill="1" applyBorder="1" applyAlignment="1">
      <alignment horizontal="center" vertical="center"/>
    </xf>
    <xf numFmtId="0" fontId="52" fillId="0" borderId="18" xfId="21" applyFont="1" applyFill="1" applyBorder="1" applyAlignment="1">
      <alignment horizontal="center" vertical="center"/>
    </xf>
    <xf numFmtId="0" fontId="1" fillId="0" borderId="18" xfId="21" applyFont="1" applyFill="1" applyBorder="1" applyAlignment="1">
      <alignment horizontal="left" vertical="center"/>
    </xf>
    <xf numFmtId="0" fontId="1" fillId="0" borderId="0" xfId="21" applyFont="1" applyFill="1" applyAlignment="1">
      <alignment vertical="center"/>
    </xf>
    <xf numFmtId="0" fontId="1" fillId="0" borderId="0" xfId="21" applyFont="1" applyFill="1" applyAlignment="1">
      <alignment vertical="center" wrapText="1"/>
    </xf>
    <xf numFmtId="0" fontId="24" fillId="0" borderId="0" xfId="21" applyFont="1" applyFill="1" applyAlignment="1">
      <alignment vertical="center" wrapText="1"/>
    </xf>
    <xf numFmtId="0" fontId="1" fillId="0" borderId="18" xfId="21" applyFont="1" applyFill="1" applyBorder="1" applyAlignment="1">
      <alignment horizontal="center" vertical="center" wrapText="1"/>
    </xf>
    <xf numFmtId="0" fontId="1" fillId="0" borderId="0" xfId="21" applyFont="1" applyFill="1" applyAlignment="1">
      <alignment horizontal="center" vertical="center" wrapText="1"/>
    </xf>
    <xf numFmtId="0" fontId="1" fillId="0" borderId="18" xfId="21" applyFont="1" applyFill="1" applyBorder="1" applyAlignment="1">
      <alignment vertical="center" wrapText="1"/>
    </xf>
    <xf numFmtId="0" fontId="53" fillId="0" borderId="0" xfId="21" applyFont="1" applyFill="1" applyAlignment="1">
      <alignment vertical="center" wrapText="1"/>
    </xf>
    <xf numFmtId="0" fontId="5" fillId="0" borderId="0" xfId="21" applyFont="1" applyFill="1" applyAlignment="1">
      <alignment vertical="center"/>
    </xf>
    <xf numFmtId="0" fontId="4" fillId="0" borderId="0" xfId="21" applyFont="1" applyFill="1" applyAlignment="1">
      <alignment vertical="center"/>
    </xf>
    <xf numFmtId="0" fontId="1" fillId="0" borderId="18" xfId="21" applyFont="1" applyFill="1" applyBorder="1" applyAlignment="1">
      <alignment vertical="center"/>
    </xf>
    <xf numFmtId="0" fontId="5" fillId="0" borderId="0" xfId="21" applyFont="1" applyFill="1">
      <alignment vertical="center"/>
    </xf>
    <xf numFmtId="0" fontId="4" fillId="0" borderId="0" xfId="21" applyFont="1" applyFill="1">
      <alignment vertical="center"/>
    </xf>
    <xf numFmtId="0" fontId="1" fillId="0" borderId="0" xfId="21" applyFont="1" applyFill="1">
      <alignment vertical="center"/>
    </xf>
    <xf numFmtId="0" fontId="1" fillId="0" borderId="0" xfId="21" applyFont="1" applyFill="1" applyBorder="1">
      <alignment vertical="center"/>
    </xf>
    <xf numFmtId="0" fontId="24" fillId="0" borderId="0" xfId="21" applyFont="1" applyFill="1">
      <alignment vertical="center"/>
    </xf>
    <xf numFmtId="0" fontId="6" fillId="0" borderId="0" xfId="21" applyFont="1" applyFill="1" applyAlignment="1">
      <alignment vertical="center"/>
    </xf>
    <xf numFmtId="0" fontId="27" fillId="0" borderId="0" xfId="21" applyFont="1" applyFill="1" applyAlignment="1">
      <alignment vertical="center"/>
    </xf>
    <xf numFmtId="0" fontId="6" fillId="0" borderId="0" xfId="11" applyFill="1" applyAlignment="1">
      <alignment vertical="center"/>
    </xf>
    <xf numFmtId="0" fontId="1" fillId="0" borderId="0" xfId="11" applyFont="1" applyFill="1" applyAlignment="1">
      <alignment vertical="center"/>
    </xf>
    <xf numFmtId="0" fontId="24" fillId="0" borderId="0" xfId="21" applyFont="1" applyFill="1" applyAlignment="1">
      <alignment vertical="center"/>
    </xf>
    <xf numFmtId="0" fontId="6" fillId="0" borderId="0" xfId="0" applyFont="1" applyFill="1" applyAlignment="1">
      <alignment vertical="center"/>
    </xf>
    <xf numFmtId="0" fontId="6" fillId="0" borderId="0" xfId="15" applyFont="1" applyAlignment="1">
      <alignment horizontal="left" vertical="center"/>
    </xf>
    <xf numFmtId="0" fontId="1" fillId="0" borderId="19" xfId="15" applyFont="1" applyBorder="1" applyAlignment="1">
      <alignment horizontal="center" vertical="center"/>
    </xf>
    <xf numFmtId="0" fontId="48" fillId="0" borderId="0" xfId="15" applyFont="1" applyFill="1" applyAlignment="1">
      <alignment horizontal="center" vertical="center"/>
    </xf>
    <xf numFmtId="0" fontId="6" fillId="0" borderId="0" xfId="15" applyFont="1" applyFill="1" applyAlignment="1">
      <alignment horizontal="center" vertical="center"/>
    </xf>
    <xf numFmtId="0" fontId="36" fillId="0" borderId="0" xfId="15" applyFont="1" applyBorder="1" applyAlignment="1">
      <alignment vertical="center"/>
    </xf>
    <xf numFmtId="0" fontId="48" fillId="0" borderId="0" xfId="15" applyFont="1" applyAlignment="1">
      <alignment horizontal="left" vertical="center"/>
    </xf>
    <xf numFmtId="43" fontId="36" fillId="0" borderId="18" xfId="37" applyFont="1" applyFill="1" applyBorder="1" applyAlignment="1">
      <alignment horizontal="center" vertical="center"/>
    </xf>
    <xf numFmtId="0" fontId="15" fillId="0" borderId="0" xfId="25" applyAlignment="1" applyProtection="1">
      <alignment vertical="center"/>
    </xf>
    <xf numFmtId="0" fontId="15" fillId="0" borderId="0" xfId="25" applyBorder="1" applyAlignment="1" applyProtection="1">
      <alignment vertical="center"/>
    </xf>
    <xf numFmtId="0" fontId="54" fillId="0" borderId="0" xfId="15" applyFont="1" applyBorder="1" applyAlignment="1">
      <alignment vertical="center"/>
    </xf>
    <xf numFmtId="0" fontId="15" fillId="0" borderId="0" xfId="25" applyAlignment="1" applyProtection="1"/>
    <xf numFmtId="0" fontId="15" fillId="0" borderId="0" xfId="25" applyFill="1" applyAlignment="1" applyProtection="1">
      <alignment vertical="center" wrapText="1"/>
    </xf>
    <xf numFmtId="0" fontId="15" fillId="0" borderId="0" xfId="25" applyFill="1" applyAlignment="1" applyProtection="1">
      <alignment vertical="center"/>
    </xf>
    <xf numFmtId="0" fontId="15" fillId="0" borderId="0" xfId="25" applyFill="1" applyBorder="1" applyAlignment="1" applyProtection="1">
      <alignment horizontal="right" vertical="center"/>
    </xf>
    <xf numFmtId="43" fontId="1" fillId="0" borderId="18" xfId="37" applyFont="1" applyFill="1" applyBorder="1" applyAlignment="1">
      <alignment horizontal="center" vertical="center"/>
    </xf>
    <xf numFmtId="43" fontId="43" fillId="0" borderId="18" xfId="37" applyFont="1" applyBorder="1" applyAlignment="1">
      <alignment horizontal="center" vertical="center"/>
    </xf>
    <xf numFmtId="43" fontId="1" fillId="0" borderId="18" xfId="37" applyFont="1" applyBorder="1" applyAlignment="1">
      <alignment vertical="center"/>
    </xf>
    <xf numFmtId="43" fontId="36" fillId="0" borderId="18" xfId="37" applyFont="1" applyBorder="1" applyAlignment="1">
      <alignment vertical="center"/>
    </xf>
    <xf numFmtId="43" fontId="43" fillId="0" borderId="18" xfId="37" applyFont="1" applyBorder="1" applyAlignment="1">
      <alignment vertical="center"/>
    </xf>
    <xf numFmtId="43" fontId="39" fillId="0" borderId="0" xfId="37" applyFont="1" applyAlignment="1">
      <alignment vertical="center"/>
    </xf>
    <xf numFmtId="43" fontId="51" fillId="0" borderId="0" xfId="37" applyFont="1" applyAlignment="1">
      <alignment vertical="center"/>
    </xf>
    <xf numFmtId="43" fontId="48" fillId="0" borderId="0" xfId="37" applyFont="1" applyAlignment="1">
      <alignment vertical="center"/>
    </xf>
    <xf numFmtId="0" fontId="56" fillId="0" borderId="0" xfId="0" applyFont="1" applyAlignment="1">
      <alignment vertical="center"/>
    </xf>
    <xf numFmtId="0" fontId="57" fillId="0" borderId="0" xfId="25" applyFont="1" applyAlignment="1" applyProtection="1">
      <alignment vertical="center"/>
    </xf>
    <xf numFmtId="0" fontId="56" fillId="0" borderId="0" xfId="0" applyFont="1" applyFill="1" applyAlignment="1">
      <alignment vertical="center"/>
    </xf>
    <xf numFmtId="43" fontId="36" fillId="0" borderId="18" xfId="37" applyFont="1" applyBorder="1" applyAlignment="1">
      <alignment horizontal="center" vertical="center"/>
    </xf>
    <xf numFmtId="43" fontId="30" fillId="0" borderId="0" xfId="37" applyFont="1" applyAlignment="1">
      <alignment vertical="center"/>
    </xf>
    <xf numFmtId="43" fontId="30" fillId="0" borderId="0" xfId="37" applyFont="1" applyBorder="1" applyAlignment="1">
      <alignment vertical="center"/>
    </xf>
    <xf numFmtId="49" fontId="36" fillId="0" borderId="18" xfId="37" applyNumberFormat="1" applyFont="1" applyFill="1" applyBorder="1" applyAlignment="1">
      <alignment horizontal="center" vertical="center" wrapText="1"/>
    </xf>
    <xf numFmtId="49" fontId="36" fillId="0" borderId="21" xfId="37" applyNumberFormat="1" applyFont="1" applyFill="1" applyBorder="1" applyAlignment="1">
      <alignment horizontal="center" vertical="center" wrapText="1"/>
    </xf>
    <xf numFmtId="49" fontId="36" fillId="0" borderId="21" xfId="37" applyNumberFormat="1" applyFont="1" applyBorder="1" applyAlignment="1">
      <alignment horizontal="center" vertical="center"/>
    </xf>
    <xf numFmtId="49" fontId="36" fillId="0" borderId="18" xfId="37" applyNumberFormat="1" applyFont="1" applyBorder="1" applyAlignment="1">
      <alignment horizontal="center" vertical="center"/>
    </xf>
    <xf numFmtId="43" fontId="46" fillId="0" borderId="18" xfId="37" applyFont="1" applyFill="1" applyBorder="1" applyAlignment="1">
      <alignment horizontal="center" vertical="center"/>
    </xf>
    <xf numFmtId="43" fontId="48" fillId="0" borderId="0" xfId="37" applyFont="1" applyFill="1" applyBorder="1" applyAlignment="1">
      <alignment horizontal="center" vertical="center"/>
    </xf>
    <xf numFmtId="43" fontId="3" fillId="0" borderId="0" xfId="37" applyFont="1" applyFill="1" applyBorder="1" applyAlignment="1">
      <alignment horizontal="center" vertical="center"/>
    </xf>
    <xf numFmtId="43" fontId="37" fillId="0" borderId="0" xfId="37" applyFont="1" applyFill="1" applyBorder="1" applyAlignment="1">
      <alignment horizontal="center" vertical="center"/>
    </xf>
    <xf numFmtId="43" fontId="39" fillId="0" borderId="0" xfId="37" applyFont="1" applyFill="1" applyBorder="1" applyAlignment="1">
      <alignment horizontal="center" vertical="center"/>
    </xf>
    <xf numFmtId="49" fontId="3" fillId="0" borderId="18" xfId="37" applyNumberFormat="1" applyFont="1" applyFill="1" applyBorder="1" applyAlignment="1">
      <alignment horizontal="center" vertical="center"/>
    </xf>
    <xf numFmtId="0" fontId="55" fillId="0" borderId="0" xfId="25" applyFont="1" applyBorder="1" applyAlignment="1" applyProtection="1">
      <alignment vertical="center"/>
    </xf>
    <xf numFmtId="43" fontId="43" fillId="0" borderId="18" xfId="37" applyFont="1" applyFill="1" applyBorder="1" applyAlignment="1">
      <alignment horizontal="center" vertical="center"/>
    </xf>
    <xf numFmtId="43" fontId="1" fillId="0" borderId="18" xfId="37" applyFont="1" applyBorder="1" applyAlignment="1">
      <alignment horizontal="center" vertical="center"/>
    </xf>
    <xf numFmtId="0" fontId="58" fillId="0" borderId="0" xfId="15" applyFont="1" applyBorder="1" applyAlignment="1">
      <alignment vertical="center"/>
    </xf>
    <xf numFmtId="0" fontId="15" fillId="0" borderId="0" xfId="25" applyAlignment="1" applyProtection="1">
      <alignment horizontal="left" vertical="center"/>
    </xf>
    <xf numFmtId="0" fontId="15" fillId="0" borderId="0" xfId="25" quotePrefix="1" applyAlignment="1" applyProtection="1"/>
    <xf numFmtId="0" fontId="15" fillId="0" borderId="0" xfId="25" quotePrefix="1" applyFill="1" applyAlignment="1" applyProtection="1">
      <alignment vertical="center" wrapText="1"/>
    </xf>
    <xf numFmtId="0" fontId="15" fillId="0" borderId="0" xfId="25" applyFill="1" applyAlignment="1" applyProtection="1">
      <alignment horizontal="center" vertical="center" wrapText="1"/>
    </xf>
    <xf numFmtId="0" fontId="15" fillId="0" borderId="0" xfId="25" applyFill="1" applyAlignment="1" applyProtection="1">
      <alignment horizontal="left" vertical="center" wrapText="1"/>
    </xf>
    <xf numFmtId="0" fontId="6" fillId="0" borderId="0" xfId="0" applyFont="1" applyAlignment="1">
      <alignment vertical="top" wrapText="1"/>
    </xf>
    <xf numFmtId="43" fontId="56" fillId="0" borderId="0" xfId="0" applyNumberFormat="1" applyFont="1" applyAlignment="1">
      <alignment vertical="center"/>
    </xf>
    <xf numFmtId="176" fontId="1" fillId="0" borderId="18" xfId="37" applyNumberFormat="1" applyFont="1" applyFill="1" applyBorder="1" applyAlignment="1">
      <alignment horizontal="center" vertical="center"/>
    </xf>
    <xf numFmtId="176" fontId="1" fillId="0" borderId="18" xfId="37" applyNumberFormat="1" applyFont="1" applyFill="1" applyBorder="1" applyAlignment="1">
      <alignment horizontal="right" vertical="center"/>
    </xf>
    <xf numFmtId="177" fontId="6" fillId="0" borderId="0" xfId="0" applyNumberFormat="1" applyFont="1" applyAlignment="1">
      <alignment vertical="center" wrapText="1"/>
    </xf>
    <xf numFmtId="14" fontId="6" fillId="0" borderId="0" xfId="0" applyNumberFormat="1" applyFont="1" applyAlignment="1">
      <alignment wrapText="1"/>
    </xf>
    <xf numFmtId="176" fontId="39" fillId="0" borderId="0" xfId="15" applyNumberFormat="1" applyFont="1" applyAlignment="1">
      <alignment vertical="center"/>
    </xf>
    <xf numFmtId="177" fontId="1" fillId="0" borderId="18" xfId="0" applyNumberFormat="1" applyFont="1" applyBorder="1" applyAlignment="1">
      <alignment horizontal="center" vertical="center"/>
    </xf>
    <xf numFmtId="176" fontId="1" fillId="0" borderId="20" xfId="37" applyNumberFormat="1" applyFont="1" applyFill="1" applyBorder="1" applyAlignment="1">
      <alignment vertical="center"/>
    </xf>
    <xf numFmtId="176" fontId="1" fillId="0" borderId="22" xfId="37" applyNumberFormat="1" applyFont="1" applyFill="1" applyBorder="1" applyAlignment="1">
      <alignment vertical="center"/>
    </xf>
    <xf numFmtId="176" fontId="1" fillId="11" borderId="21" xfId="37" applyNumberFormat="1" applyFont="1" applyFill="1" applyBorder="1" applyAlignment="1">
      <alignment vertical="center"/>
    </xf>
    <xf numFmtId="0" fontId="63" fillId="0" borderId="18" xfId="0" applyFont="1" applyBorder="1" applyAlignment="1">
      <alignment vertical="center"/>
    </xf>
    <xf numFmtId="177" fontId="31" fillId="0" borderId="0" xfId="0" applyNumberFormat="1" applyFont="1" applyBorder="1" applyAlignment="1"/>
    <xf numFmtId="0" fontId="130" fillId="0" borderId="0" xfId="0" applyFont="1" applyBorder="1" applyAlignment="1">
      <alignment horizontal="center" vertical="center"/>
    </xf>
    <xf numFmtId="0" fontId="131" fillId="12" borderId="23" xfId="0" applyFont="1" applyFill="1" applyBorder="1" applyAlignment="1">
      <alignment horizontal="center" vertical="center" wrapText="1"/>
    </xf>
    <xf numFmtId="0" fontId="131" fillId="12" borderId="18" xfId="0" applyFont="1" applyFill="1" applyBorder="1" applyAlignment="1">
      <alignment horizontal="center" vertical="center" wrapText="1"/>
    </xf>
    <xf numFmtId="0" fontId="131" fillId="12" borderId="24" xfId="0" applyFont="1" applyFill="1" applyBorder="1" applyAlignment="1">
      <alignment horizontal="center" vertical="center" wrapText="1"/>
    </xf>
    <xf numFmtId="0" fontId="131" fillId="12" borderId="18" xfId="0" applyFont="1" applyFill="1" applyBorder="1" applyAlignment="1">
      <alignment horizontal="left" vertical="center" wrapText="1"/>
    </xf>
    <xf numFmtId="0" fontId="131" fillId="12" borderId="18" xfId="0" applyFont="1" applyFill="1" applyBorder="1" applyAlignment="1">
      <alignment horizontal="right" vertical="center" wrapText="1"/>
    </xf>
    <xf numFmtId="0" fontId="131" fillId="12" borderId="24" xfId="0" applyFont="1" applyFill="1" applyBorder="1" applyAlignment="1">
      <alignment horizontal="left" vertical="center" wrapText="1"/>
    </xf>
    <xf numFmtId="0" fontId="131" fillId="12" borderId="25" xfId="0" applyFont="1" applyFill="1" applyBorder="1" applyAlignment="1">
      <alignment horizontal="right" vertical="center" wrapText="1"/>
    </xf>
    <xf numFmtId="0" fontId="131" fillId="12" borderId="26" xfId="0" applyFont="1" applyFill="1" applyBorder="1" applyAlignment="1">
      <alignment horizontal="left" vertical="center" wrapText="1"/>
    </xf>
    <xf numFmtId="0" fontId="0" fillId="0" borderId="0" xfId="0" applyFill="1" applyAlignment="1">
      <alignment vertical="center"/>
    </xf>
    <xf numFmtId="0" fontId="132" fillId="0" borderId="0" xfId="0" applyFont="1" applyFill="1" applyBorder="1" applyAlignment="1">
      <alignment horizontal="center" vertical="center" wrapText="1"/>
    </xf>
    <xf numFmtId="0" fontId="133" fillId="12" borderId="18" xfId="0" applyFont="1" applyFill="1" applyBorder="1" applyAlignment="1">
      <alignment horizontal="center" vertical="center"/>
    </xf>
    <xf numFmtId="0" fontId="133" fillId="12" borderId="18" xfId="0" applyFont="1" applyFill="1" applyBorder="1" applyAlignment="1">
      <alignment horizontal="center" vertical="center" wrapText="1"/>
    </xf>
    <xf numFmtId="0" fontId="133" fillId="12" borderId="23" xfId="0" applyFont="1" applyFill="1" applyBorder="1" applyAlignment="1">
      <alignment horizontal="center" vertical="center" wrapText="1"/>
    </xf>
    <xf numFmtId="0" fontId="133" fillId="12" borderId="18" xfId="0" applyFont="1" applyFill="1" applyBorder="1" applyAlignment="1">
      <alignment horizontal="left" vertical="center" wrapText="1"/>
    </xf>
    <xf numFmtId="0" fontId="133" fillId="12" borderId="24" xfId="0" applyFont="1" applyFill="1" applyBorder="1" applyAlignment="1">
      <alignment horizontal="left" vertical="center" wrapText="1"/>
    </xf>
    <xf numFmtId="0" fontId="134" fillId="12" borderId="18" xfId="0" applyFont="1" applyFill="1" applyBorder="1" applyAlignment="1">
      <alignment horizontal="left" vertical="center" wrapText="1"/>
    </xf>
    <xf numFmtId="0" fontId="134" fillId="12" borderId="23" xfId="0" applyFont="1" applyFill="1" applyBorder="1" applyAlignment="1">
      <alignment horizontal="center" vertical="center"/>
    </xf>
    <xf numFmtId="0" fontId="134" fillId="12" borderId="18" xfId="0" applyFont="1" applyFill="1" applyBorder="1" applyAlignment="1">
      <alignment horizontal="left" vertical="center"/>
    </xf>
    <xf numFmtId="0" fontId="134" fillId="12" borderId="24" xfId="0" applyFont="1" applyFill="1" applyBorder="1" applyAlignment="1">
      <alignment horizontal="left" vertical="center"/>
    </xf>
    <xf numFmtId="0" fontId="134" fillId="12" borderId="27" xfId="0" applyFont="1" applyFill="1" applyBorder="1" applyAlignment="1">
      <alignment horizontal="center" vertical="center"/>
    </xf>
    <xf numFmtId="0" fontId="133" fillId="12" borderId="25" xfId="0" applyFont="1" applyFill="1" applyBorder="1" applyAlignment="1">
      <alignment horizontal="left" vertical="center" wrapText="1"/>
    </xf>
    <xf numFmtId="0" fontId="134" fillId="12" borderId="25" xfId="0" applyFont="1" applyFill="1" applyBorder="1" applyAlignment="1">
      <alignment horizontal="left" vertical="center"/>
    </xf>
    <xf numFmtId="0" fontId="134" fillId="12" borderId="26" xfId="0" applyFont="1" applyFill="1" applyBorder="1" applyAlignment="1">
      <alignment horizontal="left" vertical="center"/>
    </xf>
    <xf numFmtId="176" fontId="1" fillId="0" borderId="18" xfId="37" applyNumberFormat="1" applyFont="1" applyBorder="1" applyAlignment="1">
      <alignment horizontal="right" vertical="center" wrapText="1"/>
    </xf>
    <xf numFmtId="176" fontId="1" fillId="0" borderId="18" xfId="37" applyNumberFormat="1" applyFont="1" applyBorder="1" applyAlignment="1">
      <alignment horizontal="right" vertical="center" shrinkToFit="1"/>
    </xf>
    <xf numFmtId="176" fontId="1" fillId="0" borderId="18" xfId="37" applyNumberFormat="1" applyFont="1" applyBorder="1" applyAlignment="1">
      <alignment horizontal="center" vertical="center" shrinkToFit="1"/>
    </xf>
    <xf numFmtId="10" fontId="1" fillId="0" borderId="18" xfId="37" applyNumberFormat="1" applyFont="1" applyBorder="1" applyAlignment="1">
      <alignment horizontal="right" vertical="center" shrinkToFit="1"/>
    </xf>
    <xf numFmtId="176" fontId="43" fillId="0" borderId="18" xfId="37" applyNumberFormat="1" applyFont="1" applyBorder="1" applyAlignment="1">
      <alignment horizontal="right" vertical="center" shrinkToFit="1"/>
    </xf>
    <xf numFmtId="176" fontId="1" fillId="0" borderId="18" xfId="37" applyNumberFormat="1" applyFont="1" applyFill="1" applyBorder="1" applyAlignment="1">
      <alignment horizontal="right" vertical="center" shrinkToFit="1"/>
    </xf>
    <xf numFmtId="176" fontId="1" fillId="0" borderId="18" xfId="37" applyNumberFormat="1" applyFont="1" applyBorder="1" applyAlignment="1">
      <alignment horizontal="left" vertical="center" shrinkToFit="1"/>
    </xf>
    <xf numFmtId="176" fontId="1" fillId="0" borderId="18" xfId="37" applyNumberFormat="1" applyFont="1" applyFill="1" applyBorder="1" applyAlignment="1">
      <alignment horizontal="center" vertical="center" shrinkToFit="1"/>
    </xf>
    <xf numFmtId="0" fontId="1" fillId="0" borderId="18" xfId="0" applyFont="1" applyFill="1" applyBorder="1" applyAlignment="1">
      <alignment horizontal="justify" vertical="center"/>
    </xf>
    <xf numFmtId="0" fontId="1" fillId="0" borderId="18" xfId="12" applyNumberFormat="1" applyFont="1" applyFill="1" applyBorder="1" applyAlignment="1" applyProtection="1">
      <alignment horizontal="center" vertical="center" wrapText="1"/>
    </xf>
    <xf numFmtId="0" fontId="3" fillId="0" borderId="28" xfId="15" applyFont="1" applyFill="1" applyBorder="1" applyAlignment="1">
      <alignment vertical="center"/>
    </xf>
    <xf numFmtId="0" fontId="3" fillId="0" borderId="29" xfId="15" applyFont="1" applyFill="1" applyBorder="1" applyAlignment="1">
      <alignment vertical="center"/>
    </xf>
    <xf numFmtId="0" fontId="1" fillId="0" borderId="28" xfId="12" applyNumberFormat="1" applyFont="1" applyFill="1" applyBorder="1" applyAlignment="1" applyProtection="1">
      <alignment vertical="center" wrapText="1"/>
    </xf>
    <xf numFmtId="0" fontId="1" fillId="0" borderId="29" xfId="12" applyNumberFormat="1" applyFont="1" applyFill="1" applyBorder="1" applyAlignment="1" applyProtection="1">
      <alignment vertical="center" wrapText="1"/>
    </xf>
    <xf numFmtId="0" fontId="1" fillId="0" borderId="28" xfId="12" applyNumberFormat="1" applyFont="1" applyFill="1" applyBorder="1" applyAlignment="1" applyProtection="1">
      <alignment vertical="center"/>
    </xf>
    <xf numFmtId="0" fontId="1" fillId="0" borderId="29" xfId="12" applyNumberFormat="1" applyFont="1" applyFill="1" applyBorder="1" applyAlignment="1" applyProtection="1">
      <alignment vertical="center"/>
    </xf>
    <xf numFmtId="0" fontId="65" fillId="0" borderId="18" xfId="0" applyFont="1" applyFill="1" applyBorder="1" applyAlignment="1">
      <alignment horizontal="justify" vertical="center"/>
    </xf>
    <xf numFmtId="0" fontId="37" fillId="0" borderId="19" xfId="15" applyFont="1" applyFill="1" applyBorder="1" applyAlignment="1">
      <alignment horizontal="center" vertical="center"/>
    </xf>
    <xf numFmtId="0" fontId="37" fillId="0" borderId="19" xfId="15" applyFont="1" applyFill="1" applyBorder="1" applyAlignment="1">
      <alignment horizontal="left" vertical="center" wrapText="1"/>
    </xf>
    <xf numFmtId="0" fontId="43" fillId="0" borderId="19" xfId="15" applyFont="1" applyBorder="1" applyAlignment="1">
      <alignment horizontal="left" vertical="center" wrapText="1"/>
    </xf>
    <xf numFmtId="177" fontId="36" fillId="0" borderId="18" xfId="0" applyNumberFormat="1" applyFont="1" applyFill="1" applyBorder="1" applyAlignment="1">
      <alignment horizontal="center" vertical="center"/>
    </xf>
    <xf numFmtId="177" fontId="1" fillId="0" borderId="18" xfId="0" applyNumberFormat="1" applyFont="1" applyFill="1" applyBorder="1" applyAlignment="1">
      <alignment horizontal="center" vertical="center"/>
    </xf>
    <xf numFmtId="177" fontId="69" fillId="0" borderId="18" xfId="0" applyNumberFormat="1" applyFont="1" applyFill="1" applyBorder="1" applyAlignment="1">
      <alignment horizontal="center" vertical="center"/>
    </xf>
    <xf numFmtId="177" fontId="36" fillId="0" borderId="0" xfId="0" applyNumberFormat="1" applyFont="1" applyFill="1" applyAlignment="1">
      <alignment horizontal="center" vertical="center"/>
    </xf>
    <xf numFmtId="177" fontId="36" fillId="0" borderId="0" xfId="0" applyNumberFormat="1" applyFont="1" applyFill="1" applyAlignment="1">
      <alignment vertical="center"/>
    </xf>
    <xf numFmtId="177" fontId="1" fillId="0" borderId="0" xfId="0" applyNumberFormat="1" applyFont="1" applyFill="1" applyAlignment="1">
      <alignment vertical="center"/>
    </xf>
    <xf numFmtId="0" fontId="71" fillId="0" borderId="18" xfId="25" applyFont="1" applyFill="1" applyBorder="1" applyAlignment="1" applyProtection="1">
      <alignment horizontal="center" vertical="center"/>
    </xf>
    <xf numFmtId="0" fontId="70" fillId="0" borderId="0" xfId="0" applyFont="1" applyFill="1" applyAlignment="1">
      <alignment horizontal="center" vertical="center"/>
    </xf>
    <xf numFmtId="0" fontId="72" fillId="0" borderId="0" xfId="0" applyFont="1" applyAlignment="1">
      <alignment horizontal="justify" vertical="center"/>
    </xf>
    <xf numFmtId="176" fontId="1" fillId="13" borderId="18" xfId="37" applyNumberFormat="1" applyFont="1" applyFill="1" applyBorder="1" applyAlignment="1">
      <alignment horizontal="right" vertical="center" shrinkToFit="1"/>
    </xf>
    <xf numFmtId="176" fontId="56" fillId="0" borderId="0" xfId="0" applyNumberFormat="1" applyFont="1" applyAlignment="1">
      <alignment vertical="center"/>
    </xf>
    <xf numFmtId="0" fontId="135" fillId="0" borderId="0" xfId="17" applyFont="1" applyAlignment="1">
      <alignment vertical="center" wrapText="1"/>
    </xf>
    <xf numFmtId="0" fontId="135" fillId="0" borderId="0" xfId="17" applyFont="1" applyAlignment="1">
      <alignment horizontal="center" vertical="center" wrapText="1"/>
    </xf>
    <xf numFmtId="0" fontId="136" fillId="0" borderId="18" xfId="17" applyFont="1" applyBorder="1" applyAlignment="1">
      <alignment horizontal="center" vertical="center" wrapText="1"/>
    </xf>
    <xf numFmtId="0" fontId="137" fillId="0" borderId="18" xfId="17" applyFont="1" applyBorder="1" applyAlignment="1">
      <alignment horizontal="center" vertical="center" wrapText="1"/>
    </xf>
    <xf numFmtId="0" fontId="135" fillId="0" borderId="18" xfId="17" applyFont="1" applyBorder="1" applyAlignment="1">
      <alignment horizontal="center" vertical="center" wrapText="1"/>
    </xf>
    <xf numFmtId="0" fontId="135" fillId="0" borderId="18" xfId="17" applyFont="1" applyBorder="1" applyAlignment="1">
      <alignment vertical="center" wrapText="1"/>
    </xf>
    <xf numFmtId="49" fontId="135" fillId="0" borderId="18" xfId="17" applyNumberFormat="1" applyFont="1" applyBorder="1" applyAlignment="1">
      <alignment horizontal="center" vertical="center" wrapText="1"/>
    </xf>
    <xf numFmtId="43" fontId="135" fillId="0" borderId="18" xfId="17" applyNumberFormat="1" applyFont="1" applyBorder="1" applyAlignment="1">
      <alignment vertical="center" wrapText="1"/>
    </xf>
    <xf numFmtId="179" fontId="135" fillId="0" borderId="18" xfId="17" applyNumberFormat="1" applyFont="1" applyBorder="1" applyAlignment="1">
      <alignment horizontal="center" vertical="center" wrapText="1"/>
    </xf>
    <xf numFmtId="43" fontId="135" fillId="0" borderId="0" xfId="17" applyNumberFormat="1" applyFont="1" applyAlignment="1">
      <alignment vertical="center" wrapText="1"/>
    </xf>
    <xf numFmtId="179" fontId="135" fillId="0" borderId="18" xfId="17" applyNumberFormat="1" applyFont="1" applyBorder="1" applyAlignment="1">
      <alignment vertical="center" wrapText="1"/>
    </xf>
    <xf numFmtId="10" fontId="135" fillId="0" borderId="18" xfId="17" applyNumberFormat="1" applyFont="1" applyBorder="1" applyAlignment="1">
      <alignment horizontal="center" vertical="center" wrapText="1"/>
    </xf>
    <xf numFmtId="0" fontId="135" fillId="0" borderId="18" xfId="17" quotePrefix="1" applyFont="1" applyBorder="1" applyAlignment="1">
      <alignment vertical="center"/>
    </xf>
    <xf numFmtId="49" fontId="135" fillId="0" borderId="18" xfId="17" applyNumberFormat="1" applyFont="1" applyBorder="1" applyAlignment="1">
      <alignment vertical="center" wrapText="1"/>
    </xf>
    <xf numFmtId="0" fontId="135" fillId="0" borderId="18" xfId="17" quotePrefix="1" applyFont="1" applyBorder="1" applyAlignment="1">
      <alignment vertical="center" wrapText="1"/>
    </xf>
    <xf numFmtId="0" fontId="135" fillId="0" borderId="18" xfId="17" applyFont="1" applyBorder="1" applyAlignment="1">
      <alignment horizontal="center" vertical="center"/>
    </xf>
    <xf numFmtId="0" fontId="135" fillId="0" borderId="0" xfId="17" applyFont="1" applyAlignment="1">
      <alignment vertical="center"/>
    </xf>
    <xf numFmtId="0" fontId="138" fillId="0" borderId="18" xfId="17" applyFont="1" applyBorder="1" applyAlignment="1">
      <alignment horizontal="center" vertical="center" wrapText="1"/>
    </xf>
    <xf numFmtId="43" fontId="135" fillId="0" borderId="18" xfId="17" applyNumberFormat="1" applyFont="1" applyBorder="1" applyAlignment="1">
      <alignment horizontal="center" vertical="center" wrapText="1"/>
    </xf>
    <xf numFmtId="0" fontId="135" fillId="0" borderId="18" xfId="17" applyNumberFormat="1" applyFont="1" applyBorder="1" applyAlignment="1">
      <alignment horizontal="center" vertical="center" wrapText="1"/>
    </xf>
    <xf numFmtId="43" fontId="135" fillId="0" borderId="18" xfId="37" applyFont="1" applyBorder="1" applyAlignment="1">
      <alignment horizontal="center" vertical="center" wrapText="1"/>
    </xf>
    <xf numFmtId="43" fontId="135" fillId="0" borderId="18" xfId="37" applyFont="1" applyBorder="1" applyAlignment="1">
      <alignment vertical="center" wrapText="1"/>
    </xf>
    <xf numFmtId="0" fontId="55" fillId="0" borderId="18" xfId="25" applyFont="1" applyFill="1" applyBorder="1" applyAlignment="1" applyProtection="1">
      <alignment horizontal="center" vertical="center"/>
    </xf>
    <xf numFmtId="0" fontId="139" fillId="0" borderId="0" xfId="0" applyFont="1" applyAlignment="1">
      <alignment horizontal="left" wrapText="1"/>
    </xf>
    <xf numFmtId="0" fontId="140" fillId="0" borderId="0" xfId="0" applyFont="1" applyAlignment="1">
      <alignment horizontal="left" wrapText="1"/>
    </xf>
    <xf numFmtId="0" fontId="141" fillId="14" borderId="63" xfId="0" applyFont="1" applyFill="1" applyBorder="1" applyAlignment="1">
      <alignment horizontal="center" wrapText="1"/>
    </xf>
    <xf numFmtId="0" fontId="141" fillId="14" borderId="64" xfId="0" applyFont="1" applyFill="1" applyBorder="1" applyAlignment="1">
      <alignment horizontal="center" wrapText="1"/>
    </xf>
    <xf numFmtId="0" fontId="141" fillId="14" borderId="65" xfId="0" applyFont="1" applyFill="1" applyBorder="1" applyAlignment="1">
      <alignment horizontal="center" wrapText="1"/>
    </xf>
    <xf numFmtId="0" fontId="141" fillId="14" borderId="66" xfId="0" applyFont="1" applyFill="1" applyBorder="1" applyAlignment="1">
      <alignment horizontal="left" wrapText="1"/>
    </xf>
    <xf numFmtId="0" fontId="142" fillId="14" borderId="66" xfId="0" applyFont="1" applyFill="1" applyBorder="1" applyAlignment="1">
      <alignment horizontal="right" wrapText="1"/>
    </xf>
    <xf numFmtId="0" fontId="142" fillId="14" borderId="65" xfId="0" applyFont="1" applyFill="1" applyBorder="1" applyAlignment="1">
      <alignment horizontal="center" wrapText="1"/>
    </xf>
    <xf numFmtId="0" fontId="142" fillId="14" borderId="66" xfId="0" applyFont="1" applyFill="1" applyBorder="1" applyAlignment="1">
      <alignment horizontal="left" wrapText="1"/>
    </xf>
    <xf numFmtId="0" fontId="143" fillId="0" borderId="0" xfId="0" applyFont="1" applyAlignment="1">
      <alignment horizontal="left" wrapText="1"/>
    </xf>
    <xf numFmtId="0" fontId="141" fillId="14" borderId="67" xfId="0" applyFont="1" applyFill="1" applyBorder="1" applyAlignment="1">
      <alignment horizontal="center" wrapText="1"/>
    </xf>
    <xf numFmtId="0" fontId="141" fillId="14" borderId="68" xfId="0" applyFont="1" applyFill="1" applyBorder="1" applyAlignment="1">
      <alignment horizontal="left" wrapText="1"/>
    </xf>
    <xf numFmtId="0" fontId="142" fillId="14" borderId="65" xfId="0" applyFont="1" applyFill="1" applyBorder="1" applyAlignment="1">
      <alignment horizontal="left" wrapText="1"/>
    </xf>
    <xf numFmtId="0" fontId="47" fillId="13" borderId="18" xfId="0" applyFont="1" applyFill="1" applyBorder="1" applyAlignment="1">
      <alignment vertical="center"/>
    </xf>
    <xf numFmtId="0" fontId="36" fillId="13" borderId="18" xfId="0" applyFont="1" applyFill="1" applyBorder="1" applyAlignment="1">
      <alignment vertical="center"/>
    </xf>
    <xf numFmtId="176" fontId="1" fillId="15" borderId="18" xfId="37" applyNumberFormat="1" applyFont="1" applyFill="1" applyBorder="1" applyAlignment="1">
      <alignment horizontal="right" vertical="center" shrinkToFit="1"/>
    </xf>
    <xf numFmtId="0" fontId="43" fillId="13" borderId="18" xfId="0" applyFont="1" applyFill="1" applyBorder="1" applyAlignment="1">
      <alignment vertical="center"/>
    </xf>
    <xf numFmtId="14" fontId="0" fillId="0" borderId="0" xfId="0" applyNumberFormat="1" applyAlignment="1"/>
    <xf numFmtId="0" fontId="43" fillId="13" borderId="18" xfId="11" applyFont="1" applyFill="1" applyBorder="1" applyAlignment="1">
      <alignment vertical="center"/>
    </xf>
    <xf numFmtId="0" fontId="36" fillId="13" borderId="18" xfId="11" applyFont="1" applyFill="1" applyBorder="1" applyAlignment="1">
      <alignment vertical="center"/>
    </xf>
    <xf numFmtId="0" fontId="1" fillId="13" borderId="18" xfId="21" applyFont="1" applyFill="1" applyBorder="1" applyAlignment="1">
      <alignment horizontal="left" vertical="center"/>
    </xf>
    <xf numFmtId="0" fontId="1" fillId="16" borderId="18" xfId="20" applyFont="1" applyFill="1" applyBorder="1">
      <alignment vertical="center"/>
    </xf>
    <xf numFmtId="0" fontId="82" fillId="0" borderId="0" xfId="0" applyFont="1" applyAlignment="1">
      <alignment horizontal="justify"/>
    </xf>
    <xf numFmtId="0" fontId="83" fillId="0" borderId="0" xfId="0" applyFont="1" applyAlignment="1">
      <alignment horizontal="justify"/>
    </xf>
    <xf numFmtId="0" fontId="84" fillId="0" borderId="0" xfId="0" applyFont="1" applyAlignment="1">
      <alignment wrapText="1"/>
    </xf>
    <xf numFmtId="0" fontId="48" fillId="0" borderId="18" xfId="15" applyFont="1" applyBorder="1" applyAlignment="1">
      <alignment vertical="center"/>
    </xf>
    <xf numFmtId="0" fontId="144" fillId="0" borderId="0" xfId="0" applyFont="1" applyAlignment="1">
      <alignment wrapText="1"/>
    </xf>
    <xf numFmtId="0" fontId="43" fillId="13" borderId="18" xfId="15" applyFont="1" applyFill="1" applyBorder="1" applyAlignment="1">
      <alignment vertical="center"/>
    </xf>
    <xf numFmtId="0" fontId="43" fillId="0" borderId="18" xfId="15" applyFont="1" applyBorder="1" applyAlignment="1">
      <alignment horizontal="right" vertical="center"/>
    </xf>
    <xf numFmtId="0" fontId="43" fillId="0" borderId="0" xfId="15" applyFont="1" applyFill="1" applyBorder="1" applyAlignment="1">
      <alignment vertical="center"/>
    </xf>
    <xf numFmtId="0" fontId="43" fillId="13" borderId="0" xfId="15" applyFont="1" applyFill="1" applyAlignment="1">
      <alignment horizontal="right" vertical="center"/>
    </xf>
    <xf numFmtId="0" fontId="43" fillId="13" borderId="0" xfId="15" applyFont="1" applyFill="1" applyAlignment="1">
      <alignment vertical="center"/>
    </xf>
    <xf numFmtId="0" fontId="36" fillId="13" borderId="0" xfId="15" applyFont="1" applyFill="1" applyAlignment="1">
      <alignment vertical="center"/>
    </xf>
    <xf numFmtId="176" fontId="1" fillId="13" borderId="18" xfId="37" applyNumberFormat="1" applyFont="1" applyFill="1" applyBorder="1" applyAlignment="1">
      <alignment horizontal="center" vertical="center" shrinkToFit="1"/>
    </xf>
    <xf numFmtId="0" fontId="145" fillId="0" borderId="30" xfId="0" applyFont="1" applyBorder="1" applyAlignment="1">
      <alignment horizontal="left"/>
    </xf>
    <xf numFmtId="0" fontId="81" fillId="0" borderId="31" xfId="16" applyFont="1" applyBorder="1" applyAlignment="1" applyProtection="1">
      <alignment vertical="center"/>
      <protection locked="0"/>
    </xf>
    <xf numFmtId="0" fontId="81" fillId="0" borderId="32" xfId="16" applyFont="1" applyBorder="1" applyAlignment="1" applyProtection="1">
      <alignment vertical="center"/>
      <protection locked="0"/>
    </xf>
    <xf numFmtId="0" fontId="145" fillId="0" borderId="33" xfId="0" applyFont="1" applyBorder="1" applyAlignment="1">
      <alignment horizontal="left"/>
    </xf>
    <xf numFmtId="0" fontId="81" fillId="0" borderId="0" xfId="16" applyFont="1" applyBorder="1" applyAlignment="1" applyProtection="1">
      <alignment vertical="center"/>
      <protection locked="0"/>
    </xf>
    <xf numFmtId="0" fontId="81" fillId="0" borderId="34" xfId="16" applyFont="1" applyBorder="1" applyAlignment="1" applyProtection="1">
      <alignment vertical="center"/>
      <protection locked="0"/>
    </xf>
    <xf numFmtId="0" fontId="145" fillId="12" borderId="33" xfId="0" applyFont="1" applyFill="1" applyBorder="1" applyAlignment="1">
      <alignment horizontal="left"/>
    </xf>
    <xf numFmtId="0" fontId="81" fillId="0" borderId="35" xfId="16" applyFont="1" applyBorder="1" applyAlignment="1" applyProtection="1">
      <alignment vertical="center" shrinkToFit="1"/>
      <protection locked="0"/>
    </xf>
    <xf numFmtId="0" fontId="81" fillId="0" borderId="36" xfId="16" applyFont="1" applyBorder="1" applyAlignment="1" applyProtection="1">
      <alignment vertical="center"/>
      <protection locked="0"/>
    </xf>
    <xf numFmtId="0" fontId="81" fillId="0" borderId="37" xfId="16" applyFont="1" applyBorder="1" applyAlignment="1" applyProtection="1">
      <alignment vertical="center"/>
      <protection locked="0"/>
    </xf>
    <xf numFmtId="176" fontId="1" fillId="17" borderId="18" xfId="37" applyNumberFormat="1" applyFont="1" applyFill="1" applyBorder="1" applyAlignment="1">
      <alignment horizontal="right" vertical="center" shrinkToFit="1"/>
    </xf>
    <xf numFmtId="0" fontId="87" fillId="0" borderId="0" xfId="0" applyFont="1" applyAlignment="1">
      <alignment horizontal="justify"/>
    </xf>
    <xf numFmtId="0" fontId="88" fillId="0" borderId="0" xfId="0" applyFont="1" applyAlignment="1">
      <alignment horizontal="center"/>
    </xf>
    <xf numFmtId="0" fontId="77" fillId="0" borderId="38" xfId="0" applyFont="1" applyBorder="1" applyAlignment="1">
      <alignment horizontal="center"/>
    </xf>
    <xf numFmtId="0" fontId="77" fillId="0" borderId="39" xfId="0" applyFont="1" applyBorder="1" applyAlignment="1">
      <alignment horizontal="center"/>
    </xf>
    <xf numFmtId="0" fontId="77" fillId="0" borderId="40" xfId="0" applyFont="1" applyBorder="1" applyAlignment="1">
      <alignment horizontal="left"/>
    </xf>
    <xf numFmtId="0" fontId="78" fillId="0" borderId="34" xfId="0" applyFont="1" applyBorder="1" applyAlignment="1">
      <alignment horizontal="left"/>
    </xf>
    <xf numFmtId="0" fontId="77" fillId="0" borderId="34" xfId="0" applyFont="1" applyBorder="1" applyAlignment="1">
      <alignment horizontal="left"/>
    </xf>
    <xf numFmtId="0" fontId="77" fillId="0" borderId="38" xfId="0" applyFont="1" applyBorder="1" applyAlignment="1">
      <alignment horizontal="left"/>
    </xf>
    <xf numFmtId="0" fontId="77" fillId="0" borderId="39" xfId="0" applyFont="1" applyBorder="1" applyAlignment="1">
      <alignment horizontal="left"/>
    </xf>
    <xf numFmtId="0" fontId="78" fillId="0" borderId="39" xfId="0" applyFont="1" applyBorder="1" applyAlignment="1">
      <alignment horizontal="left"/>
    </xf>
    <xf numFmtId="0" fontId="77" fillId="0" borderId="39" xfId="0" applyFont="1" applyBorder="1" applyAlignment="1">
      <alignment horizontal="center" wrapText="1"/>
    </xf>
    <xf numFmtId="0" fontId="77" fillId="0" borderId="41" xfId="0" applyFont="1" applyBorder="1" applyAlignment="1">
      <alignment horizontal="center" wrapText="1"/>
    </xf>
    <xf numFmtId="0" fontId="78" fillId="0" borderId="40" xfId="0" applyFont="1" applyBorder="1" applyAlignment="1">
      <alignment horizontal="left"/>
    </xf>
    <xf numFmtId="0" fontId="146" fillId="0" borderId="0" xfId="0" applyFont="1" applyBorder="1" applyAlignment="1">
      <alignment horizontal="left"/>
    </xf>
    <xf numFmtId="0" fontId="147" fillId="0" borderId="0" xfId="0" applyFont="1" applyAlignment="1"/>
    <xf numFmtId="0" fontId="148" fillId="0" borderId="0" xfId="0" applyFont="1" applyAlignment="1"/>
    <xf numFmtId="0" fontId="149" fillId="0" borderId="0" xfId="0" applyFont="1" applyAlignment="1"/>
    <xf numFmtId="9" fontId="147" fillId="0" borderId="0" xfId="0" applyNumberFormat="1" applyFont="1" applyAlignment="1"/>
    <xf numFmtId="0" fontId="36" fillId="13" borderId="18" xfId="15" applyFont="1" applyFill="1" applyBorder="1" applyAlignment="1">
      <alignment horizontal="left" vertical="center"/>
    </xf>
    <xf numFmtId="0" fontId="1" fillId="13" borderId="18" xfId="15" applyFont="1" applyFill="1" applyBorder="1" applyAlignment="1">
      <alignment horizontal="left" vertical="center"/>
    </xf>
    <xf numFmtId="0" fontId="43" fillId="13" borderId="18" xfId="15" applyFont="1" applyFill="1" applyBorder="1" applyAlignment="1">
      <alignment horizontal="left" vertical="center"/>
    </xf>
    <xf numFmtId="0" fontId="150" fillId="0" borderId="0" xfId="0" applyFont="1" applyAlignment="1">
      <alignment horizontal="left" readingOrder="1"/>
    </xf>
    <xf numFmtId="0" fontId="151" fillId="0" borderId="0" xfId="0" applyFont="1" applyAlignment="1">
      <alignment horizontal="left" readingOrder="1"/>
    </xf>
    <xf numFmtId="0" fontId="152" fillId="0" borderId="0" xfId="0" applyFont="1" applyAlignment="1">
      <alignment horizontal="left" readingOrder="1"/>
    </xf>
    <xf numFmtId="0" fontId="151" fillId="0" borderId="0" xfId="0" applyFont="1"/>
    <xf numFmtId="0" fontId="153" fillId="0" borderId="0" xfId="0" applyFont="1" applyAlignment="1">
      <alignment horizontal="left" readingOrder="1"/>
    </xf>
    <xf numFmtId="0" fontId="151" fillId="13" borderId="0" xfId="0" applyFont="1" applyFill="1" applyAlignment="1">
      <alignment horizontal="left" readingOrder="1"/>
    </xf>
    <xf numFmtId="0" fontId="6" fillId="13" borderId="0" xfId="15" applyFont="1" applyFill="1" applyAlignment="1">
      <alignment horizontal="center" vertical="center"/>
    </xf>
    <xf numFmtId="0" fontId="39" fillId="13" borderId="0" xfId="15" applyFont="1" applyFill="1" applyAlignment="1">
      <alignment horizontal="center" vertical="center"/>
    </xf>
    <xf numFmtId="0" fontId="48" fillId="13" borderId="0" xfId="15" applyFont="1" applyFill="1" applyAlignment="1">
      <alignment horizontal="center" vertical="center"/>
    </xf>
    <xf numFmtId="0" fontId="154" fillId="0" borderId="0" xfId="15" applyFont="1" applyAlignment="1">
      <alignment horizontal="center" vertical="center"/>
    </xf>
    <xf numFmtId="0" fontId="151" fillId="0" borderId="18" xfId="0" applyFont="1" applyBorder="1" applyAlignment="1">
      <alignment horizontal="center" vertical="top" wrapText="1" readingOrder="1"/>
    </xf>
    <xf numFmtId="0" fontId="151" fillId="0" borderId="18" xfId="0" applyFont="1" applyBorder="1" applyAlignment="1">
      <alignment horizontal="center" vertical="center" wrapText="1" readingOrder="1"/>
    </xf>
    <xf numFmtId="0" fontId="151" fillId="0" borderId="18" xfId="0" applyFont="1" applyBorder="1" applyAlignment="1">
      <alignment horizontal="left" vertical="center" wrapText="1" readingOrder="1"/>
    </xf>
    <xf numFmtId="0" fontId="39" fillId="0" borderId="18" xfId="15" applyFont="1" applyBorder="1"/>
    <xf numFmtId="0" fontId="96" fillId="0" borderId="0" xfId="15" applyFont="1"/>
    <xf numFmtId="0" fontId="97" fillId="0" borderId="0" xfId="0" applyFont="1"/>
    <xf numFmtId="0" fontId="95" fillId="0" borderId="0" xfId="15" applyFont="1"/>
    <xf numFmtId="0" fontId="98" fillId="0" borderId="0" xfId="0" applyFont="1" applyAlignment="1">
      <alignment horizontal="left" readingOrder="1"/>
    </xf>
    <xf numFmtId="0" fontId="39" fillId="13" borderId="0" xfId="15" applyFont="1" applyFill="1"/>
    <xf numFmtId="0" fontId="155" fillId="0" borderId="0" xfId="0" applyFont="1" applyAlignment="1">
      <alignment horizontal="left" readingOrder="1"/>
    </xf>
    <xf numFmtId="0" fontId="156" fillId="0" borderId="0" xfId="15" applyFont="1"/>
    <xf numFmtId="0" fontId="100" fillId="0" borderId="0" xfId="0" applyFont="1" applyAlignment="1">
      <alignment horizontal="justify"/>
    </xf>
    <xf numFmtId="0" fontId="102" fillId="0" borderId="0" xfId="0" applyFont="1" applyAlignment="1">
      <alignment vertical="center"/>
    </xf>
    <xf numFmtId="0" fontId="1" fillId="15" borderId="18" xfId="23" applyFont="1" applyFill="1" applyBorder="1" applyAlignment="1">
      <alignment vertical="center" wrapText="1"/>
    </xf>
    <xf numFmtId="0" fontId="101" fillId="0" borderId="0" xfId="0" applyFont="1"/>
    <xf numFmtId="0" fontId="100" fillId="0" borderId="0" xfId="0" applyFont="1"/>
    <xf numFmtId="0" fontId="0" fillId="0" borderId="0" xfId="0" applyBorder="1" applyAlignment="1">
      <alignment horizontal="left" vertical="center"/>
    </xf>
    <xf numFmtId="0" fontId="6" fillId="0" borderId="0" xfId="23" applyFont="1" applyFill="1" applyAlignment="1">
      <alignment horizontal="left" vertical="center"/>
    </xf>
    <xf numFmtId="0" fontId="1" fillId="0" borderId="0" xfId="23" applyFont="1" applyFill="1" applyBorder="1" applyAlignment="1">
      <alignment horizontal="center" vertical="center"/>
    </xf>
    <xf numFmtId="0" fontId="6" fillId="0" borderId="0" xfId="23" applyFont="1" applyAlignment="1">
      <alignment vertical="center"/>
    </xf>
    <xf numFmtId="0" fontId="6" fillId="0" borderId="0" xfId="21" applyFont="1" applyFill="1" applyAlignment="1">
      <alignment horizontal="left" vertical="center"/>
    </xf>
    <xf numFmtId="0" fontId="1" fillId="0" borderId="0" xfId="21" applyFont="1" applyFill="1" applyBorder="1" applyAlignment="1">
      <alignment horizontal="center" vertical="center" wrapText="1"/>
    </xf>
    <xf numFmtId="0" fontId="157" fillId="0" borderId="18" xfId="0" applyFont="1" applyBorder="1" applyAlignment="1">
      <alignment vertical="center"/>
    </xf>
    <xf numFmtId="0" fontId="0" fillId="0" borderId="0" xfId="0" applyBorder="1" applyAlignment="1">
      <alignment vertical="center"/>
    </xf>
    <xf numFmtId="0" fontId="0" fillId="0" borderId="18" xfId="0" applyBorder="1" applyAlignment="1">
      <alignment vertical="center"/>
    </xf>
    <xf numFmtId="0" fontId="158" fillId="0" borderId="0" xfId="0" applyFont="1" applyAlignment="1">
      <alignment vertical="center"/>
    </xf>
    <xf numFmtId="0" fontId="159" fillId="0" borderId="18" xfId="0" applyFont="1" applyBorder="1" applyAlignment="1">
      <alignment horizontal="center" vertical="center" wrapText="1"/>
    </xf>
    <xf numFmtId="0" fontId="159" fillId="0" borderId="18" xfId="0" applyFont="1" applyBorder="1" applyAlignment="1">
      <alignment horizontal="right" vertical="center" wrapText="1"/>
    </xf>
    <xf numFmtId="0" fontId="0" fillId="0" borderId="19" xfId="0" applyBorder="1" applyAlignment="1">
      <alignment vertical="center"/>
    </xf>
    <xf numFmtId="0" fontId="0" fillId="0" borderId="20" xfId="0" applyBorder="1" applyAlignment="1">
      <alignment vertical="center"/>
    </xf>
    <xf numFmtId="0" fontId="36" fillId="15" borderId="20" xfId="18" applyFont="1" applyFill="1" applyBorder="1" applyAlignment="1">
      <alignment horizontal="left" vertical="center"/>
    </xf>
    <xf numFmtId="0" fontId="36" fillId="0" borderId="18" xfId="18" applyFont="1" applyFill="1" applyBorder="1" applyAlignment="1">
      <alignment horizontal="left" vertical="center"/>
    </xf>
    <xf numFmtId="0" fontId="36" fillId="0" borderId="18" xfId="18" applyFont="1" applyFill="1" applyBorder="1" applyAlignment="1">
      <alignment horizontal="left" vertical="center" wrapText="1"/>
    </xf>
    <xf numFmtId="178" fontId="159" fillId="0" borderId="18" xfId="0" applyNumberFormat="1" applyFont="1" applyBorder="1" applyAlignment="1">
      <alignment horizontal="left" vertical="center" wrapText="1"/>
    </xf>
    <xf numFmtId="178" fontId="159" fillId="15" borderId="18" xfId="0" applyNumberFormat="1" applyFont="1" applyFill="1" applyBorder="1" applyAlignment="1">
      <alignment horizontal="left" vertical="center" wrapText="1"/>
    </xf>
    <xf numFmtId="43" fontId="30" fillId="0" borderId="18" xfId="37" applyFont="1" applyBorder="1" applyAlignment="1">
      <alignment vertical="center"/>
    </xf>
    <xf numFmtId="0" fontId="159" fillId="13" borderId="18" xfId="0" applyFont="1" applyFill="1" applyBorder="1" applyAlignment="1">
      <alignment horizontal="center" vertical="center" wrapText="1"/>
    </xf>
    <xf numFmtId="0" fontId="37" fillId="15" borderId="18" xfId="15" applyFont="1" applyFill="1" applyBorder="1" applyAlignment="1">
      <alignment vertical="center"/>
    </xf>
    <xf numFmtId="0" fontId="141" fillId="0" borderId="18" xfId="0" applyFont="1" applyBorder="1" applyAlignment="1">
      <alignment horizontal="center" vertical="center" wrapText="1"/>
    </xf>
    <xf numFmtId="0" fontId="141" fillId="0" borderId="18" xfId="0" applyFont="1" applyBorder="1" applyAlignment="1">
      <alignment horizontal="center" vertical="top" wrapText="1"/>
    </xf>
    <xf numFmtId="176" fontId="1" fillId="0" borderId="0" xfId="37" applyNumberFormat="1" applyFont="1" applyBorder="1" applyAlignment="1">
      <alignment horizontal="right" vertical="center" shrinkToFit="1"/>
    </xf>
    <xf numFmtId="0" fontId="2" fillId="0" borderId="0" xfId="21" applyFont="1" applyFill="1" applyBorder="1" applyAlignment="1">
      <alignment horizontal="center" vertical="center" wrapText="1"/>
    </xf>
    <xf numFmtId="0" fontId="141" fillId="13" borderId="18" xfId="0" applyFont="1" applyFill="1" applyBorder="1" applyAlignment="1">
      <alignment horizontal="center" vertical="top" wrapText="1"/>
    </xf>
    <xf numFmtId="0" fontId="141" fillId="0" borderId="18" xfId="0" applyFont="1" applyBorder="1" applyAlignment="1">
      <alignment horizontal="right" vertical="top" wrapText="1"/>
    </xf>
    <xf numFmtId="0" fontId="141" fillId="0" borderId="0" xfId="0" applyFont="1" applyBorder="1" applyAlignment="1">
      <alignment vertical="center" wrapText="1"/>
    </xf>
    <xf numFmtId="0" fontId="159" fillId="0" borderId="18" xfId="0" applyFont="1" applyBorder="1" applyAlignment="1">
      <alignment horizontal="left" vertical="center" wrapText="1"/>
    </xf>
    <xf numFmtId="0" fontId="159" fillId="0" borderId="18" xfId="0" applyFont="1" applyBorder="1" applyAlignment="1">
      <alignment horizontal="left" vertical="center"/>
    </xf>
    <xf numFmtId="0" fontId="159" fillId="0" borderId="18" xfId="0" applyFont="1" applyBorder="1" applyAlignment="1">
      <alignment horizontal="center" vertical="center"/>
    </xf>
    <xf numFmtId="0" fontId="159" fillId="15" borderId="18" xfId="0" applyFont="1" applyFill="1" applyBorder="1" applyAlignment="1">
      <alignment horizontal="center" vertical="center" wrapText="1"/>
    </xf>
    <xf numFmtId="0" fontId="160" fillId="0" borderId="18" xfId="0" applyFont="1" applyBorder="1" applyAlignment="1">
      <alignment horizontal="right" vertical="center"/>
    </xf>
    <xf numFmtId="0" fontId="159" fillId="0" borderId="18" xfId="0" applyFont="1" applyBorder="1" applyAlignment="1">
      <alignment horizontal="right" vertical="center"/>
    </xf>
    <xf numFmtId="0" fontId="160" fillId="0" borderId="18" xfId="0" applyFont="1" applyBorder="1" applyAlignment="1">
      <alignment horizontal="center" vertical="center"/>
    </xf>
    <xf numFmtId="0" fontId="161" fillId="0" borderId="0" xfId="0" applyFont="1" applyAlignment="1">
      <alignment vertical="center"/>
    </xf>
    <xf numFmtId="0" fontId="108" fillId="0" borderId="0" xfId="23" applyFont="1" applyFill="1" applyAlignment="1">
      <alignment horizontal="left" vertical="center"/>
    </xf>
    <xf numFmtId="0" fontId="110" fillId="0" borderId="18" xfId="23" applyFont="1" applyFill="1" applyBorder="1" applyAlignment="1">
      <alignment horizontal="center" vertical="center"/>
    </xf>
    <xf numFmtId="0" fontId="110" fillId="15" borderId="18" xfId="23" applyFont="1" applyFill="1" applyBorder="1" applyAlignment="1">
      <alignment vertical="center" wrapText="1"/>
    </xf>
    <xf numFmtId="0" fontId="110" fillId="13" borderId="18" xfId="23" applyFont="1" applyFill="1" applyBorder="1" applyAlignment="1">
      <alignment vertical="center" wrapText="1"/>
    </xf>
    <xf numFmtId="0" fontId="110" fillId="0" borderId="18" xfId="23" applyFont="1" applyFill="1" applyBorder="1" applyAlignment="1">
      <alignment vertical="center" wrapText="1"/>
    </xf>
    <xf numFmtId="0" fontId="6" fillId="0" borderId="0" xfId="23" applyFont="1" applyFill="1" applyBorder="1">
      <alignment vertical="center"/>
    </xf>
    <xf numFmtId="176" fontId="1" fillId="13" borderId="0" xfId="37" applyNumberFormat="1" applyFont="1" applyFill="1" applyBorder="1" applyAlignment="1">
      <alignment horizontal="right" vertical="center" shrinkToFit="1"/>
    </xf>
    <xf numFmtId="176" fontId="1" fillId="13" borderId="0" xfId="37" applyNumberFormat="1" applyFont="1" applyFill="1" applyBorder="1" applyAlignment="1">
      <alignment horizontal="center" vertical="center" shrinkToFit="1"/>
    </xf>
    <xf numFmtId="176" fontId="1" fillId="0" borderId="0" xfId="37" applyNumberFormat="1" applyFont="1" applyBorder="1" applyAlignment="1">
      <alignment horizontal="center" vertical="center" shrinkToFit="1"/>
    </xf>
    <xf numFmtId="0" fontId="6" fillId="0" borderId="0" xfId="23" applyFont="1" applyFill="1" applyBorder="1" applyAlignment="1">
      <alignment horizontal="center" vertical="center"/>
    </xf>
    <xf numFmtId="176" fontId="159" fillId="0" borderId="18" xfId="0" applyNumberFormat="1" applyFont="1" applyBorder="1" applyAlignment="1">
      <alignment horizontal="right" vertical="center"/>
    </xf>
    <xf numFmtId="0" fontId="162" fillId="0" borderId="18" xfId="0" applyFont="1" applyBorder="1" applyAlignment="1">
      <alignment horizontal="center" vertical="center" wrapText="1"/>
    </xf>
    <xf numFmtId="9" fontId="159" fillId="0" borderId="18" xfId="0" applyNumberFormat="1" applyFont="1" applyBorder="1" applyAlignment="1">
      <alignment horizontal="center" vertical="center" wrapText="1"/>
    </xf>
    <xf numFmtId="0" fontId="160" fillId="0" borderId="18" xfId="0" applyFont="1" applyBorder="1" applyAlignment="1">
      <alignment horizontal="center" vertical="center" wrapText="1"/>
    </xf>
    <xf numFmtId="0" fontId="159" fillId="0" borderId="38" xfId="0" applyFont="1" applyBorder="1" applyAlignment="1">
      <alignment horizontal="center" vertical="center" wrapText="1"/>
    </xf>
    <xf numFmtId="0" fontId="159" fillId="0" borderId="39" xfId="0" applyFont="1" applyBorder="1" applyAlignment="1">
      <alignment horizontal="left" vertical="center" wrapText="1"/>
    </xf>
    <xf numFmtId="0" fontId="159" fillId="0" borderId="39" xfId="0" applyFont="1" applyBorder="1" applyAlignment="1">
      <alignment horizontal="center" vertical="center" wrapText="1"/>
    </xf>
    <xf numFmtId="0" fontId="162" fillId="0" borderId="39" xfId="0" applyFont="1" applyBorder="1" applyAlignment="1">
      <alignment horizontal="center" vertical="center" wrapText="1"/>
    </xf>
    <xf numFmtId="0" fontId="162" fillId="0" borderId="41" xfId="0" applyFont="1" applyBorder="1" applyAlignment="1">
      <alignment horizontal="center" vertical="center"/>
    </xf>
    <xf numFmtId="0" fontId="163" fillId="0" borderId="0" xfId="0" applyFont="1" applyAlignment="1">
      <alignment horizontal="center" vertical="center"/>
    </xf>
    <xf numFmtId="0" fontId="159" fillId="15" borderId="18" xfId="0" applyFont="1" applyFill="1" applyBorder="1" applyAlignment="1">
      <alignment horizontal="center" vertical="center"/>
    </xf>
    <xf numFmtId="10" fontId="1" fillId="13" borderId="18" xfId="37" applyNumberFormat="1" applyFont="1" applyFill="1" applyBorder="1" applyAlignment="1">
      <alignment horizontal="center" vertical="center" shrinkToFit="1"/>
    </xf>
    <xf numFmtId="0" fontId="159" fillId="16" borderId="18" xfId="0" applyFont="1" applyFill="1" applyBorder="1" applyAlignment="1">
      <alignment horizontal="center" vertical="center" wrapText="1"/>
    </xf>
    <xf numFmtId="0" fontId="0" fillId="0" borderId="0" xfId="0" applyAlignment="1">
      <alignment horizontal="center" vertical="center"/>
    </xf>
    <xf numFmtId="0" fontId="0" fillId="0" borderId="18" xfId="0" applyBorder="1" applyAlignment="1">
      <alignment horizontal="left" vertical="center"/>
    </xf>
    <xf numFmtId="0" fontId="159" fillId="0" borderId="18" xfId="0" applyFont="1" applyBorder="1" applyAlignment="1">
      <alignment horizontal="center" vertical="center"/>
    </xf>
    <xf numFmtId="177" fontId="112" fillId="0" borderId="18" xfId="0" applyNumberFormat="1" applyFont="1" applyBorder="1" applyAlignment="1">
      <alignment horizontal="center" vertical="center" wrapText="1"/>
    </xf>
    <xf numFmtId="0" fontId="159" fillId="0" borderId="18" xfId="0" applyFont="1" applyBorder="1" applyAlignment="1">
      <alignment horizontal="right" vertical="center" wrapText="1"/>
    </xf>
    <xf numFmtId="177" fontId="112" fillId="0" borderId="0" xfId="0" applyNumberFormat="1" applyFont="1" applyBorder="1" applyAlignment="1">
      <alignment horizontal="center" vertical="center" wrapText="1"/>
    </xf>
    <xf numFmtId="0" fontId="112" fillId="0" borderId="0" xfId="0" applyFont="1" applyBorder="1" applyAlignment="1">
      <alignment horizontal="center" vertical="center"/>
    </xf>
    <xf numFmtId="49" fontId="112" fillId="0" borderId="0" xfId="0" applyNumberFormat="1" applyFont="1" applyBorder="1" applyAlignment="1">
      <alignment horizontal="center" vertical="center" wrapText="1"/>
    </xf>
    <xf numFmtId="10" fontId="112" fillId="0" borderId="0" xfId="0" applyNumberFormat="1" applyFont="1" applyBorder="1" applyAlignment="1">
      <alignment horizontal="center" vertical="center"/>
    </xf>
    <xf numFmtId="176" fontId="48" fillId="0" borderId="0" xfId="0" applyNumberFormat="1" applyFont="1" applyAlignment="1">
      <alignment vertical="center"/>
    </xf>
    <xf numFmtId="0" fontId="157" fillId="0" borderId="0" xfId="0" applyFont="1" applyAlignment="1">
      <alignment vertical="center"/>
    </xf>
    <xf numFmtId="0" fontId="141" fillId="0" borderId="18" xfId="0" applyFont="1" applyBorder="1" applyAlignment="1">
      <alignment horizontal="center" vertical="center" wrapText="1"/>
    </xf>
    <xf numFmtId="0" fontId="141" fillId="0" borderId="18" xfId="0" applyFont="1" applyBorder="1" applyAlignment="1">
      <alignment horizontal="center" vertical="center"/>
    </xf>
    <xf numFmtId="0" fontId="141" fillId="0" borderId="18" xfId="0" applyFont="1" applyBorder="1" applyAlignment="1">
      <alignment horizontal="left" vertical="center"/>
    </xf>
    <xf numFmtId="0" fontId="141" fillId="0" borderId="18" xfId="0" applyFont="1" applyBorder="1" applyAlignment="1">
      <alignment horizontal="left" vertical="center" wrapText="1"/>
    </xf>
    <xf numFmtId="0" fontId="141" fillId="12" borderId="18" xfId="0" applyFont="1" applyFill="1" applyBorder="1" applyAlignment="1">
      <alignment horizontal="center" vertical="center"/>
    </xf>
    <xf numFmtId="0" fontId="141" fillId="0" borderId="18" xfId="0" applyFont="1" applyBorder="1" applyAlignment="1">
      <alignment vertical="center"/>
    </xf>
    <xf numFmtId="0" fontId="141" fillId="0" borderId="18" xfId="0" applyFont="1" applyBorder="1" applyAlignment="1">
      <alignment vertical="center" wrapText="1"/>
    </xf>
    <xf numFmtId="0" fontId="141" fillId="13" borderId="18" xfId="0" applyFont="1" applyFill="1" applyBorder="1" applyAlignment="1">
      <alignment horizontal="center" vertical="center"/>
    </xf>
    <xf numFmtId="178" fontId="141" fillId="12" borderId="18" xfId="0" applyNumberFormat="1" applyFont="1" applyFill="1" applyBorder="1" applyAlignment="1">
      <alignment horizontal="center" vertical="center"/>
    </xf>
    <xf numFmtId="178" fontId="141" fillId="13" borderId="18" xfId="0" applyNumberFormat="1" applyFont="1" applyFill="1" applyBorder="1" applyAlignment="1">
      <alignment horizontal="center" vertical="center"/>
    </xf>
    <xf numFmtId="0" fontId="164" fillId="0" borderId="0" xfId="0" applyFont="1" applyAlignment="1">
      <alignment horizontal="justify"/>
    </xf>
    <xf numFmtId="0" fontId="159" fillId="0" borderId="18" xfId="0" applyFont="1" applyBorder="1" applyAlignment="1">
      <alignment horizontal="center" vertical="center" wrapText="1"/>
    </xf>
    <xf numFmtId="0" fontId="159" fillId="0" borderId="18" xfId="0" applyFont="1" applyBorder="1" applyAlignment="1">
      <alignment horizontal="left" vertical="center" wrapText="1"/>
    </xf>
    <xf numFmtId="0" fontId="159" fillId="15" borderId="18" xfId="0" applyFont="1" applyFill="1" applyBorder="1" applyAlignment="1">
      <alignment horizontal="left" vertical="center" wrapText="1"/>
    </xf>
    <xf numFmtId="0" fontId="159" fillId="0" borderId="18" xfId="0" applyFont="1" applyBorder="1" applyAlignment="1">
      <alignment horizontal="center" vertical="center"/>
    </xf>
    <xf numFmtId="0" fontId="159" fillId="13" borderId="18" xfId="0" applyFont="1" applyFill="1" applyBorder="1" applyAlignment="1">
      <alignment horizontal="center" vertical="center" wrapText="1"/>
    </xf>
    <xf numFmtId="0" fontId="159" fillId="0" borderId="18" xfId="0" applyFont="1" applyBorder="1" applyAlignment="1">
      <alignment horizontal="left" vertical="center"/>
    </xf>
    <xf numFmtId="0" fontId="159" fillId="0" borderId="18" xfId="0" applyFont="1" applyBorder="1" applyAlignment="1">
      <alignment vertical="center" wrapText="1"/>
    </xf>
    <xf numFmtId="0" fontId="165" fillId="0" borderId="18" xfId="0" applyFont="1" applyBorder="1" applyAlignment="1">
      <alignment vertical="center"/>
    </xf>
    <xf numFmtId="176" fontId="112" fillId="0" borderId="18" xfId="37" applyNumberFormat="1" applyFont="1" applyBorder="1" applyAlignment="1">
      <alignment horizontal="right" vertical="center" shrinkToFit="1"/>
    </xf>
    <xf numFmtId="176" fontId="112" fillId="0" borderId="18" xfId="37" applyNumberFormat="1" applyFont="1" applyBorder="1" applyAlignment="1">
      <alignment horizontal="center" vertical="center" shrinkToFit="1"/>
    </xf>
    <xf numFmtId="0" fontId="36" fillId="0" borderId="18" xfId="16" applyFont="1" applyBorder="1" applyAlignment="1">
      <alignment vertical="center"/>
    </xf>
    <xf numFmtId="0" fontId="159" fillId="0" borderId="18" xfId="0" applyFont="1" applyBorder="1" applyAlignment="1">
      <alignment horizontal="justify" vertical="center" wrapText="1"/>
    </xf>
    <xf numFmtId="0" fontId="159" fillId="0" borderId="18" xfId="0" applyFont="1" applyBorder="1" applyAlignment="1">
      <alignment horizontal="right" vertical="center"/>
    </xf>
    <xf numFmtId="0" fontId="166" fillId="0" borderId="18" xfId="0" applyFont="1" applyBorder="1" applyAlignment="1">
      <alignment horizontal="right" vertical="center" wrapText="1"/>
    </xf>
    <xf numFmtId="0" fontId="159" fillId="15" borderId="18" xfId="0" applyFont="1" applyFill="1" applyBorder="1" applyAlignment="1">
      <alignment horizontal="justify" vertical="center" indent="2"/>
    </xf>
    <xf numFmtId="0" fontId="159" fillId="0" borderId="18" xfId="0" applyFont="1" applyBorder="1" applyAlignment="1">
      <alignment horizontal="justify" vertical="center"/>
    </xf>
    <xf numFmtId="176" fontId="159" fillId="0" borderId="18" xfId="0" applyNumberFormat="1" applyFont="1" applyBorder="1" applyAlignment="1">
      <alignment horizontal="right" vertical="center" wrapText="1"/>
    </xf>
    <xf numFmtId="0" fontId="163" fillId="0" borderId="0" xfId="0" applyFont="1" applyAlignment="1">
      <alignment horizontal="left" vertical="center"/>
    </xf>
    <xf numFmtId="176" fontId="159" fillId="0" borderId="18" xfId="0" applyNumberFormat="1" applyFont="1" applyBorder="1" applyAlignment="1">
      <alignment horizontal="left" vertical="center"/>
    </xf>
    <xf numFmtId="176" fontId="159" fillId="0" borderId="18" xfId="0" applyNumberFormat="1" applyFont="1" applyBorder="1" applyAlignment="1">
      <alignment horizontal="center" vertical="center"/>
    </xf>
    <xf numFmtId="0" fontId="159" fillId="0" borderId="18" xfId="0" applyFont="1" applyBorder="1" applyAlignment="1">
      <alignment vertical="center"/>
    </xf>
    <xf numFmtId="176" fontId="159" fillId="0" borderId="18" xfId="0" applyNumberFormat="1" applyFont="1" applyBorder="1" applyAlignment="1">
      <alignment vertical="center"/>
    </xf>
    <xf numFmtId="176" fontId="112" fillId="0" borderId="18" xfId="37" applyNumberFormat="1" applyFont="1" applyBorder="1" applyAlignment="1">
      <alignment vertical="center" shrinkToFit="1"/>
    </xf>
    <xf numFmtId="0" fontId="116" fillId="0" borderId="0" xfId="0" applyFont="1"/>
    <xf numFmtId="0" fontId="117" fillId="0" borderId="0" xfId="25" applyFont="1" applyAlignment="1" applyProtection="1"/>
    <xf numFmtId="176" fontId="119" fillId="17" borderId="18" xfId="37" applyNumberFormat="1" applyFont="1" applyFill="1" applyBorder="1" applyAlignment="1">
      <alignment horizontal="right" vertical="center" shrinkToFit="1"/>
    </xf>
    <xf numFmtId="176" fontId="119" fillId="13" borderId="18" xfId="37" applyNumberFormat="1" applyFont="1" applyFill="1" applyBorder="1" applyAlignment="1">
      <alignment horizontal="right" vertical="center" shrinkToFit="1"/>
    </xf>
    <xf numFmtId="0" fontId="159" fillId="0" borderId="18" xfId="0" applyFont="1" applyBorder="1" applyAlignment="1">
      <alignment vertical="center" wrapText="1"/>
    </xf>
    <xf numFmtId="0" fontId="159" fillId="0" borderId="18" xfId="0" applyFont="1" applyBorder="1" applyAlignment="1">
      <alignment horizontal="left" vertical="center" wrapText="1"/>
    </xf>
    <xf numFmtId="0" fontId="120" fillId="0" borderId="0" xfId="0" applyFont="1"/>
    <xf numFmtId="0" fontId="121" fillId="0" borderId="0" xfId="16" applyFont="1" applyAlignment="1">
      <alignment vertical="center"/>
    </xf>
    <xf numFmtId="176" fontId="159" fillId="13" borderId="18" xfId="0" applyNumberFormat="1" applyFont="1" applyFill="1" applyBorder="1" applyAlignment="1">
      <alignment vertical="center"/>
    </xf>
    <xf numFmtId="176" fontId="159" fillId="0" borderId="18" xfId="0" applyNumberFormat="1" applyFont="1" applyBorder="1" applyAlignment="1">
      <alignment horizontal="center" vertical="center" wrapText="1"/>
    </xf>
    <xf numFmtId="0" fontId="159" fillId="0" borderId="18" xfId="0" applyFont="1" applyBorder="1" applyAlignment="1">
      <alignment horizontal="center" vertical="center" wrapText="1"/>
    </xf>
    <xf numFmtId="0" fontId="159" fillId="0" borderId="18" xfId="0" applyFont="1" applyBorder="1" applyAlignment="1">
      <alignment horizontal="center" vertical="center"/>
    </xf>
    <xf numFmtId="0" fontId="159" fillId="0" borderId="18" xfId="0" applyFont="1" applyBorder="1" applyAlignment="1">
      <alignment horizontal="right" vertical="center"/>
    </xf>
    <xf numFmtId="0" fontId="160" fillId="0" borderId="18" xfId="0" applyFont="1" applyBorder="1" applyAlignment="1">
      <alignment horizontal="right" vertical="center"/>
    </xf>
    <xf numFmtId="0" fontId="159" fillId="15" borderId="18" xfId="0" applyFont="1" applyFill="1" applyBorder="1" applyAlignment="1">
      <alignment horizontal="left" vertical="center"/>
    </xf>
    <xf numFmtId="0" fontId="162" fillId="0" borderId="18" xfId="0" applyFont="1" applyBorder="1" applyAlignment="1">
      <alignment horizontal="right" vertical="center"/>
    </xf>
    <xf numFmtId="0" fontId="166" fillId="0" borderId="18" xfId="0" applyFont="1" applyBorder="1" applyAlignment="1">
      <alignment horizontal="right" vertical="center"/>
    </xf>
    <xf numFmtId="0" fontId="156" fillId="0" borderId="18" xfId="0" applyFont="1" applyBorder="1" applyAlignment="1">
      <alignment horizontal="right" vertical="center"/>
    </xf>
    <xf numFmtId="0" fontId="159" fillId="13" borderId="18" xfId="0" applyFont="1" applyFill="1" applyBorder="1" applyAlignment="1">
      <alignment vertical="center" wrapText="1"/>
    </xf>
    <xf numFmtId="0" fontId="159" fillId="0" borderId="18" xfId="0" applyFont="1" applyBorder="1" applyAlignment="1">
      <alignment horizontal="right" vertical="center" wrapText="1"/>
    </xf>
    <xf numFmtId="0" fontId="159" fillId="12" borderId="18" xfId="0" applyFont="1" applyFill="1" applyBorder="1" applyAlignment="1">
      <alignment vertical="center" wrapText="1"/>
    </xf>
    <xf numFmtId="0" fontId="159" fillId="15" borderId="18" xfId="0" applyFont="1" applyFill="1" applyBorder="1" applyAlignment="1">
      <alignment vertical="center" wrapText="1"/>
    </xf>
    <xf numFmtId="0" fontId="159" fillId="12" borderId="18" xfId="0" applyFont="1" applyFill="1" applyBorder="1" applyAlignment="1">
      <alignment horizontal="right" vertical="center" wrapText="1"/>
    </xf>
    <xf numFmtId="0" fontId="166" fillId="0" borderId="18" xfId="0" applyFont="1" applyBorder="1" applyAlignment="1">
      <alignment horizontal="right" vertical="center" wrapText="1"/>
    </xf>
    <xf numFmtId="0" fontId="159" fillId="0" borderId="18" xfId="0" applyFont="1" applyBorder="1" applyAlignment="1">
      <alignment horizontal="right" wrapText="1"/>
    </xf>
    <xf numFmtId="0" fontId="157" fillId="0" borderId="0" xfId="0" applyFont="1" applyAlignment="1">
      <alignment vertical="center"/>
    </xf>
    <xf numFmtId="0" fontId="157" fillId="0" borderId="0" xfId="0" applyFont="1" applyAlignment="1">
      <alignment horizontal="left" vertical="center"/>
    </xf>
    <xf numFmtId="0" fontId="159" fillId="12" borderId="18" xfId="0" applyFont="1" applyFill="1" applyBorder="1" applyAlignment="1">
      <alignment horizontal="center" vertical="center" wrapText="1"/>
    </xf>
    <xf numFmtId="0" fontId="159" fillId="12" borderId="18" xfId="0" applyFont="1" applyFill="1" applyBorder="1" applyAlignment="1">
      <alignment horizontal="left" vertical="center" wrapText="1"/>
    </xf>
    <xf numFmtId="0" fontId="167" fillId="15" borderId="18" xfId="0" applyFont="1" applyFill="1" applyBorder="1" applyAlignment="1">
      <alignment horizontal="center" vertical="center" wrapText="1"/>
    </xf>
    <xf numFmtId="0" fontId="166" fillId="13" borderId="18" xfId="0" applyFont="1" applyFill="1" applyBorder="1" applyAlignment="1">
      <alignment horizontal="center" vertical="center" wrapText="1"/>
    </xf>
    <xf numFmtId="0" fontId="159" fillId="13" borderId="18" xfId="0" applyFont="1" applyFill="1" applyBorder="1" applyAlignment="1">
      <alignment horizontal="center" vertical="center" wrapText="1"/>
    </xf>
    <xf numFmtId="0" fontId="159" fillId="12" borderId="19" xfId="0" applyFont="1" applyFill="1" applyBorder="1" applyAlignment="1">
      <alignment horizontal="center" vertical="center" wrapText="1"/>
    </xf>
    <xf numFmtId="0" fontId="0" fillId="0" borderId="18" xfId="0" applyBorder="1" applyAlignment="1">
      <alignment horizontal="center" vertical="center"/>
    </xf>
    <xf numFmtId="0" fontId="0" fillId="13" borderId="18" xfId="0" applyFill="1" applyBorder="1" applyAlignment="1">
      <alignment horizontal="center" vertical="center"/>
    </xf>
    <xf numFmtId="0" fontId="0" fillId="15" borderId="18" xfId="0" applyFill="1" applyBorder="1" applyAlignment="1">
      <alignment horizontal="center" vertical="center"/>
    </xf>
    <xf numFmtId="9" fontId="0" fillId="0" borderId="18" xfId="0" applyNumberFormat="1" applyBorder="1" applyAlignment="1">
      <alignment horizontal="center" vertical="center"/>
    </xf>
    <xf numFmtId="0" fontId="141" fillId="0" borderId="18" xfId="0" applyFont="1" applyBorder="1" applyAlignment="1">
      <alignment horizontal="center" vertical="center"/>
    </xf>
    <xf numFmtId="0" fontId="141" fillId="0" borderId="18" xfId="0" applyFont="1" applyBorder="1" applyAlignment="1">
      <alignment horizontal="center" vertical="center" wrapText="1"/>
    </xf>
    <xf numFmtId="0" fontId="141" fillId="0" borderId="18" xfId="0" applyFont="1" applyBorder="1" applyAlignment="1">
      <alignment horizontal="left" vertical="center" wrapText="1"/>
    </xf>
    <xf numFmtId="0" fontId="141" fillId="0" borderId="18" xfId="0" applyFont="1" applyBorder="1" applyAlignment="1">
      <alignment horizontal="right" vertical="center"/>
    </xf>
    <xf numFmtId="0" fontId="141" fillId="0" borderId="18" xfId="0" applyFont="1" applyBorder="1" applyAlignment="1">
      <alignment horizontal="left" vertical="center" wrapText="1" indent="2"/>
    </xf>
    <xf numFmtId="0" fontId="141" fillId="13" borderId="18" xfId="0" applyFont="1" applyFill="1" applyBorder="1" applyAlignment="1">
      <alignment horizontal="left" vertical="center" wrapText="1" indent="2"/>
    </xf>
    <xf numFmtId="10" fontId="159" fillId="0" borderId="18" xfId="0" applyNumberFormat="1" applyFont="1" applyBorder="1" applyAlignment="1">
      <alignment horizontal="center" vertical="center"/>
    </xf>
    <xf numFmtId="10" fontId="159" fillId="0" borderId="18" xfId="0" applyNumberFormat="1" applyFont="1" applyBorder="1" applyAlignment="1">
      <alignment horizontal="right" vertical="center"/>
    </xf>
    <xf numFmtId="0" fontId="168" fillId="0" borderId="0" xfId="0" applyFont="1" applyAlignment="1">
      <alignment horizontal="left" vertical="center"/>
    </xf>
    <xf numFmtId="0" fontId="159" fillId="0" borderId="42" xfId="0" applyFont="1" applyBorder="1" applyAlignment="1">
      <alignment horizontal="center" vertical="center"/>
    </xf>
    <xf numFmtId="0" fontId="159" fillId="0" borderId="43" xfId="0" applyFont="1" applyBorder="1" applyAlignment="1">
      <alignment horizontal="center" vertical="center"/>
    </xf>
    <xf numFmtId="10" fontId="159" fillId="0" borderId="18" xfId="0" applyNumberFormat="1" applyFont="1" applyBorder="1" applyAlignment="1">
      <alignment horizontal="left" vertical="center" wrapText="1"/>
    </xf>
    <xf numFmtId="0" fontId="169" fillId="0" borderId="0" xfId="0" applyFont="1" applyAlignment="1">
      <alignment vertical="center"/>
    </xf>
    <xf numFmtId="0" fontId="170" fillId="0" borderId="0" xfId="0" applyFont="1" applyAlignment="1">
      <alignment vertical="center"/>
    </xf>
    <xf numFmtId="0" fontId="159" fillId="13" borderId="18" xfId="0" applyFont="1" applyFill="1" applyBorder="1" applyAlignment="1">
      <alignment horizontal="left" vertical="center" wrapText="1"/>
    </xf>
    <xf numFmtId="176" fontId="1" fillId="13" borderId="18" xfId="37" applyNumberFormat="1" applyFont="1" applyFill="1" applyBorder="1" applyAlignment="1">
      <alignment vertical="center"/>
    </xf>
    <xf numFmtId="0" fontId="159" fillId="15" borderId="18" xfId="0" applyFont="1" applyFill="1" applyBorder="1" applyAlignment="1">
      <alignment horizontal="center" vertical="center"/>
    </xf>
    <xf numFmtId="0" fontId="159" fillId="0" borderId="18" xfId="0" applyFont="1" applyBorder="1" applyAlignment="1">
      <alignment horizontal="right" vertical="center" wrapText="1"/>
    </xf>
    <xf numFmtId="0" fontId="159" fillId="0" borderId="18" xfId="0" applyFont="1" applyBorder="1" applyAlignment="1">
      <alignment horizontal="center" vertical="center" wrapText="1"/>
    </xf>
    <xf numFmtId="0" fontId="159" fillId="0" borderId="18" xfId="0" applyFont="1" applyBorder="1" applyAlignment="1">
      <alignment horizontal="right" vertical="center"/>
    </xf>
    <xf numFmtId="0" fontId="159" fillId="0" borderId="18" xfId="0" applyFont="1" applyBorder="1" applyAlignment="1">
      <alignment horizontal="center" vertical="center"/>
    </xf>
    <xf numFmtId="10" fontId="159" fillId="0" borderId="18" xfId="0" applyNumberFormat="1" applyFont="1" applyBorder="1" applyAlignment="1">
      <alignment horizontal="right" vertical="center" wrapText="1"/>
    </xf>
    <xf numFmtId="0" fontId="1" fillId="13" borderId="18" xfId="21" applyFont="1" applyFill="1" applyBorder="1" applyAlignment="1">
      <alignment vertical="center"/>
    </xf>
    <xf numFmtId="0" fontId="159" fillId="0" borderId="18" xfId="0" applyFont="1" applyBorder="1" applyAlignment="1">
      <alignment horizontal="left" vertical="center"/>
    </xf>
    <xf numFmtId="0" fontId="27" fillId="0" borderId="0" xfId="21" applyFont="1" applyFill="1" applyAlignment="1">
      <alignment horizontal="center" vertical="center"/>
    </xf>
    <xf numFmtId="176" fontId="127" fillId="0" borderId="18" xfId="37" applyNumberFormat="1" applyFont="1" applyBorder="1" applyAlignment="1">
      <alignment horizontal="right" vertical="center" shrinkToFit="1"/>
    </xf>
    <xf numFmtId="176" fontId="127" fillId="13" borderId="18" xfId="37" applyNumberFormat="1" applyFont="1" applyFill="1" applyBorder="1" applyAlignment="1">
      <alignment horizontal="right" vertical="center" shrinkToFit="1"/>
    </xf>
    <xf numFmtId="176" fontId="127" fillId="0" borderId="18" xfId="37" applyNumberFormat="1" applyFont="1" applyFill="1" applyBorder="1" applyAlignment="1">
      <alignment horizontal="right" vertical="center" shrinkToFit="1"/>
    </xf>
    <xf numFmtId="0" fontId="126" fillId="0" borderId="0" xfId="0" applyFont="1" applyFill="1" applyAlignment="1">
      <alignment vertical="center"/>
    </xf>
    <xf numFmtId="0" fontId="159" fillId="0" borderId="44" xfId="0" applyFont="1" applyBorder="1" applyAlignment="1">
      <alignment horizontal="center" vertical="center" wrapText="1"/>
    </xf>
    <xf numFmtId="0" fontId="159" fillId="0" borderId="45" xfId="0" applyFont="1" applyBorder="1" applyAlignment="1">
      <alignment horizontal="center" vertical="center" wrapText="1"/>
    </xf>
    <xf numFmtId="0" fontId="159" fillId="0" borderId="46" xfId="0" applyFont="1" applyBorder="1" applyAlignment="1">
      <alignment horizontal="right" vertical="center"/>
    </xf>
    <xf numFmtId="0" fontId="167" fillId="0" borderId="18" xfId="0" applyFont="1" applyBorder="1" applyAlignment="1">
      <alignment horizontal="right" vertical="center"/>
    </xf>
    <xf numFmtId="0" fontId="159" fillId="0" borderId="19" xfId="0" applyFont="1" applyBorder="1" applyAlignment="1">
      <alignment horizontal="center" vertical="center"/>
    </xf>
    <xf numFmtId="0" fontId="159" fillId="15" borderId="44" xfId="0" applyFont="1" applyFill="1" applyBorder="1" applyAlignment="1">
      <alignment horizontal="right" vertical="center"/>
    </xf>
    <xf numFmtId="0" fontId="159" fillId="15" borderId="18" xfId="0" applyFont="1" applyFill="1" applyBorder="1" applyAlignment="1">
      <alignment horizontal="right" vertical="center"/>
    </xf>
    <xf numFmtId="0" fontId="129" fillId="0" borderId="0" xfId="25" applyFont="1" applyAlignment="1" applyProtection="1">
      <alignment vertical="center"/>
    </xf>
    <xf numFmtId="0" fontId="129" fillId="0" borderId="0" xfId="25" applyFont="1" applyFill="1" applyAlignment="1" applyProtection="1">
      <alignment vertical="center"/>
    </xf>
    <xf numFmtId="0" fontId="171" fillId="0" borderId="0" xfId="0" applyFont="1"/>
    <xf numFmtId="0" fontId="6" fillId="0" borderId="10" xfId="24" applyFont="1" applyBorder="1" applyAlignment="1">
      <alignment vertical="top" wrapText="1"/>
    </xf>
    <xf numFmtId="0" fontId="6" fillId="0" borderId="0" xfId="24" applyFont="1" applyBorder="1" applyAlignment="1">
      <alignment vertical="top" wrapText="1"/>
    </xf>
    <xf numFmtId="0" fontId="6" fillId="0" borderId="14" xfId="24" applyFont="1" applyBorder="1" applyAlignment="1">
      <alignment vertical="top" wrapText="1"/>
    </xf>
    <xf numFmtId="0" fontId="6" fillId="0" borderId="10" xfId="24" applyFont="1" applyBorder="1" applyAlignment="1">
      <alignment horizontal="left" vertical="top"/>
    </xf>
    <xf numFmtId="0" fontId="6" fillId="0" borderId="0" xfId="24" applyFont="1" applyBorder="1" applyAlignment="1">
      <alignment horizontal="left" vertical="top"/>
    </xf>
    <xf numFmtId="0" fontId="6" fillId="0" borderId="14" xfId="24" applyFont="1" applyBorder="1" applyAlignment="1">
      <alignment horizontal="left" vertical="top"/>
    </xf>
    <xf numFmtId="0" fontId="6" fillId="0" borderId="10" xfId="24" applyFont="1" applyBorder="1" applyAlignment="1">
      <alignment horizontal="left" vertical="top" wrapText="1"/>
    </xf>
    <xf numFmtId="0" fontId="6" fillId="0" borderId="0" xfId="24" applyFont="1" applyBorder="1" applyAlignment="1">
      <alignment horizontal="left" vertical="top" wrapText="1"/>
    </xf>
    <xf numFmtId="0" fontId="6" fillId="0" borderId="14" xfId="24" applyFont="1" applyBorder="1" applyAlignment="1">
      <alignment horizontal="left" vertical="top" wrapText="1"/>
    </xf>
    <xf numFmtId="0" fontId="2" fillId="0" borderId="0" xfId="0" applyFont="1" applyAlignment="1">
      <alignment horizontal="left" vertical="center" wrapText="1"/>
    </xf>
    <xf numFmtId="0" fontId="0" fillId="0" borderId="0" xfId="0" applyAlignment="1">
      <alignment horizontal="right" wrapText="1"/>
    </xf>
    <xf numFmtId="0" fontId="6" fillId="0" borderId="0" xfId="0" applyFont="1" applyAlignment="1">
      <alignment horizontal="right" vertical="top" wrapText="1"/>
    </xf>
    <xf numFmtId="0" fontId="32" fillId="0" borderId="13" xfId="0" applyFont="1" applyBorder="1" applyAlignment="1">
      <alignment horizontal="left" vertical="top"/>
    </xf>
    <xf numFmtId="0" fontId="32" fillId="0" borderId="12" xfId="0" applyFont="1" applyBorder="1" applyAlignment="1">
      <alignment horizontal="left" vertical="top"/>
    </xf>
    <xf numFmtId="0" fontId="32" fillId="0" borderId="11" xfId="0" applyFont="1" applyBorder="1" applyAlignment="1">
      <alignment horizontal="left" vertical="top"/>
    </xf>
    <xf numFmtId="0" fontId="32" fillId="0" borderId="10" xfId="0" applyFont="1" applyBorder="1" applyAlignment="1">
      <alignment horizontal="left" vertical="top"/>
    </xf>
    <xf numFmtId="0" fontId="32" fillId="0" borderId="0" xfId="0" applyFont="1" applyBorder="1" applyAlignment="1">
      <alignment horizontal="left" vertical="top"/>
    </xf>
    <xf numFmtId="0" fontId="32" fillId="0" borderId="14" xfId="0" applyFont="1" applyBorder="1" applyAlignment="1">
      <alignment horizontal="left" vertical="top"/>
    </xf>
    <xf numFmtId="0" fontId="2" fillId="0" borderId="0" xfId="0" applyFont="1" applyAlignment="1">
      <alignment horizontal="right" vertical="top" wrapText="1"/>
    </xf>
    <xf numFmtId="0" fontId="6" fillId="0" borderId="17" xfId="24" applyFont="1" applyBorder="1" applyAlignment="1">
      <alignment vertical="top"/>
    </xf>
    <xf numFmtId="0" fontId="6" fillId="0" borderId="16" xfId="24" applyFont="1" applyBorder="1" applyAlignment="1">
      <alignment vertical="top"/>
    </xf>
    <xf numFmtId="0" fontId="6" fillId="0" borderId="15" xfId="24" applyFont="1" applyBorder="1" applyAlignment="1">
      <alignment vertical="top"/>
    </xf>
    <xf numFmtId="0" fontId="6" fillId="0" borderId="17" xfId="24" applyFont="1" applyBorder="1" applyAlignment="1">
      <alignment horizontal="left" vertical="top"/>
    </xf>
    <xf numFmtId="0" fontId="6" fillId="0" borderId="16" xfId="24" applyFont="1" applyBorder="1" applyAlignment="1">
      <alignment horizontal="left" vertical="top"/>
    </xf>
    <xf numFmtId="0" fontId="6" fillId="0" borderId="15" xfId="24" applyFont="1" applyBorder="1" applyAlignment="1">
      <alignment horizontal="left" vertical="top"/>
    </xf>
    <xf numFmtId="0" fontId="6" fillId="0" borderId="17" xfId="24" applyFont="1" applyBorder="1" applyAlignment="1">
      <alignment horizontal="left" vertical="top" wrapText="1"/>
    </xf>
    <xf numFmtId="0" fontId="6" fillId="0" borderId="16" xfId="24" applyFont="1" applyBorder="1" applyAlignment="1">
      <alignment horizontal="left" vertical="top" wrapText="1"/>
    </xf>
    <xf numFmtId="0" fontId="6" fillId="0" borderId="15" xfId="24" applyFont="1" applyBorder="1" applyAlignment="1">
      <alignment horizontal="left" vertical="top" wrapText="1"/>
    </xf>
    <xf numFmtId="0" fontId="6" fillId="0" borderId="13" xfId="24" applyFont="1" applyBorder="1" applyAlignment="1">
      <alignment horizontal="left" vertical="top"/>
    </xf>
    <xf numFmtId="0" fontId="6" fillId="0" borderId="12" xfId="24" applyFont="1" applyBorder="1" applyAlignment="1">
      <alignment horizontal="left" vertical="top"/>
    </xf>
    <xf numFmtId="0" fontId="6" fillId="0" borderId="11" xfId="24" applyFont="1" applyBorder="1" applyAlignment="1">
      <alignment horizontal="left" vertical="top"/>
    </xf>
    <xf numFmtId="0" fontId="6" fillId="0" borderId="0" xfId="0" applyFont="1" applyAlignment="1">
      <alignment horizontal="center" vertical="top" wrapText="1"/>
    </xf>
    <xf numFmtId="0" fontId="0" fillId="0" borderId="0" xfId="0" applyAlignment="1">
      <alignment horizontal="center" vertical="center"/>
    </xf>
    <xf numFmtId="0" fontId="28" fillId="0" borderId="0" xfId="0" applyFont="1" applyAlignment="1">
      <alignment horizontal="center" vertical="top" wrapText="1"/>
    </xf>
    <xf numFmtId="0" fontId="0" fillId="0" borderId="0" xfId="0" applyAlignment="1">
      <alignment horizontal="center" vertical="top" wrapText="1"/>
    </xf>
    <xf numFmtId="0" fontId="68" fillId="0" borderId="0" xfId="0" applyFont="1" applyAlignment="1">
      <alignment horizontal="center" vertical="top" wrapText="1"/>
    </xf>
    <xf numFmtId="0" fontId="0" fillId="0" borderId="0" xfId="0" applyAlignment="1">
      <alignment horizontal="center" wrapText="1"/>
    </xf>
    <xf numFmtId="0" fontId="6" fillId="0" borderId="0" xfId="0" applyFont="1" applyAlignment="1">
      <alignment horizontal="center" wrapText="1"/>
    </xf>
    <xf numFmtId="0" fontId="2" fillId="0" borderId="0" xfId="0" applyFont="1" applyAlignment="1">
      <alignment horizontal="center" wrapText="1"/>
    </xf>
    <xf numFmtId="177" fontId="6" fillId="0" borderId="0" xfId="0" applyNumberFormat="1" applyFont="1" applyAlignment="1">
      <alignment horizontal="center" vertical="center"/>
    </xf>
    <xf numFmtId="0" fontId="0" fillId="0" borderId="0" xfId="0"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center" vertical="top" wrapText="1"/>
    </xf>
    <xf numFmtId="0" fontId="2" fillId="0" borderId="0" xfId="0" applyFont="1" applyFill="1" applyBorder="1" applyAlignment="1">
      <alignment horizontal="center" vertical="center" wrapText="1"/>
    </xf>
    <xf numFmtId="0" fontId="36" fillId="0" borderId="18" xfId="0" applyFont="1" applyFill="1" applyBorder="1" applyAlignment="1">
      <alignment horizontal="center" vertical="center"/>
    </xf>
    <xf numFmtId="0" fontId="36" fillId="0" borderId="19" xfId="0" applyFont="1" applyFill="1" applyBorder="1" applyAlignment="1">
      <alignment horizontal="center" vertical="center" wrapText="1"/>
    </xf>
    <xf numFmtId="0" fontId="36" fillId="0" borderId="29" xfId="0" applyFont="1" applyFill="1" applyBorder="1" applyAlignment="1">
      <alignment horizontal="center" vertical="center" wrapText="1"/>
    </xf>
    <xf numFmtId="0" fontId="70" fillId="0" borderId="19" xfId="0" applyFont="1" applyFill="1" applyBorder="1" applyAlignment="1">
      <alignment horizontal="center" vertical="center" wrapText="1"/>
    </xf>
    <xf numFmtId="0" fontId="70" fillId="0" borderId="29" xfId="0" applyFont="1" applyFill="1" applyBorder="1" applyAlignment="1">
      <alignment horizontal="center" vertical="center" wrapText="1"/>
    </xf>
    <xf numFmtId="0" fontId="36" fillId="0" borderId="13" xfId="0" applyFont="1" applyFill="1" applyBorder="1" applyAlignment="1">
      <alignment horizontal="center" vertical="center"/>
    </xf>
    <xf numFmtId="0" fontId="36" fillId="0" borderId="12" xfId="0" applyFont="1" applyFill="1" applyBorder="1" applyAlignment="1">
      <alignment horizontal="center" vertical="center"/>
    </xf>
    <xf numFmtId="0" fontId="36" fillId="0" borderId="11" xfId="0" applyFont="1" applyFill="1" applyBorder="1" applyAlignment="1">
      <alignment horizontal="center" vertical="center"/>
    </xf>
    <xf numFmtId="0" fontId="36" fillId="0" borderId="17" xfId="0" applyFont="1" applyFill="1" applyBorder="1" applyAlignment="1">
      <alignment horizontal="center" vertical="center"/>
    </xf>
    <xf numFmtId="0" fontId="36" fillId="0" borderId="16" xfId="0" applyFont="1" applyFill="1" applyBorder="1" applyAlignment="1">
      <alignment horizontal="center" vertical="center"/>
    </xf>
    <xf numFmtId="0" fontId="36" fillId="0" borderId="15" xfId="0" applyFont="1" applyFill="1" applyBorder="1" applyAlignment="1">
      <alignment horizontal="center" vertical="center"/>
    </xf>
    <xf numFmtId="0" fontId="1" fillId="0" borderId="19" xfId="0" applyFont="1" applyFill="1" applyBorder="1" applyAlignment="1">
      <alignment horizontal="center" vertical="center"/>
    </xf>
    <xf numFmtId="0" fontId="36" fillId="0" borderId="29" xfId="0" applyFont="1" applyFill="1" applyBorder="1" applyAlignment="1">
      <alignment horizontal="center" vertical="center"/>
    </xf>
    <xf numFmtId="0" fontId="112" fillId="0" borderId="0" xfId="0" applyFont="1" applyBorder="1" applyAlignment="1">
      <alignment horizontal="center" vertical="center"/>
    </xf>
    <xf numFmtId="49" fontId="112" fillId="0" borderId="0" xfId="0" applyNumberFormat="1" applyFont="1" applyBorder="1" applyAlignment="1">
      <alignment horizontal="center" vertical="center"/>
    </xf>
    <xf numFmtId="0" fontId="157" fillId="0" borderId="20" xfId="0" applyFont="1" applyBorder="1" applyAlignment="1">
      <alignment horizontal="center" vertical="center"/>
    </xf>
    <xf numFmtId="0" fontId="157" fillId="0" borderId="22" xfId="0" applyFont="1" applyBorder="1" applyAlignment="1">
      <alignment horizontal="center" vertical="center"/>
    </xf>
    <xf numFmtId="0" fontId="167" fillId="0" borderId="18" xfId="0" applyFont="1" applyBorder="1" applyAlignment="1">
      <alignment horizontal="center" vertical="center"/>
    </xf>
    <xf numFmtId="0" fontId="159" fillId="15" borderId="18" xfId="0" applyFont="1" applyFill="1" applyBorder="1" applyAlignment="1">
      <alignment horizontal="left" vertical="center" wrapText="1"/>
    </xf>
    <xf numFmtId="0" fontId="159" fillId="0" borderId="18" xfId="0" applyFont="1" applyFill="1" applyBorder="1" applyAlignment="1">
      <alignment horizontal="left" vertical="center" wrapText="1"/>
    </xf>
    <xf numFmtId="0" fontId="172" fillId="0" borderId="0" xfId="0" applyFont="1" applyAlignment="1">
      <alignment horizontal="left" vertical="center" wrapText="1"/>
    </xf>
    <xf numFmtId="0" fontId="159" fillId="0" borderId="18" xfId="0" applyFont="1" applyBorder="1" applyAlignment="1">
      <alignment horizontal="left" vertical="center" wrapText="1"/>
    </xf>
    <xf numFmtId="0" fontId="159" fillId="0" borderId="20" xfId="0" applyFont="1" applyBorder="1" applyAlignment="1">
      <alignment horizontal="center" vertical="center" wrapText="1"/>
    </xf>
    <xf numFmtId="0" fontId="159" fillId="0" borderId="22" xfId="0" applyFont="1" applyBorder="1" applyAlignment="1">
      <alignment horizontal="center" vertical="center" wrapText="1"/>
    </xf>
    <xf numFmtId="0" fontId="159" fillId="0" borderId="21" xfId="0" applyFont="1" applyBorder="1" applyAlignment="1">
      <alignment horizontal="center" vertical="center" wrapText="1"/>
    </xf>
    <xf numFmtId="0" fontId="159" fillId="0" borderId="18" xfId="0" applyFont="1" applyBorder="1" applyAlignment="1">
      <alignment horizontal="center" vertical="center" wrapText="1"/>
    </xf>
    <xf numFmtId="0" fontId="159" fillId="0" borderId="18" xfId="0" applyFont="1" applyBorder="1" applyAlignment="1">
      <alignment horizontal="justify" vertical="center" wrapText="1"/>
    </xf>
    <xf numFmtId="0" fontId="167" fillId="15" borderId="18" xfId="0" applyFont="1" applyFill="1" applyBorder="1" applyAlignment="1">
      <alignment horizontal="center" vertical="center" wrapText="1"/>
    </xf>
    <xf numFmtId="0" fontId="159" fillId="0" borderId="18" xfId="0" applyFont="1" applyFill="1" applyBorder="1" applyAlignment="1">
      <alignment horizontal="center" vertical="center" wrapText="1"/>
    </xf>
    <xf numFmtId="0" fontId="173" fillId="0" borderId="0" xfId="0" applyFont="1" applyAlignment="1">
      <alignment horizontal="center" vertical="center" wrapText="1"/>
    </xf>
    <xf numFmtId="0" fontId="159" fillId="0" borderId="18" xfId="0" applyFont="1" applyFill="1" applyBorder="1" applyAlignment="1">
      <alignment horizontal="justify" vertical="top" wrapText="1"/>
    </xf>
    <xf numFmtId="0" fontId="159" fillId="0" borderId="18" xfId="0" applyFont="1" applyFill="1" applyBorder="1" applyAlignment="1">
      <alignment horizontal="right" vertical="center" wrapText="1"/>
    </xf>
    <xf numFmtId="0" fontId="167" fillId="0" borderId="18" xfId="0" applyFont="1" applyBorder="1" applyAlignment="1">
      <alignment horizontal="center" vertical="center" wrapText="1"/>
    </xf>
    <xf numFmtId="0" fontId="0" fillId="0" borderId="18" xfId="0" applyFill="1" applyBorder="1" applyAlignment="1">
      <alignment vertical="top" wrapText="1"/>
    </xf>
    <xf numFmtId="10" fontId="112" fillId="0" borderId="20" xfId="0" applyNumberFormat="1" applyFont="1" applyBorder="1" applyAlignment="1">
      <alignment horizontal="center" vertical="center"/>
    </xf>
    <xf numFmtId="10" fontId="112" fillId="0" borderId="22" xfId="0" applyNumberFormat="1" applyFont="1" applyBorder="1" applyAlignment="1">
      <alignment horizontal="center" vertical="center"/>
    </xf>
    <xf numFmtId="10" fontId="112" fillId="0" borderId="21" xfId="0" applyNumberFormat="1" applyFont="1" applyBorder="1" applyAlignment="1">
      <alignment horizontal="center" vertical="center"/>
    </xf>
    <xf numFmtId="0" fontId="159" fillId="0" borderId="18" xfId="0" applyFont="1" applyBorder="1" applyAlignment="1">
      <alignment horizontal="right" vertical="center" wrapText="1"/>
    </xf>
    <xf numFmtId="0" fontId="159" fillId="0" borderId="20" xfId="0" applyFont="1" applyBorder="1" applyAlignment="1">
      <alignment horizontal="right" vertical="center" wrapText="1"/>
    </xf>
    <xf numFmtId="0" fontId="159" fillId="0" borderId="22" xfId="0" applyFont="1" applyBorder="1" applyAlignment="1">
      <alignment horizontal="right" vertical="center" wrapText="1"/>
    </xf>
    <xf numFmtId="0" fontId="159" fillId="0" borderId="21" xfId="0" applyFont="1" applyBorder="1" applyAlignment="1">
      <alignment horizontal="right" vertical="center" wrapText="1"/>
    </xf>
    <xf numFmtId="0" fontId="157" fillId="0" borderId="20" xfId="0" applyFont="1" applyBorder="1" applyAlignment="1">
      <alignment horizontal="left" vertical="center"/>
    </xf>
    <xf numFmtId="0" fontId="157" fillId="0" borderId="22" xfId="0" applyFont="1" applyBorder="1" applyAlignment="1">
      <alignment horizontal="left" vertical="center"/>
    </xf>
    <xf numFmtId="0" fontId="36" fillId="15" borderId="18" xfId="18" applyFont="1" applyFill="1" applyBorder="1" applyAlignment="1">
      <alignment horizontal="center" vertical="center" wrapText="1"/>
    </xf>
    <xf numFmtId="0" fontId="2" fillId="0" borderId="0" xfId="0" applyFont="1" applyAlignment="1">
      <alignment horizontal="center" vertical="top" wrapText="1"/>
    </xf>
    <xf numFmtId="0" fontId="35" fillId="0" borderId="0" xfId="0" applyFont="1" applyAlignment="1">
      <alignment horizontal="center" vertical="top" wrapText="1"/>
    </xf>
    <xf numFmtId="0" fontId="6" fillId="0" borderId="0" xfId="0" applyFont="1" applyAlignment="1">
      <alignment horizontal="left" vertical="center" wrapText="1"/>
    </xf>
    <xf numFmtId="0" fontId="36" fillId="18" borderId="18"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8" xfId="0" applyFont="1" applyFill="1" applyBorder="1" applyAlignment="1">
      <alignment horizontal="center" vertical="center" wrapText="1"/>
    </xf>
    <xf numFmtId="0" fontId="36" fillId="13" borderId="29" xfId="0" applyFont="1" applyFill="1" applyBorder="1" applyAlignment="1">
      <alignment horizontal="center" vertical="center" wrapText="1"/>
    </xf>
    <xf numFmtId="0" fontId="6" fillId="0" borderId="0" xfId="0" applyFont="1" applyBorder="1" applyAlignment="1">
      <alignment horizontal="left" vertical="center"/>
    </xf>
    <xf numFmtId="0" fontId="35" fillId="0" borderId="0" xfId="0" applyFont="1" applyFill="1" applyBorder="1" applyAlignment="1">
      <alignment horizontal="center" vertical="center"/>
    </xf>
    <xf numFmtId="0" fontId="36" fillId="0" borderId="12" xfId="0" applyFont="1" applyBorder="1" applyAlignment="1">
      <alignment horizontal="left" vertical="center"/>
    </xf>
    <xf numFmtId="0" fontId="6" fillId="0" borderId="0" xfId="21" applyFont="1" applyAlignment="1">
      <alignment horizontal="left" vertical="center"/>
    </xf>
    <xf numFmtId="0" fontId="2" fillId="0" borderId="0" xfId="21" applyFont="1" applyBorder="1" applyAlignment="1">
      <alignment horizontal="center" vertical="center"/>
    </xf>
    <xf numFmtId="0" fontId="6" fillId="0" borderId="0" xfId="0" applyFont="1" applyAlignment="1">
      <alignment horizontal="left" vertical="center"/>
    </xf>
    <xf numFmtId="0" fontId="35" fillId="0" borderId="0" xfId="0" applyFont="1" applyFill="1" applyAlignment="1">
      <alignment horizontal="center" vertical="center"/>
    </xf>
    <xf numFmtId="0" fontId="43" fillId="0" borderId="12" xfId="0" applyFont="1" applyBorder="1" applyAlignment="1">
      <alignment horizontal="left" vertical="center"/>
    </xf>
    <xf numFmtId="0" fontId="2" fillId="0" borderId="16" xfId="21" applyFont="1" applyBorder="1" applyAlignment="1">
      <alignment horizontal="center" vertical="center"/>
    </xf>
    <xf numFmtId="0" fontId="6" fillId="0" borderId="0" xfId="11" applyFont="1" applyAlignment="1">
      <alignment horizontal="left" vertical="center"/>
    </xf>
    <xf numFmtId="0" fontId="35" fillId="0" borderId="0" xfId="11" applyFont="1" applyAlignment="1">
      <alignment horizontal="center" vertical="center"/>
    </xf>
    <xf numFmtId="0" fontId="5" fillId="0" borderId="0" xfId="0" applyFont="1" applyAlignment="1">
      <alignment horizontal="center" vertical="center" wrapText="1"/>
    </xf>
    <xf numFmtId="0" fontId="79" fillId="0" borderId="0" xfId="0" applyFont="1" applyAlignment="1">
      <alignment horizontal="center" vertical="center" wrapText="1"/>
    </xf>
    <xf numFmtId="43" fontId="36" fillId="0" borderId="19" xfId="37" applyFont="1" applyBorder="1" applyAlignment="1">
      <alignment horizontal="center" vertical="center"/>
    </xf>
    <xf numFmtId="43" fontId="36" fillId="0" borderId="29" xfId="37" applyFont="1" applyBorder="1" applyAlignment="1">
      <alignment horizontal="center" vertical="center"/>
    </xf>
    <xf numFmtId="43" fontId="36" fillId="0" borderId="19" xfId="37" applyFont="1" applyFill="1" applyBorder="1" applyAlignment="1">
      <alignment horizontal="center" vertical="center" wrapText="1"/>
    </xf>
    <xf numFmtId="43" fontId="36" fillId="0" borderId="29" xfId="37" applyFont="1" applyFill="1" applyBorder="1" applyAlignment="1">
      <alignment horizontal="center" vertical="center" wrapText="1"/>
    </xf>
    <xf numFmtId="0" fontId="34" fillId="0" borderId="0" xfId="14" applyFont="1" applyBorder="1" applyAlignment="1">
      <alignment horizontal="left" vertical="center" wrapText="1"/>
    </xf>
    <xf numFmtId="0" fontId="35" fillId="0" borderId="0" xfId="14" applyFont="1" applyBorder="1" applyAlignment="1">
      <alignment horizontal="center" vertical="center"/>
    </xf>
    <xf numFmtId="0" fontId="36" fillId="0" borderId="19" xfId="14" applyFont="1" applyBorder="1" applyAlignment="1">
      <alignment horizontal="center" vertical="center"/>
    </xf>
    <xf numFmtId="0" fontId="36" fillId="0" borderId="28" xfId="14" applyFont="1" applyBorder="1" applyAlignment="1">
      <alignment horizontal="center" vertical="center"/>
    </xf>
    <xf numFmtId="0" fontId="36" fillId="0" borderId="29" xfId="14" applyFont="1" applyBorder="1" applyAlignment="1">
      <alignment horizontal="center" vertical="center"/>
    </xf>
    <xf numFmtId="0" fontId="146" fillId="0" borderId="0" xfId="0" applyFont="1" applyBorder="1" applyAlignment="1">
      <alignment horizontal="center" wrapText="1"/>
    </xf>
    <xf numFmtId="0" fontId="146" fillId="0" borderId="0" xfId="0" applyFont="1" applyBorder="1" applyAlignment="1">
      <alignment horizontal="left" wrapText="1"/>
    </xf>
    <xf numFmtId="0" fontId="6" fillId="0" borderId="0" xfId="15" applyFont="1" applyBorder="1" applyAlignment="1">
      <alignment horizontal="left" vertical="center"/>
    </xf>
    <xf numFmtId="0" fontId="35" fillId="0" borderId="0" xfId="15" applyFont="1" applyFill="1" applyBorder="1" applyAlignment="1">
      <alignment horizontal="center" vertical="center"/>
    </xf>
    <xf numFmtId="0" fontId="46" fillId="0" borderId="18" xfId="15" applyFont="1" applyFill="1" applyBorder="1" applyAlignment="1">
      <alignment horizontal="center" vertical="center"/>
    </xf>
    <xf numFmtId="0" fontId="48" fillId="0" borderId="18" xfId="15" applyFont="1" applyFill="1" applyBorder="1" applyAlignment="1">
      <alignment horizontal="center" vertical="center"/>
    </xf>
    <xf numFmtId="0" fontId="164" fillId="0" borderId="0" xfId="0" applyFont="1" applyAlignment="1">
      <alignment horizontal="center" wrapText="1"/>
    </xf>
    <xf numFmtId="0" fontId="151" fillId="0" borderId="0" xfId="0" applyFont="1" applyAlignment="1">
      <alignment horizontal="center" wrapText="1" readingOrder="1"/>
    </xf>
    <xf numFmtId="0" fontId="174" fillId="0" borderId="12" xfId="0" applyFont="1" applyBorder="1" applyAlignment="1">
      <alignment horizontal="center"/>
    </xf>
    <xf numFmtId="0" fontId="174" fillId="0" borderId="0" xfId="0" applyFont="1" applyBorder="1" applyAlignment="1">
      <alignment horizontal="center"/>
    </xf>
    <xf numFmtId="0" fontId="35" fillId="0" borderId="0" xfId="15" applyFont="1" applyBorder="1" applyAlignment="1">
      <alignment horizontal="center" vertical="center"/>
    </xf>
    <xf numFmtId="0" fontId="43" fillId="0" borderId="18" xfId="15" applyFont="1" applyBorder="1" applyAlignment="1">
      <alignment horizontal="center" vertical="center"/>
    </xf>
    <xf numFmtId="0" fontId="6" fillId="0" borderId="0" xfId="15" applyFont="1" applyAlignment="1">
      <alignment horizontal="left" vertical="center"/>
    </xf>
    <xf numFmtId="0" fontId="35" fillId="0" borderId="16" xfId="15" applyFont="1" applyBorder="1" applyAlignment="1">
      <alignment horizontal="center" vertical="center"/>
    </xf>
    <xf numFmtId="0" fontId="36" fillId="0" borderId="18" xfId="15" applyFont="1" applyBorder="1" applyAlignment="1">
      <alignment horizontal="center" vertical="center"/>
    </xf>
    <xf numFmtId="0" fontId="36" fillId="0" borderId="19" xfId="15" applyFont="1" applyBorder="1" applyAlignment="1">
      <alignment horizontal="center" vertical="center"/>
    </xf>
    <xf numFmtId="0" fontId="36" fillId="0" borderId="28" xfId="15" applyFont="1" applyBorder="1" applyAlignment="1">
      <alignment horizontal="center" vertical="center"/>
    </xf>
    <xf numFmtId="0" fontId="36" fillId="0" borderId="29" xfId="15" applyFont="1" applyBorder="1" applyAlignment="1">
      <alignment horizontal="center" vertical="center"/>
    </xf>
    <xf numFmtId="0" fontId="36" fillId="0" borderId="18" xfId="15" applyFont="1" applyBorder="1" applyAlignment="1">
      <alignment horizontal="center" vertical="center" wrapText="1"/>
    </xf>
    <xf numFmtId="0" fontId="36" fillId="0" borderId="19" xfId="15" applyFont="1" applyBorder="1" applyAlignment="1">
      <alignment horizontal="center" vertical="center" wrapText="1"/>
    </xf>
    <xf numFmtId="0" fontId="36" fillId="0" borderId="28" xfId="15" applyFont="1" applyBorder="1" applyAlignment="1">
      <alignment horizontal="center" vertical="center" wrapText="1"/>
    </xf>
    <xf numFmtId="0" fontId="36" fillId="0" borderId="29" xfId="15" applyFont="1" applyBorder="1" applyAlignment="1">
      <alignment horizontal="center" vertical="center" wrapText="1"/>
    </xf>
    <xf numFmtId="0" fontId="144" fillId="0" borderId="0" xfId="0" applyFont="1" applyAlignment="1">
      <alignment horizontal="left"/>
    </xf>
    <xf numFmtId="0" fontId="84" fillId="0" borderId="0" xfId="0" applyFont="1" applyAlignment="1">
      <alignment horizontal="center" wrapText="1"/>
    </xf>
    <xf numFmtId="0" fontId="144" fillId="13" borderId="0" xfId="0" applyFont="1" applyFill="1" applyAlignment="1">
      <alignment horizontal="center" wrapText="1"/>
    </xf>
    <xf numFmtId="0" fontId="144" fillId="0" borderId="0" xfId="0" applyFont="1" applyAlignment="1">
      <alignment horizontal="center" wrapText="1"/>
    </xf>
    <xf numFmtId="0" fontId="1" fillId="0" borderId="19" xfId="15" applyFont="1" applyFill="1" applyBorder="1" applyAlignment="1">
      <alignment horizontal="center" vertical="center" wrapText="1"/>
    </xf>
    <xf numFmtId="0" fontId="36" fillId="0" borderId="29" xfId="15" applyFont="1" applyFill="1" applyBorder="1" applyAlignment="1">
      <alignment horizontal="center" vertical="center" wrapText="1"/>
    </xf>
    <xf numFmtId="0" fontId="1" fillId="0" borderId="19" xfId="15" applyFont="1" applyFill="1" applyBorder="1" applyAlignment="1">
      <alignment horizontal="center" vertical="center"/>
    </xf>
    <xf numFmtId="0" fontId="36" fillId="0" borderId="29" xfId="15" applyFont="1" applyFill="1" applyBorder="1" applyAlignment="1">
      <alignment horizontal="center" vertical="center"/>
    </xf>
    <xf numFmtId="0" fontId="43" fillId="0" borderId="18" xfId="15" applyFont="1" applyFill="1" applyBorder="1" applyAlignment="1">
      <alignment horizontal="center" vertical="center" wrapText="1"/>
    </xf>
    <xf numFmtId="0" fontId="1" fillId="0" borderId="18" xfId="15" applyFont="1" applyFill="1" applyBorder="1" applyAlignment="1">
      <alignment horizontal="center" vertical="center" wrapText="1"/>
    </xf>
    <xf numFmtId="0" fontId="36" fillId="0" borderId="18" xfId="15" applyFont="1" applyFill="1" applyBorder="1" applyAlignment="1">
      <alignment horizontal="center" vertical="center" wrapText="1"/>
    </xf>
    <xf numFmtId="0" fontId="43" fillId="0" borderId="20" xfId="15" applyFont="1" applyFill="1" applyBorder="1" applyAlignment="1">
      <alignment horizontal="center" vertical="center"/>
    </xf>
    <xf numFmtId="0" fontId="43" fillId="0" borderId="22" xfId="15" applyFont="1" applyFill="1" applyBorder="1" applyAlignment="1">
      <alignment horizontal="center" vertical="center"/>
    </xf>
    <xf numFmtId="0" fontId="43" fillId="0" borderId="21" xfId="15" applyFont="1" applyFill="1" applyBorder="1" applyAlignment="1">
      <alignment horizontal="center" vertical="center"/>
    </xf>
    <xf numFmtId="0" fontId="43" fillId="0" borderId="19" xfId="15" applyFont="1" applyFill="1" applyBorder="1" applyAlignment="1">
      <alignment horizontal="center" vertical="center" wrapText="1"/>
    </xf>
    <xf numFmtId="0" fontId="1" fillId="0" borderId="28" xfId="15" applyFont="1" applyFill="1" applyBorder="1" applyAlignment="1">
      <alignment horizontal="center" vertical="center" wrapText="1"/>
    </xf>
    <xf numFmtId="0" fontId="36" fillId="0" borderId="28" xfId="15" applyFont="1" applyFill="1" applyBorder="1" applyAlignment="1">
      <alignment horizontal="center" vertical="center" wrapText="1"/>
    </xf>
    <xf numFmtId="0" fontId="43" fillId="0" borderId="28" xfId="15" applyFont="1" applyFill="1" applyBorder="1" applyAlignment="1">
      <alignment horizontal="center" vertical="center" wrapText="1"/>
    </xf>
    <xf numFmtId="0" fontId="43" fillId="0" borderId="18" xfId="15" applyFont="1" applyBorder="1" applyAlignment="1">
      <alignment horizontal="center" vertical="center" wrapText="1"/>
    </xf>
    <xf numFmtId="0" fontId="1" fillId="0" borderId="18" xfId="15" applyFont="1" applyBorder="1" applyAlignment="1">
      <alignment horizontal="center" vertical="center" wrapText="1"/>
    </xf>
    <xf numFmtId="0" fontId="1" fillId="0" borderId="19" xfId="15" applyFont="1" applyBorder="1" applyAlignment="1">
      <alignment horizontal="center" vertical="center"/>
    </xf>
    <xf numFmtId="0" fontId="1" fillId="0" borderId="12" xfId="15" applyFont="1" applyFill="1" applyBorder="1" applyAlignment="1">
      <alignment horizontal="left" vertical="center"/>
    </xf>
    <xf numFmtId="0" fontId="6" fillId="0" borderId="0" xfId="15" applyFont="1" applyFill="1" applyAlignment="1">
      <alignment horizontal="left" vertical="center"/>
    </xf>
    <xf numFmtId="0" fontId="35" fillId="0" borderId="16" xfId="15" applyFont="1" applyFill="1" applyBorder="1" applyAlignment="1">
      <alignment horizontal="center" vertical="center"/>
    </xf>
    <xf numFmtId="0" fontId="43" fillId="0" borderId="13" xfId="12" applyNumberFormat="1" applyFont="1" applyFill="1" applyBorder="1" applyAlignment="1" applyProtection="1">
      <alignment horizontal="center" vertical="center" wrapText="1"/>
    </xf>
    <xf numFmtId="0" fontId="43" fillId="0" borderId="12" xfId="12" applyNumberFormat="1" applyFont="1" applyFill="1" applyBorder="1" applyAlignment="1" applyProtection="1">
      <alignment horizontal="center" vertical="center" wrapText="1"/>
    </xf>
    <xf numFmtId="0" fontId="43" fillId="0" borderId="11" xfId="12" applyNumberFormat="1" applyFont="1" applyFill="1" applyBorder="1" applyAlignment="1" applyProtection="1">
      <alignment horizontal="center" vertical="center" wrapText="1"/>
    </xf>
    <xf numFmtId="0" fontId="43" fillId="0" borderId="18" xfId="12" applyNumberFormat="1" applyFont="1" applyFill="1" applyBorder="1" applyAlignment="1" applyProtection="1">
      <alignment horizontal="center" vertical="center" wrapText="1"/>
    </xf>
    <xf numFmtId="0" fontId="43" fillId="0" borderId="18" xfId="12" applyNumberFormat="1" applyFont="1" applyFill="1" applyBorder="1" applyAlignment="1" applyProtection="1">
      <alignment horizontal="center" vertical="center"/>
    </xf>
    <xf numFmtId="0" fontId="1" fillId="0" borderId="18" xfId="12" applyNumberFormat="1" applyFont="1" applyFill="1" applyBorder="1" applyAlignment="1" applyProtection="1">
      <alignment horizontal="center" vertical="center"/>
    </xf>
    <xf numFmtId="0" fontId="36" fillId="0" borderId="18" xfId="12" applyNumberFormat="1" applyFont="1" applyFill="1" applyBorder="1" applyAlignment="1" applyProtection="1">
      <alignment horizontal="center" vertical="center"/>
    </xf>
    <xf numFmtId="0" fontId="1" fillId="0" borderId="19" xfId="12" applyNumberFormat="1" applyFont="1" applyFill="1" applyBorder="1" applyAlignment="1" applyProtection="1">
      <alignment horizontal="center" vertical="center"/>
    </xf>
    <xf numFmtId="0" fontId="36" fillId="0" borderId="28" xfId="12" applyNumberFormat="1" applyFont="1" applyFill="1" applyBorder="1" applyAlignment="1" applyProtection="1">
      <alignment horizontal="center" vertical="center"/>
    </xf>
    <xf numFmtId="0" fontId="43" fillId="0" borderId="29" xfId="12" applyNumberFormat="1" applyFont="1" applyFill="1" applyBorder="1" applyAlignment="1" applyProtection="1">
      <alignment horizontal="center" vertical="center"/>
    </xf>
    <xf numFmtId="0" fontId="1" fillId="0" borderId="19" xfId="12" applyNumberFormat="1" applyFont="1" applyFill="1" applyBorder="1" applyAlignment="1" applyProtection="1">
      <alignment horizontal="center" vertical="center" wrapText="1"/>
    </xf>
    <xf numFmtId="0" fontId="36" fillId="0" borderId="28" xfId="12" applyNumberFormat="1" applyFont="1" applyFill="1" applyBorder="1" applyAlignment="1" applyProtection="1">
      <alignment horizontal="center" vertical="center" wrapText="1"/>
    </xf>
    <xf numFmtId="0" fontId="43" fillId="0" borderId="29" xfId="12" applyNumberFormat="1" applyFont="1" applyFill="1" applyBorder="1" applyAlignment="1" applyProtection="1">
      <alignment horizontal="center" vertical="center" wrapText="1"/>
    </xf>
    <xf numFmtId="0" fontId="43" fillId="0" borderId="19" xfId="12" applyNumberFormat="1" applyFont="1" applyFill="1" applyBorder="1" applyAlignment="1" applyProtection="1">
      <alignment horizontal="center" vertical="center"/>
    </xf>
    <xf numFmtId="0" fontId="1" fillId="0" borderId="28" xfId="12" applyNumberFormat="1" applyFont="1" applyFill="1" applyBorder="1" applyAlignment="1" applyProtection="1">
      <alignment horizontal="center" vertical="center"/>
    </xf>
    <xf numFmtId="0" fontId="43" fillId="0" borderId="19" xfId="12" applyNumberFormat="1" applyFont="1" applyFill="1" applyBorder="1" applyAlignment="1" applyProtection="1">
      <alignment horizontal="center" vertical="center" wrapText="1"/>
    </xf>
    <xf numFmtId="0" fontId="1" fillId="0" borderId="28" xfId="12" applyNumberFormat="1" applyFont="1" applyFill="1" applyBorder="1" applyAlignment="1" applyProtection="1">
      <alignment horizontal="center" vertical="center" wrapText="1"/>
    </xf>
    <xf numFmtId="0" fontId="1" fillId="0" borderId="18" xfId="12" applyNumberFormat="1" applyFont="1" applyFill="1" applyBorder="1" applyAlignment="1" applyProtection="1">
      <alignment horizontal="center" vertical="center" wrapText="1"/>
    </xf>
    <xf numFmtId="0" fontId="36" fillId="0" borderId="18" xfId="12" applyNumberFormat="1" applyFont="1" applyFill="1" applyBorder="1" applyAlignment="1" applyProtection="1">
      <alignment horizontal="center" vertical="center" wrapText="1"/>
    </xf>
    <xf numFmtId="0" fontId="175" fillId="0" borderId="0" xfId="0" applyFont="1" applyAlignment="1">
      <alignment horizontal="center" wrapText="1"/>
    </xf>
    <xf numFmtId="0" fontId="6" fillId="0" borderId="0" xfId="15" applyFont="1" applyAlignment="1">
      <alignment horizontal="center" vertical="center"/>
    </xf>
    <xf numFmtId="178" fontId="159" fillId="0" borderId="18" xfId="0" applyNumberFormat="1" applyFont="1" applyBorder="1" applyAlignment="1">
      <alignment horizontal="center" vertical="center" wrapText="1"/>
    </xf>
    <xf numFmtId="0" fontId="6" fillId="0" borderId="0" xfId="16" applyFont="1" applyAlignment="1">
      <alignment horizontal="left" vertical="center"/>
    </xf>
    <xf numFmtId="0" fontId="35" fillId="0" borderId="0" xfId="16" applyFont="1" applyAlignment="1">
      <alignment horizontal="center" vertical="center"/>
    </xf>
    <xf numFmtId="0" fontId="39" fillId="0" borderId="0" xfId="15" applyFont="1" applyAlignment="1">
      <alignment horizontal="left" vertical="center"/>
    </xf>
    <xf numFmtId="0" fontId="141" fillId="0" borderId="19" xfId="0" applyFont="1" applyBorder="1" applyAlignment="1">
      <alignment horizontal="center" vertical="center" wrapText="1"/>
    </xf>
    <xf numFmtId="0" fontId="141" fillId="0" borderId="29" xfId="0" applyFont="1" applyBorder="1" applyAlignment="1">
      <alignment horizontal="center" vertical="center" wrapText="1"/>
    </xf>
    <xf numFmtId="0" fontId="157" fillId="0" borderId="16" xfId="0" applyFont="1" applyBorder="1" applyAlignment="1">
      <alignment horizontal="center" vertical="center"/>
    </xf>
    <xf numFmtId="0" fontId="141" fillId="0" borderId="18" xfId="0" applyFont="1" applyBorder="1" applyAlignment="1">
      <alignment horizontal="center" vertical="center"/>
    </xf>
    <xf numFmtId="0" fontId="159" fillId="0" borderId="18" xfId="0" applyFont="1" applyBorder="1" applyAlignment="1">
      <alignment horizontal="center" vertical="center"/>
    </xf>
    <xf numFmtId="0" fontId="159" fillId="0" borderId="18" xfId="0" applyFont="1" applyBorder="1" applyAlignment="1">
      <alignment horizontal="left" vertical="center" wrapText="1" indent="2"/>
    </xf>
    <xf numFmtId="0" fontId="159" fillId="0" borderId="18" xfId="0" applyFont="1" applyBorder="1" applyAlignment="1">
      <alignment horizontal="left" vertical="center" wrapText="1" indent="1"/>
    </xf>
    <xf numFmtId="0" fontId="159" fillId="15" borderId="18" xfId="0" applyFont="1" applyFill="1" applyBorder="1" applyAlignment="1">
      <alignment horizontal="left" vertical="center"/>
    </xf>
    <xf numFmtId="0" fontId="159" fillId="0" borderId="18" xfId="0" applyFont="1" applyBorder="1" applyAlignment="1">
      <alignment horizontal="left" vertical="center"/>
    </xf>
    <xf numFmtId="0" fontId="159" fillId="0" borderId="18" xfId="0" applyFont="1" applyBorder="1" applyAlignment="1">
      <alignment horizontal="left" vertical="center" indent="1"/>
    </xf>
    <xf numFmtId="0" fontId="6" fillId="0" borderId="0" xfId="16" applyFont="1" applyBorder="1" applyAlignment="1">
      <alignment horizontal="left" vertical="center"/>
    </xf>
    <xf numFmtId="0" fontId="42" fillId="0" borderId="16" xfId="16" applyFont="1" applyFill="1" applyBorder="1" applyAlignment="1">
      <alignment horizontal="center" vertical="center"/>
    </xf>
    <xf numFmtId="0" fontId="77" fillId="0" borderId="47" xfId="0" applyFont="1" applyBorder="1" applyAlignment="1">
      <alignment horizontal="center" wrapText="1"/>
    </xf>
    <xf numFmtId="0" fontId="77" fillId="0" borderId="48" xfId="0" applyFont="1" applyBorder="1" applyAlignment="1">
      <alignment horizontal="center" wrapText="1"/>
    </xf>
    <xf numFmtId="0" fontId="77" fillId="0" borderId="49" xfId="0" applyFont="1" applyBorder="1" applyAlignment="1">
      <alignment horizontal="center" wrapText="1"/>
    </xf>
    <xf numFmtId="0" fontId="77" fillId="0" borderId="50" xfId="0" applyFont="1" applyBorder="1" applyAlignment="1">
      <alignment horizontal="center" wrapText="1"/>
    </xf>
    <xf numFmtId="0" fontId="77" fillId="0" borderId="51" xfId="0" applyFont="1" applyBorder="1" applyAlignment="1">
      <alignment horizontal="center" wrapText="1"/>
    </xf>
    <xf numFmtId="0" fontId="77" fillId="0" borderId="52" xfId="0" applyFont="1" applyBorder="1" applyAlignment="1">
      <alignment horizontal="center" wrapText="1"/>
    </xf>
    <xf numFmtId="0" fontId="77" fillId="0" borderId="53" xfId="0" applyFont="1" applyBorder="1" applyAlignment="1">
      <alignment horizontal="center"/>
    </xf>
    <xf numFmtId="0" fontId="77" fillId="0" borderId="54" xfId="0" applyFont="1" applyBorder="1" applyAlignment="1">
      <alignment horizontal="center"/>
    </xf>
    <xf numFmtId="0" fontId="77" fillId="0" borderId="55" xfId="0" applyFont="1" applyBorder="1" applyAlignment="1">
      <alignment horizontal="center"/>
    </xf>
    <xf numFmtId="0" fontId="77" fillId="0" borderId="47" xfId="0" applyFont="1" applyBorder="1" applyAlignment="1">
      <alignment horizontal="center"/>
    </xf>
    <xf numFmtId="0" fontId="77" fillId="0" borderId="49" xfId="0" applyFont="1" applyBorder="1" applyAlignment="1">
      <alignment horizontal="center"/>
    </xf>
    <xf numFmtId="0" fontId="39" fillId="0" borderId="0" xfId="15" applyAlignment="1">
      <alignment vertical="center"/>
    </xf>
    <xf numFmtId="0" fontId="39" fillId="0" borderId="0" xfId="15" applyFont="1" applyAlignment="1">
      <alignment vertical="center"/>
    </xf>
    <xf numFmtId="0" fontId="67" fillId="0" borderId="0" xfId="15" applyFont="1" applyFill="1" applyAlignment="1">
      <alignment horizontal="center" vertical="center"/>
    </xf>
    <xf numFmtId="0" fontId="42" fillId="0" borderId="0" xfId="15" applyFont="1" applyFill="1" applyAlignment="1">
      <alignment horizontal="center" vertical="center"/>
    </xf>
    <xf numFmtId="0" fontId="41" fillId="0" borderId="0" xfId="15" applyFont="1" applyFill="1" applyAlignment="1">
      <alignment vertical="center"/>
    </xf>
    <xf numFmtId="0" fontId="98" fillId="0" borderId="18" xfId="0" applyFont="1" applyBorder="1" applyAlignment="1">
      <alignment horizontal="left" wrapText="1" readingOrder="1"/>
    </xf>
    <xf numFmtId="0" fontId="151" fillId="0" borderId="18" xfId="0" applyFont="1" applyBorder="1" applyAlignment="1">
      <alignment horizontal="left" vertical="center" wrapText="1" readingOrder="1"/>
    </xf>
    <xf numFmtId="0" fontId="98" fillId="0" borderId="0" xfId="0" applyFont="1" applyAlignment="1">
      <alignment horizontal="center" wrapText="1" readingOrder="1"/>
    </xf>
    <xf numFmtId="0" fontId="39" fillId="0" borderId="0" xfId="12" applyFont="1" applyBorder="1" applyAlignment="1">
      <alignment horizontal="left" vertical="center"/>
    </xf>
    <xf numFmtId="0" fontId="42" fillId="0" borderId="0" xfId="12" applyFont="1" applyBorder="1" applyAlignment="1">
      <alignment horizontal="center" vertical="center"/>
    </xf>
    <xf numFmtId="0" fontId="45" fillId="0" borderId="0" xfId="15" applyFont="1" applyBorder="1" applyAlignment="1">
      <alignment horizontal="center" vertical="center"/>
    </xf>
    <xf numFmtId="0" fontId="94" fillId="0" borderId="0" xfId="15" applyFont="1" applyFill="1" applyAlignment="1">
      <alignment horizontal="left" vertical="center"/>
    </xf>
    <xf numFmtId="0" fontId="94" fillId="0" borderId="0" xfId="15" applyFont="1" applyFill="1" applyAlignment="1">
      <alignment horizontal="left" vertical="center" wrapText="1"/>
    </xf>
    <xf numFmtId="0" fontId="36" fillId="0" borderId="12" xfId="15" applyFont="1" applyBorder="1" applyAlignment="1">
      <alignment horizontal="left" vertical="center"/>
    </xf>
    <xf numFmtId="0" fontId="168" fillId="0" borderId="18" xfId="0" applyFont="1" applyBorder="1" applyAlignment="1">
      <alignment horizontal="center" vertical="center"/>
    </xf>
    <xf numFmtId="0" fontId="159" fillId="13" borderId="18" xfId="0" applyFont="1" applyFill="1" applyBorder="1" applyAlignment="1">
      <alignment horizontal="left" vertical="center"/>
    </xf>
    <xf numFmtId="0" fontId="159" fillId="0" borderId="18" xfId="0" applyFont="1" applyBorder="1" applyAlignment="1">
      <alignment horizontal="left" vertical="center" indent="2"/>
    </xf>
    <xf numFmtId="0" fontId="159" fillId="15" borderId="18" xfId="0" applyFont="1" applyFill="1" applyBorder="1" applyAlignment="1">
      <alignment vertical="center"/>
    </xf>
    <xf numFmtId="0" fontId="159" fillId="15" borderId="18" xfId="0" applyFont="1" applyFill="1" applyBorder="1" applyAlignment="1">
      <alignment vertical="center" wrapText="1"/>
    </xf>
    <xf numFmtId="0" fontId="159" fillId="0" borderId="18" xfId="0" applyFont="1" applyBorder="1" applyAlignment="1">
      <alignment horizontal="left" vertical="center" indent="4"/>
    </xf>
    <xf numFmtId="0" fontId="159" fillId="15" borderId="18" xfId="0" applyFont="1" applyFill="1" applyBorder="1" applyAlignment="1">
      <alignment horizontal="center" vertical="center" wrapText="1"/>
    </xf>
    <xf numFmtId="0" fontId="111" fillId="0" borderId="0" xfId="0" applyFont="1" applyAlignment="1">
      <alignment horizontal="left" vertical="center"/>
    </xf>
    <xf numFmtId="0" fontId="2" fillId="0" borderId="0" xfId="0" applyFont="1" applyAlignment="1">
      <alignment horizontal="center" vertical="center"/>
    </xf>
    <xf numFmtId="0" fontId="6" fillId="0" borderId="0" xfId="23" applyFont="1" applyAlignment="1">
      <alignment horizontal="left" vertical="center"/>
    </xf>
    <xf numFmtId="0" fontId="159" fillId="0" borderId="18" xfId="0" applyFont="1" applyBorder="1" applyAlignment="1">
      <alignment horizontal="left" vertical="center" wrapText="1" indent="5"/>
    </xf>
    <xf numFmtId="0" fontId="159" fillId="0" borderId="18" xfId="0" applyFont="1" applyBorder="1" applyAlignment="1">
      <alignment horizontal="right" vertical="center"/>
    </xf>
    <xf numFmtId="0" fontId="159" fillId="0" borderId="19" xfId="0" applyFont="1" applyBorder="1" applyAlignment="1">
      <alignment horizontal="left" vertical="center" wrapText="1"/>
    </xf>
    <xf numFmtId="0" fontId="159" fillId="0" borderId="56" xfId="0" applyFont="1" applyBorder="1" applyAlignment="1">
      <alignment horizontal="center" vertical="center" wrapText="1"/>
    </xf>
    <xf numFmtId="0" fontId="6" fillId="0" borderId="0" xfId="23" applyFont="1" applyFill="1" applyAlignment="1">
      <alignment horizontal="left" vertical="center"/>
    </xf>
    <xf numFmtId="0" fontId="2" fillId="0" borderId="16" xfId="23" applyFont="1" applyFill="1" applyBorder="1" applyAlignment="1">
      <alignment horizontal="center" vertical="center"/>
    </xf>
    <xf numFmtId="0" fontId="6" fillId="0" borderId="0" xfId="0" applyFont="1" applyFill="1" applyAlignment="1">
      <alignment horizontal="left" vertical="center"/>
    </xf>
    <xf numFmtId="0" fontId="159" fillId="12" borderId="18" xfId="0" applyFont="1" applyFill="1" applyBorder="1" applyAlignment="1">
      <alignment horizontal="left" vertical="center" wrapText="1"/>
    </xf>
    <xf numFmtId="0" fontId="167" fillId="12" borderId="18" xfId="0" applyFont="1" applyFill="1" applyBorder="1" applyAlignment="1">
      <alignment horizontal="center" vertical="center" wrapText="1"/>
    </xf>
    <xf numFmtId="0" fontId="159" fillId="0" borderId="18" xfId="0" applyFont="1" applyBorder="1" applyAlignment="1">
      <alignment vertical="center" wrapText="1"/>
    </xf>
    <xf numFmtId="0" fontId="141" fillId="12" borderId="18" xfId="0" applyFont="1" applyFill="1" applyBorder="1" applyAlignment="1">
      <alignment vertical="center" wrapText="1"/>
    </xf>
    <xf numFmtId="0" fontId="159" fillId="12" borderId="18" xfId="0" applyFont="1" applyFill="1" applyBorder="1" applyAlignment="1">
      <alignment vertical="center" wrapText="1"/>
    </xf>
    <xf numFmtId="0" fontId="176" fillId="12" borderId="18" xfId="0" applyFont="1" applyFill="1" applyBorder="1" applyAlignment="1">
      <alignment horizontal="center" vertical="center"/>
    </xf>
    <xf numFmtId="0" fontId="159" fillId="0" borderId="19" xfId="0" applyFont="1" applyBorder="1" applyAlignment="1">
      <alignment vertical="center" wrapText="1"/>
    </xf>
    <xf numFmtId="0" fontId="157" fillId="0" borderId="0" xfId="0" applyFont="1" applyBorder="1" applyAlignment="1">
      <alignment horizontal="center" vertical="center"/>
    </xf>
    <xf numFmtId="0" fontId="110" fillId="0" borderId="19" xfId="23" applyFont="1" applyFill="1" applyBorder="1" applyAlignment="1">
      <alignment horizontal="center" vertical="center"/>
    </xf>
    <xf numFmtId="0" fontId="110" fillId="0" borderId="29" xfId="23" applyFont="1" applyFill="1" applyBorder="1" applyAlignment="1">
      <alignment horizontal="center" vertical="center"/>
    </xf>
    <xf numFmtId="0" fontId="1" fillId="0" borderId="19" xfId="23" applyFont="1" applyFill="1" applyBorder="1" applyAlignment="1">
      <alignment horizontal="center" vertical="center"/>
    </xf>
    <xf numFmtId="0" fontId="1" fillId="0" borderId="29" xfId="23" applyFont="1" applyFill="1" applyBorder="1" applyAlignment="1">
      <alignment horizontal="center" vertical="center"/>
    </xf>
    <xf numFmtId="0" fontId="1" fillId="15" borderId="18" xfId="23" applyFont="1" applyFill="1" applyBorder="1" applyAlignment="1">
      <alignment horizontal="left" vertical="center" wrapText="1"/>
    </xf>
    <xf numFmtId="0" fontId="1" fillId="0" borderId="0" xfId="23" applyFont="1" applyFill="1" applyBorder="1" applyAlignment="1">
      <alignment horizontal="center" vertical="center" wrapText="1"/>
    </xf>
    <xf numFmtId="0" fontId="110" fillId="0" borderId="19" xfId="23" applyFont="1" applyFill="1" applyBorder="1" applyAlignment="1">
      <alignment horizontal="center" vertical="center" wrapText="1"/>
    </xf>
    <xf numFmtId="0" fontId="110" fillId="0" borderId="28" xfId="23" applyFont="1" applyFill="1" applyBorder="1" applyAlignment="1">
      <alignment horizontal="center" vertical="center" wrapText="1"/>
    </xf>
    <xf numFmtId="0" fontId="110" fillId="0" borderId="29" xfId="23" applyFont="1" applyFill="1" applyBorder="1" applyAlignment="1">
      <alignment horizontal="center" vertical="center" wrapText="1"/>
    </xf>
    <xf numFmtId="0" fontId="110" fillId="0" borderId="19" xfId="23" applyFont="1" applyFill="1" applyBorder="1" applyAlignment="1">
      <alignment horizontal="left" vertical="center" wrapText="1"/>
    </xf>
    <xf numFmtId="0" fontId="110" fillId="0" borderId="29" xfId="23" applyFont="1" applyFill="1" applyBorder="1" applyAlignment="1">
      <alignment horizontal="left" vertical="center" wrapText="1"/>
    </xf>
    <xf numFmtId="0" fontId="102" fillId="0" borderId="0" xfId="0" applyFont="1" applyAlignment="1">
      <alignment horizontal="center" wrapText="1"/>
    </xf>
    <xf numFmtId="0" fontId="100" fillId="0" borderId="0" xfId="0" applyFont="1" applyAlignment="1">
      <alignment horizontal="center" wrapText="1"/>
    </xf>
    <xf numFmtId="0" fontId="1" fillId="0" borderId="0" xfId="23" applyFont="1" applyFill="1" applyBorder="1" applyAlignment="1">
      <alignment horizontal="center" vertical="center"/>
    </xf>
    <xf numFmtId="0" fontId="110" fillId="15" borderId="19" xfId="23" applyFont="1" applyFill="1" applyBorder="1" applyAlignment="1">
      <alignment horizontal="left" vertical="center" wrapText="1"/>
    </xf>
    <xf numFmtId="0" fontId="110" fillId="15" borderId="29" xfId="23" applyFont="1" applyFill="1" applyBorder="1" applyAlignment="1">
      <alignment horizontal="left" vertical="center" wrapText="1"/>
    </xf>
    <xf numFmtId="0" fontId="110" fillId="0" borderId="28" xfId="23" applyFont="1" applyFill="1" applyBorder="1" applyAlignment="1">
      <alignment horizontal="center" vertical="center"/>
    </xf>
    <xf numFmtId="0" fontId="167" fillId="0" borderId="20" xfId="0" applyFont="1" applyBorder="1" applyAlignment="1">
      <alignment horizontal="left" vertical="center" wrapText="1"/>
    </xf>
    <xf numFmtId="0" fontId="167" fillId="0" borderId="22" xfId="0" applyFont="1" applyBorder="1" applyAlignment="1">
      <alignment horizontal="left" vertical="center" wrapText="1"/>
    </xf>
    <xf numFmtId="0" fontId="167" fillId="0" borderId="21" xfId="0" applyFont="1" applyBorder="1" applyAlignment="1">
      <alignment horizontal="left" vertical="center" wrapText="1"/>
    </xf>
    <xf numFmtId="0" fontId="6" fillId="0" borderId="0" xfId="23" applyFont="1" applyAlignment="1">
      <alignment vertical="center"/>
    </xf>
    <xf numFmtId="0" fontId="2" fillId="0" borderId="0" xfId="23" applyFont="1" applyAlignment="1">
      <alignment horizontal="center" vertical="center"/>
    </xf>
    <xf numFmtId="0" fontId="4" fillId="0" borderId="0" xfId="23" applyFont="1" applyAlignment="1">
      <alignment vertical="center"/>
    </xf>
    <xf numFmtId="0" fontId="177" fillId="0" borderId="0" xfId="0" applyFont="1" applyAlignment="1">
      <alignment horizontal="center" wrapText="1"/>
    </xf>
    <xf numFmtId="0" fontId="159" fillId="0" borderId="19" xfId="0" applyFont="1" applyBorder="1" applyAlignment="1">
      <alignment horizontal="center" vertical="center" wrapText="1"/>
    </xf>
    <xf numFmtId="0" fontId="159" fillId="0" borderId="29" xfId="0" applyFont="1" applyBorder="1" applyAlignment="1">
      <alignment horizontal="center" vertical="center" wrapText="1"/>
    </xf>
    <xf numFmtId="0" fontId="142" fillId="14" borderId="69" xfId="0" applyFont="1" applyFill="1" applyBorder="1" applyAlignment="1">
      <alignment horizontal="center" wrapText="1"/>
    </xf>
    <xf numFmtId="0" fontId="142" fillId="14" borderId="70" xfId="0" applyFont="1" applyFill="1" applyBorder="1" applyAlignment="1">
      <alignment horizontal="center" wrapText="1"/>
    </xf>
    <xf numFmtId="0" fontId="142" fillId="14" borderId="65" xfId="0" applyFont="1" applyFill="1" applyBorder="1" applyAlignment="1">
      <alignment horizontal="center" wrapText="1"/>
    </xf>
    <xf numFmtId="0" fontId="141" fillId="14" borderId="69" xfId="0" applyFont="1" applyFill="1" applyBorder="1" applyAlignment="1">
      <alignment horizontal="center" wrapText="1"/>
    </xf>
    <xf numFmtId="0" fontId="141" fillId="14" borderId="70" xfId="0" applyFont="1" applyFill="1" applyBorder="1" applyAlignment="1">
      <alignment horizontal="center" wrapText="1"/>
    </xf>
    <xf numFmtId="0" fontId="158" fillId="0" borderId="0" xfId="0" applyFont="1" applyAlignment="1">
      <alignment horizontal="left" vertical="center" wrapText="1"/>
    </xf>
    <xf numFmtId="0" fontId="158" fillId="0" borderId="0" xfId="0" applyFont="1" applyAlignment="1">
      <alignment horizontal="center" vertical="center" wrapText="1"/>
    </xf>
    <xf numFmtId="0" fontId="171" fillId="0" borderId="0" xfId="0" applyFont="1" applyAlignment="1">
      <alignment horizontal="center" vertical="center"/>
    </xf>
    <xf numFmtId="0" fontId="2" fillId="0" borderId="0" xfId="0" applyFont="1" applyBorder="1" applyAlignment="1">
      <alignment horizontal="center" vertical="center"/>
    </xf>
    <xf numFmtId="0" fontId="159" fillId="0" borderId="18" xfId="0" applyFont="1" applyBorder="1" applyAlignment="1">
      <alignment horizontal="left" vertical="center" wrapText="1" indent="4"/>
    </xf>
    <xf numFmtId="0" fontId="159" fillId="0" borderId="18" xfId="0" applyFont="1" applyBorder="1" applyAlignment="1">
      <alignment horizontal="left" vertical="center" indent="5"/>
    </xf>
    <xf numFmtId="0" fontId="178" fillId="0" borderId="57" xfId="0" applyFont="1" applyBorder="1" applyAlignment="1">
      <alignment horizontal="center" vertical="center"/>
    </xf>
    <xf numFmtId="0" fontId="159" fillId="0" borderId="58" xfId="0" applyFont="1" applyBorder="1" applyAlignment="1">
      <alignment horizontal="center" vertical="center"/>
    </xf>
    <xf numFmtId="0" fontId="178" fillId="0" borderId="18" xfId="0" applyFont="1" applyBorder="1" applyAlignment="1">
      <alignment horizontal="center" vertical="center"/>
    </xf>
    <xf numFmtId="0" fontId="6" fillId="0" borderId="0" xfId="19" applyFont="1" applyAlignment="1">
      <alignment horizontal="left" vertical="center"/>
    </xf>
    <xf numFmtId="0" fontId="2" fillId="0" borderId="0" xfId="19" applyFont="1" applyAlignment="1">
      <alignment horizontal="center" vertical="center"/>
    </xf>
    <xf numFmtId="0" fontId="1" fillId="0" borderId="18" xfId="19" applyFont="1" applyBorder="1" applyAlignment="1">
      <alignment horizontal="center" vertical="center"/>
    </xf>
    <xf numFmtId="0" fontId="1" fillId="0" borderId="18" xfId="19" applyFont="1" applyBorder="1" applyAlignment="1">
      <alignment horizontal="center" vertical="center" wrapText="1"/>
    </xf>
    <xf numFmtId="0" fontId="1" fillId="0" borderId="18" xfId="19" applyFont="1" applyFill="1" applyBorder="1" applyAlignment="1">
      <alignment horizontal="center" vertical="center" wrapText="1"/>
    </xf>
    <xf numFmtId="0" fontId="1" fillId="0" borderId="18" xfId="19" applyFont="1" applyFill="1" applyBorder="1" applyAlignment="1">
      <alignment vertical="center"/>
    </xf>
    <xf numFmtId="0" fontId="1" fillId="0" borderId="18" xfId="19" applyFont="1" applyFill="1" applyBorder="1" applyAlignment="1">
      <alignment horizontal="center" vertical="center"/>
    </xf>
    <xf numFmtId="0" fontId="1" fillId="0" borderId="19" xfId="19" applyFont="1" applyFill="1" applyBorder="1" applyAlignment="1">
      <alignment horizontal="center" vertical="center" wrapText="1"/>
    </xf>
    <xf numFmtId="0" fontId="1" fillId="0" borderId="28" xfId="19" applyFont="1" applyFill="1" applyBorder="1" applyAlignment="1">
      <alignment horizontal="center" vertical="center" wrapText="1"/>
    </xf>
    <xf numFmtId="0" fontId="1" fillId="0" borderId="29" xfId="19" applyFont="1" applyFill="1" applyBorder="1" applyAlignment="1">
      <alignment horizontal="center" vertical="center" wrapText="1"/>
    </xf>
    <xf numFmtId="0" fontId="1" fillId="0" borderId="19" xfId="19" applyFont="1" applyBorder="1" applyAlignment="1">
      <alignment horizontal="center" vertical="center"/>
    </xf>
    <xf numFmtId="0" fontId="1" fillId="0" borderId="28" xfId="19" applyFont="1" applyBorder="1" applyAlignment="1">
      <alignment horizontal="center" vertical="center"/>
    </xf>
    <xf numFmtId="0" fontId="1" fillId="0" borderId="29" xfId="19" applyFont="1" applyBorder="1" applyAlignment="1">
      <alignment horizontal="center" vertical="center"/>
    </xf>
    <xf numFmtId="0" fontId="1" fillId="0" borderId="19" xfId="19" applyFont="1" applyFill="1" applyBorder="1" applyAlignment="1">
      <alignment horizontal="center" vertical="center"/>
    </xf>
    <xf numFmtId="0" fontId="1" fillId="0" borderId="28" xfId="19" applyFont="1" applyFill="1" applyBorder="1" applyAlignment="1">
      <alignment horizontal="center" vertical="center"/>
    </xf>
    <xf numFmtId="0" fontId="1" fillId="0" borderId="29" xfId="19" applyFont="1" applyFill="1" applyBorder="1" applyAlignment="1">
      <alignment horizontal="center" vertical="center"/>
    </xf>
    <xf numFmtId="43" fontId="1" fillId="0" borderId="18" xfId="37" applyFont="1" applyBorder="1" applyAlignment="1">
      <alignment horizontal="left" vertical="center"/>
    </xf>
    <xf numFmtId="43" fontId="1" fillId="0" borderId="18" xfId="37" applyFont="1" applyFill="1" applyBorder="1" applyAlignment="1">
      <alignment horizontal="left" vertical="center"/>
    </xf>
    <xf numFmtId="43" fontId="1" fillId="0" borderId="18" xfId="37" applyFont="1" applyBorder="1" applyAlignment="1">
      <alignment horizontal="center" vertical="center" wrapText="1"/>
    </xf>
    <xf numFmtId="43" fontId="1" fillId="0" borderId="18" xfId="37" applyFont="1" applyBorder="1" applyAlignment="1">
      <alignment horizontal="center" vertical="center"/>
    </xf>
    <xf numFmtId="176" fontId="1" fillId="0" borderId="20" xfId="37" applyNumberFormat="1" applyFont="1" applyFill="1" applyBorder="1" applyAlignment="1">
      <alignment horizontal="center" vertical="center"/>
    </xf>
    <xf numFmtId="176" fontId="1" fillId="0" borderId="22" xfId="37" applyNumberFormat="1" applyFont="1" applyFill="1" applyBorder="1" applyAlignment="1">
      <alignment horizontal="center" vertical="center"/>
    </xf>
    <xf numFmtId="0" fontId="141" fillId="0" borderId="18" xfId="0" applyFont="1" applyBorder="1" applyAlignment="1">
      <alignment horizontal="center" vertical="center" wrapText="1"/>
    </xf>
    <xf numFmtId="0" fontId="157" fillId="0" borderId="0" xfId="0" applyFont="1" applyAlignment="1">
      <alignment horizontal="left" vertical="center"/>
    </xf>
    <xf numFmtId="0" fontId="141" fillId="13" borderId="18" xfId="0" applyFont="1" applyFill="1" applyBorder="1" applyAlignment="1">
      <alignment horizontal="center" vertical="top" wrapText="1"/>
    </xf>
    <xf numFmtId="0" fontId="141" fillId="0" borderId="18" xfId="0" applyFont="1" applyBorder="1" applyAlignment="1">
      <alignment horizontal="center" vertical="top" wrapText="1"/>
    </xf>
    <xf numFmtId="0" fontId="1" fillId="0" borderId="19" xfId="21" applyFont="1" applyFill="1" applyBorder="1" applyAlignment="1">
      <alignment horizontal="center" vertical="center" wrapText="1"/>
    </xf>
    <xf numFmtId="0" fontId="1" fillId="0" borderId="28" xfId="21" applyFont="1" applyFill="1" applyBorder="1" applyAlignment="1">
      <alignment horizontal="center" vertical="center" wrapText="1"/>
    </xf>
    <xf numFmtId="0" fontId="1" fillId="0" borderId="29" xfId="21" applyFont="1" applyFill="1" applyBorder="1" applyAlignment="1">
      <alignment horizontal="center" vertical="center" wrapText="1"/>
    </xf>
    <xf numFmtId="0" fontId="1" fillId="0" borderId="13" xfId="21" applyFont="1" applyFill="1" applyBorder="1" applyAlignment="1">
      <alignment horizontal="center" vertical="center" wrapText="1"/>
    </xf>
    <xf numFmtId="0" fontId="1" fillId="0" borderId="12" xfId="21" applyFont="1" applyFill="1" applyBorder="1" applyAlignment="1">
      <alignment horizontal="center" vertical="center" wrapText="1"/>
    </xf>
    <xf numFmtId="0" fontId="1" fillId="0" borderId="11" xfId="21" applyFont="1" applyFill="1" applyBorder="1" applyAlignment="1">
      <alignment horizontal="center" vertical="center" wrapText="1"/>
    </xf>
    <xf numFmtId="0" fontId="1" fillId="0" borderId="17" xfId="21" applyFont="1" applyFill="1" applyBorder="1" applyAlignment="1">
      <alignment horizontal="center" vertical="center" wrapText="1"/>
    </xf>
    <xf numFmtId="0" fontId="1" fillId="0" borderId="16" xfId="21" applyFont="1" applyFill="1" applyBorder="1" applyAlignment="1">
      <alignment horizontal="center" vertical="center" wrapText="1"/>
    </xf>
    <xf numFmtId="0" fontId="1" fillId="0" borderId="15" xfId="21" applyFont="1" applyFill="1" applyBorder="1" applyAlignment="1">
      <alignment horizontal="center" vertical="center" wrapText="1"/>
    </xf>
    <xf numFmtId="0" fontId="66" fillId="0" borderId="0" xfId="21" applyFont="1" applyFill="1" applyAlignment="1">
      <alignment horizontal="left" vertical="center"/>
    </xf>
    <xf numFmtId="0" fontId="6" fillId="0" borderId="0" xfId="21" applyFont="1" applyFill="1" applyAlignment="1">
      <alignment horizontal="left" vertical="center"/>
    </xf>
    <xf numFmtId="0" fontId="2" fillId="0" borderId="16" xfId="21" applyFont="1" applyFill="1" applyBorder="1" applyAlignment="1">
      <alignment horizontal="center" vertical="center" wrapText="1"/>
    </xf>
    <xf numFmtId="0" fontId="168" fillId="0" borderId="0" xfId="0" applyFont="1" applyAlignment="1">
      <alignment horizontal="center" vertical="center"/>
    </xf>
    <xf numFmtId="0" fontId="141" fillId="13" borderId="18" xfId="0" applyFont="1" applyFill="1" applyBorder="1" applyAlignment="1">
      <alignment horizontal="center" vertical="center" wrapText="1"/>
    </xf>
    <xf numFmtId="0" fontId="2" fillId="0" borderId="0" xfId="21" applyFont="1" applyFill="1" applyBorder="1" applyAlignment="1">
      <alignment horizontal="center" vertical="center"/>
    </xf>
    <xf numFmtId="0" fontId="1" fillId="0" borderId="0" xfId="21" applyFont="1" applyFill="1" applyBorder="1" applyAlignment="1">
      <alignment horizontal="center" vertical="center" wrapText="1"/>
    </xf>
    <xf numFmtId="0" fontId="6" fillId="0" borderId="0" xfId="21" applyFont="1" applyFill="1" applyAlignment="1">
      <alignment vertical="center"/>
    </xf>
    <xf numFmtId="0" fontId="2" fillId="0" borderId="0" xfId="21" applyFont="1" applyFill="1" applyAlignment="1">
      <alignment horizontal="center" vertical="center"/>
    </xf>
    <xf numFmtId="0" fontId="159" fillId="0" borderId="0" xfId="0" applyFont="1" applyBorder="1" applyAlignment="1">
      <alignment horizontal="left" vertical="center"/>
    </xf>
    <xf numFmtId="0" fontId="159" fillId="0" borderId="0" xfId="0" applyFont="1" applyBorder="1" applyAlignment="1">
      <alignment horizontal="center" vertical="center"/>
    </xf>
    <xf numFmtId="0" fontId="159" fillId="0" borderId="0" xfId="0" applyFont="1" applyAlignment="1">
      <alignment horizontal="left" vertical="center"/>
    </xf>
    <xf numFmtId="0" fontId="179" fillId="0" borderId="0" xfId="0" applyFont="1" applyAlignment="1">
      <alignment horizontal="center" vertical="center" wrapText="1"/>
    </xf>
    <xf numFmtId="0" fontId="6" fillId="0" borderId="0" xfId="11" applyFont="1" applyFill="1" applyBorder="1" applyAlignment="1">
      <alignment horizontal="left" vertical="center"/>
    </xf>
    <xf numFmtId="0" fontId="2" fillId="0" borderId="0" xfId="11" applyFont="1" applyFill="1" applyBorder="1" applyAlignment="1">
      <alignment horizontal="center" vertical="center" wrapText="1"/>
    </xf>
    <xf numFmtId="0" fontId="163" fillId="0" borderId="0" xfId="0" applyFont="1" applyAlignment="1">
      <alignment horizontal="left" vertical="center"/>
    </xf>
    <xf numFmtId="0" fontId="159" fillId="0" borderId="0" xfId="0" applyFont="1" applyAlignment="1">
      <alignment horizontal="center" vertical="center"/>
    </xf>
    <xf numFmtId="0" fontId="180" fillId="0" borderId="0" xfId="17" applyFont="1" applyAlignment="1">
      <alignment horizontal="center" vertical="center" wrapText="1"/>
    </xf>
    <xf numFmtId="0" fontId="135" fillId="0" borderId="18" xfId="17" applyFont="1" applyBorder="1" applyAlignment="1">
      <alignment horizontal="center" vertical="center" wrapText="1"/>
    </xf>
    <xf numFmtId="49" fontId="135" fillId="0" borderId="18" xfId="17" applyNumberFormat="1" applyFont="1" applyBorder="1" applyAlignment="1">
      <alignment horizontal="center" vertical="center" wrapText="1"/>
    </xf>
    <xf numFmtId="0" fontId="136" fillId="0" borderId="18" xfId="17" applyFont="1" applyBorder="1" applyAlignment="1">
      <alignment horizontal="center" vertical="center" wrapText="1"/>
    </xf>
    <xf numFmtId="0" fontId="137" fillId="0" borderId="18" xfId="17" applyFont="1" applyBorder="1" applyAlignment="1">
      <alignment horizontal="center" vertical="center" wrapText="1"/>
    </xf>
    <xf numFmtId="0" fontId="135" fillId="0" borderId="18" xfId="17" applyFont="1" applyBorder="1" applyAlignment="1">
      <alignment horizontal="left" vertical="center" wrapText="1"/>
    </xf>
    <xf numFmtId="0" fontId="135" fillId="0" borderId="18" xfId="17" applyFont="1" applyBorder="1" applyAlignment="1">
      <alignment horizontal="left" vertical="center" wrapText="1" indent="1"/>
    </xf>
    <xf numFmtId="0" fontId="135" fillId="0" borderId="18" xfId="17" applyFont="1" applyBorder="1" applyAlignment="1">
      <alignment horizontal="left" vertical="center" wrapText="1" indent="2"/>
    </xf>
    <xf numFmtId="0" fontId="131" fillId="12" borderId="23" xfId="0" applyFont="1" applyFill="1" applyBorder="1" applyAlignment="1">
      <alignment horizontal="left" vertical="center" wrapText="1"/>
    </xf>
    <xf numFmtId="0" fontId="131" fillId="12" borderId="18" xfId="0" applyFont="1" applyFill="1" applyBorder="1" applyAlignment="1">
      <alignment horizontal="left" vertical="center" wrapText="1"/>
    </xf>
    <xf numFmtId="0" fontId="131" fillId="12" borderId="18" xfId="0" applyFont="1" applyFill="1" applyBorder="1" applyAlignment="1">
      <alignment horizontal="center" vertical="center" wrapText="1"/>
    </xf>
    <xf numFmtId="0" fontId="131" fillId="12" borderId="24" xfId="0" applyFont="1" applyFill="1" applyBorder="1" applyAlignment="1">
      <alignment horizontal="center" vertical="center" wrapText="1"/>
    </xf>
    <xf numFmtId="0" fontId="131" fillId="12" borderId="24" xfId="0" applyFont="1" applyFill="1" applyBorder="1" applyAlignment="1">
      <alignment horizontal="left" vertical="center" wrapText="1"/>
    </xf>
    <xf numFmtId="0" fontId="131" fillId="12" borderId="27" xfId="0" applyFont="1" applyFill="1" applyBorder="1" applyAlignment="1">
      <alignment horizontal="center" vertical="center" wrapText="1"/>
    </xf>
    <xf numFmtId="0" fontId="131" fillId="12" borderId="25" xfId="0" applyFont="1" applyFill="1" applyBorder="1" applyAlignment="1">
      <alignment horizontal="center" vertical="center" wrapText="1"/>
    </xf>
    <xf numFmtId="0" fontId="131" fillId="12" borderId="23" xfId="0" applyFont="1" applyFill="1" applyBorder="1" applyAlignment="1">
      <alignment horizontal="center" vertical="center" wrapText="1"/>
    </xf>
    <xf numFmtId="0" fontId="164" fillId="12" borderId="23" xfId="0" applyFont="1" applyFill="1" applyBorder="1" applyAlignment="1">
      <alignment horizontal="left" vertical="center" wrapText="1"/>
    </xf>
    <xf numFmtId="0" fontId="164" fillId="12" borderId="18" xfId="0" applyFont="1" applyFill="1" applyBorder="1" applyAlignment="1">
      <alignment horizontal="left" vertical="center" wrapText="1"/>
    </xf>
    <xf numFmtId="0" fontId="164" fillId="12" borderId="18" xfId="0" applyFont="1" applyFill="1" applyBorder="1" applyAlignment="1">
      <alignment horizontal="center" vertical="center" wrapText="1"/>
    </xf>
    <xf numFmtId="0" fontId="164" fillId="12" borderId="24" xfId="0" applyFont="1" applyFill="1" applyBorder="1" applyAlignment="1">
      <alignment horizontal="center" vertical="center" wrapText="1"/>
    </xf>
    <xf numFmtId="0" fontId="130" fillId="0" borderId="0" xfId="0" applyFont="1" applyBorder="1" applyAlignment="1">
      <alignment horizontal="center" vertical="center"/>
    </xf>
    <xf numFmtId="0" fontId="131" fillId="12" borderId="59" xfId="0" applyFont="1" applyFill="1" applyBorder="1" applyAlignment="1">
      <alignment horizontal="left" vertical="center" wrapText="1"/>
    </xf>
    <xf numFmtId="0" fontId="131" fillId="12" borderId="60" xfId="0" applyFont="1" applyFill="1" applyBorder="1" applyAlignment="1">
      <alignment horizontal="left" vertical="center" wrapText="1"/>
    </xf>
    <xf numFmtId="0" fontId="131" fillId="12" borderId="61" xfId="0" applyFont="1" applyFill="1" applyBorder="1" applyAlignment="1">
      <alignment horizontal="left" vertical="center" wrapText="1"/>
    </xf>
    <xf numFmtId="0" fontId="181" fillId="0" borderId="0" xfId="0" applyFont="1" applyFill="1" applyBorder="1" applyAlignment="1">
      <alignment horizontal="center" vertical="center" wrapText="1"/>
    </xf>
    <xf numFmtId="0" fontId="133" fillId="12" borderId="59" xfId="0" applyFont="1" applyFill="1" applyBorder="1" applyAlignment="1">
      <alignment horizontal="center" vertical="center" wrapText="1"/>
    </xf>
    <xf numFmtId="0" fontId="133" fillId="12" borderId="23" xfId="0" applyFont="1" applyFill="1" applyBorder="1" applyAlignment="1">
      <alignment horizontal="center" vertical="center" wrapText="1"/>
    </xf>
    <xf numFmtId="0" fontId="133" fillId="12" borderId="60" xfId="0" applyFont="1" applyFill="1" applyBorder="1" applyAlignment="1">
      <alignment horizontal="center" vertical="center" wrapText="1"/>
    </xf>
    <xf numFmtId="0" fontId="133" fillId="12" borderId="18" xfId="0" applyFont="1" applyFill="1" applyBorder="1" applyAlignment="1">
      <alignment horizontal="center" vertical="center" wrapText="1"/>
    </xf>
    <xf numFmtId="0" fontId="133" fillId="12" borderId="62" xfId="0" applyFont="1" applyFill="1" applyBorder="1" applyAlignment="1">
      <alignment horizontal="center" vertical="center" wrapText="1"/>
    </xf>
    <xf numFmtId="0" fontId="133" fillId="12" borderId="29" xfId="0" applyFont="1" applyFill="1" applyBorder="1" applyAlignment="1">
      <alignment horizontal="center" vertical="center" wrapText="1"/>
    </xf>
    <xf numFmtId="0" fontId="133" fillId="12" borderId="60" xfId="0" applyFont="1" applyFill="1" applyBorder="1" applyAlignment="1">
      <alignment horizontal="center" vertical="center"/>
    </xf>
    <xf numFmtId="0" fontId="133" fillId="12" borderId="61" xfId="0" applyFont="1" applyFill="1" applyBorder="1" applyAlignment="1">
      <alignment horizontal="center" vertical="center" wrapText="1"/>
    </xf>
    <xf numFmtId="0" fontId="133" fillId="12" borderId="24" xfId="0" applyFont="1" applyFill="1" applyBorder="1" applyAlignment="1">
      <alignment horizontal="center" vertical="center" wrapText="1"/>
    </xf>
  </cellXfs>
  <cellStyles count="4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6" builtinId="27" customBuiltin="1"/>
    <cellStyle name="差_基础信息表 20130323" xfId="7"/>
    <cellStyle name="差_基础信息表和计税基础表" xfId="8"/>
    <cellStyle name="差_基础信息表及表单（江苏国税）0711" xfId="9"/>
    <cellStyle name="差_计税基础表 20130323" xfId="10"/>
    <cellStyle name="常规" xfId="0" builtinId="0"/>
    <cellStyle name="常规 2" xfId="11"/>
    <cellStyle name="常规 2 2" xfId="12"/>
    <cellStyle name="常规 2_基础信息表 20130323" xfId="13"/>
    <cellStyle name="常规 3" xfId="14"/>
    <cellStyle name="常规 4" xfId="15"/>
    <cellStyle name="常规 5" xfId="16"/>
    <cellStyle name="常规 6" xfId="17"/>
    <cellStyle name="常规_Sheet1" xfId="18"/>
    <cellStyle name="常规_北京地税修改意见(2014.3.21)" xfId="19"/>
    <cellStyle name="常规_企业所得税年度纳税申报表（A类，2014版）——上海修订部分2014-07-14" xfId="20"/>
    <cellStyle name="常规_企业所得税年度纳税申报表（上海修订部分）2014-06-03" xfId="21"/>
    <cellStyle name="常规_税收优惠明细表附表8.21" xfId="22"/>
    <cellStyle name="常规_优惠项目明细表 20130323" xfId="23"/>
    <cellStyle name="常规_主表2007-11-01" xfId="24"/>
    <cellStyle name="超链接" xfId="25" builtinId="8"/>
    <cellStyle name="好" xfId="26" builtinId="26" customBuiltin="1"/>
    <cellStyle name="好_基础信息表 20130323" xfId="27"/>
    <cellStyle name="好_基础信息表和计税基础表" xfId="28"/>
    <cellStyle name="好_基础信息表及表单（江苏国税）0711" xfId="29"/>
    <cellStyle name="好_计税基础表 20130323" xfId="30"/>
    <cellStyle name="汇总" xfId="31" builtinId="25" customBuiltin="1"/>
    <cellStyle name="计算" xfId="32" builtinId="22" customBuiltin="1"/>
    <cellStyle name="检查单元格" xfId="33" builtinId="23" customBuiltin="1"/>
    <cellStyle name="解释性文本" xfId="34" builtinId="53" customBuiltin="1"/>
    <cellStyle name="警告文本" xfId="35" builtinId="11" customBuiltin="1"/>
    <cellStyle name="链接单元格" xfId="36" builtinId="24" customBuiltin="1"/>
    <cellStyle name="千位分隔" xfId="37" builtinId="3"/>
    <cellStyle name="千位分隔 2" xfId="38"/>
    <cellStyle name="适中" xfId="39" builtinId="28" customBuiltin="1"/>
    <cellStyle name="输出" xfId="40" builtinId="21" customBuiltin="1"/>
    <cellStyle name="输入" xfId="41" builtinId="20" customBuiltin="1"/>
    <cellStyle name="说明文本" xfId="42"/>
    <cellStyle name="无色" xfId="43"/>
    <cellStyle name="样式 1" xfId="44"/>
    <cellStyle name="注释" xfId="4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57</xdr:row>
      <xdr:rowOff>0</xdr:rowOff>
    </xdr:from>
    <xdr:to>
      <xdr:col>6</xdr:col>
      <xdr:colOff>914400</xdr:colOff>
      <xdr:row>79</xdr:row>
      <xdr:rowOff>85725</xdr:rowOff>
    </xdr:to>
    <xdr:pic>
      <xdr:nvPicPr>
        <xdr:cNvPr id="62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6583025"/>
          <a:ext cx="6553200" cy="406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253;&#31246;&#36164;&#26009;/&#21556;&#24535;&#21326;&#24494;&#35838;/&#31246;&#23457;&#35843;&#25972;&#31867;&#24213;&#312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Desktop/&#25253;&#31246;&#36164;&#26009;/&#21556;&#24535;&#21326;&#24494;&#35838;/&#21556;&#24535;&#21326;&#24494;&#35838;/&#31246;&#23457;&#35843;&#25972;&#31867;&#24213;&#312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5253;&#31246;&#36164;&#26009;/&#21556;&#24535;&#21326;&#24494;&#35838;/&#27719;&#31639;&#28165;&#32564;&#34920;&#26032;&#21464;&#212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
      <sheetName val="参考文件"/>
      <sheetName val="索引目录"/>
      <sheetName val="与客户交换意见"/>
      <sheetName val="TZ01"/>
      <sheetName val="成本明细表"/>
      <sheetName val="销售费用明细表"/>
      <sheetName val="管理费用明细表"/>
      <sheetName val="财务费用明细表"/>
      <sheetName val="TB01"/>
      <sheetName val="TB02"/>
      <sheetName val="TB03"/>
      <sheetName val="TB04"/>
      <sheetName val="TB05"/>
      <sheetName val="TB06"/>
      <sheetName val="TB07"/>
      <sheetName val="TB08"/>
      <sheetName val="TB09"/>
      <sheetName val="TB10"/>
      <sheetName val="TB11"/>
      <sheetName val="TB12"/>
      <sheetName val="TB13"/>
      <sheetName val="TB14"/>
      <sheetName val="TC01"/>
      <sheetName val="TC02"/>
      <sheetName val="TC03"/>
      <sheetName val="TC04"/>
      <sheetName val="TC05"/>
      <sheetName val="TC06"/>
      <sheetName val="TC07"/>
      <sheetName val="TD01"/>
      <sheetName val="TD02"/>
      <sheetName val="TE01"/>
      <sheetName val="TE02"/>
      <sheetName val="TE03"/>
      <sheetName val="TF01"/>
      <sheetName val="TF02"/>
      <sheetName val="TF03"/>
      <sheetName val="TA01"/>
      <sheetName val="TA02"/>
      <sheetName val="TA03"/>
      <sheetName val="TA04"/>
      <sheetName val="TA05"/>
      <sheetName val="TA06"/>
      <sheetName val="TA07"/>
      <sheetName val="TA08"/>
      <sheetName val="TA09"/>
      <sheetName val="A105030投资收益纳税调整明细表"/>
      <sheetName val="TA10"/>
      <sheetName val="TA11"/>
      <sheetName val="TA12"/>
      <sheetName val="TA13"/>
      <sheetName val="A105040专项用途财政性资金纳税调整表"/>
      <sheetName val="A105090资产损失税前扣除及纳税调整明细表"/>
      <sheetName val="A105091资产损失（专项申报）税前扣除及纳税调整明细表"/>
      <sheetName val="A105110政策性搬迁纳税调整明细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
          <cell r="E7">
            <v>0</v>
          </cell>
        </row>
        <row r="9">
          <cell r="E9">
            <v>0</v>
          </cell>
        </row>
        <row r="15">
          <cell r="E15">
            <v>0</v>
          </cell>
        </row>
        <row r="17">
          <cell r="E17">
            <v>0</v>
          </cell>
        </row>
        <row r="18">
          <cell r="E18">
            <v>0</v>
          </cell>
        </row>
        <row r="19">
          <cell r="E19">
            <v>0</v>
          </cell>
        </row>
        <row r="20">
          <cell r="E20">
            <v>0</v>
          </cell>
        </row>
        <row r="21">
          <cell r="E21">
            <v>0</v>
          </cell>
        </row>
        <row r="22">
          <cell r="E22">
            <v>0</v>
          </cell>
        </row>
      </sheetData>
      <sheetData sheetId="10" refreshError="1"/>
      <sheetData sheetId="11" refreshError="1"/>
      <sheetData sheetId="12" refreshError="1">
        <row r="7">
          <cell r="E7">
            <v>160109</v>
          </cell>
        </row>
        <row r="11">
          <cell r="E11">
            <v>0</v>
          </cell>
        </row>
      </sheetData>
      <sheetData sheetId="13" refreshError="1"/>
      <sheetData sheetId="14" refreshError="1">
        <row r="20">
          <cell r="L20">
            <v>0</v>
          </cell>
          <cell r="M20">
            <v>0</v>
          </cell>
        </row>
      </sheetData>
      <sheetData sheetId="15" refreshError="1"/>
      <sheetData sheetId="16" refreshError="1">
        <row r="24">
          <cell r="C24">
            <v>0</v>
          </cell>
          <cell r="D24">
            <v>0</v>
          </cell>
        </row>
      </sheetData>
      <sheetData sheetId="17" refreshError="1">
        <row r="7">
          <cell r="E7">
            <v>0</v>
          </cell>
        </row>
        <row r="8">
          <cell r="E8">
            <v>0</v>
          </cell>
        </row>
        <row r="9">
          <cell r="E9">
            <v>0</v>
          </cell>
        </row>
        <row r="10">
          <cell r="E10">
            <v>1600</v>
          </cell>
          <cell r="G10">
            <v>1600</v>
          </cell>
        </row>
      </sheetData>
      <sheetData sheetId="18" refreshError="1"/>
      <sheetData sheetId="19" refreshError="1"/>
      <sheetData sheetId="20" refreshError="1">
        <row r="24">
          <cell r="D24">
            <v>0</v>
          </cell>
          <cell r="E24">
            <v>0</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row r="24">
          <cell r="G24">
            <v>3159567.17</v>
          </cell>
        </row>
      </sheetData>
      <sheetData sheetId="32" refreshError="1"/>
      <sheetData sheetId="33" refreshError="1"/>
      <sheetData sheetId="34" refreshError="1"/>
      <sheetData sheetId="35" refreshError="1"/>
      <sheetData sheetId="36" refreshError="1">
        <row r="7">
          <cell r="G7">
            <v>7018632.0500000007</v>
          </cell>
        </row>
      </sheetData>
      <sheetData sheetId="37" refreshError="1"/>
      <sheetData sheetId="38" refreshError="1">
        <row r="7">
          <cell r="E7">
            <v>0</v>
          </cell>
        </row>
        <row r="9">
          <cell r="E9">
            <v>0</v>
          </cell>
        </row>
        <row r="15">
          <cell r="E15">
            <v>0</v>
          </cell>
        </row>
        <row r="18">
          <cell r="E18">
            <v>0</v>
          </cell>
        </row>
        <row r="19">
          <cell r="E19">
            <v>0</v>
          </cell>
        </row>
        <row r="21">
          <cell r="E21">
            <v>0</v>
          </cell>
        </row>
        <row r="22">
          <cell r="E22">
            <v>0</v>
          </cell>
        </row>
      </sheetData>
      <sheetData sheetId="39" refreshError="1"/>
      <sheetData sheetId="40" refreshError="1"/>
      <sheetData sheetId="41" refreshError="1">
        <row r="8">
          <cell r="C8">
            <v>0</v>
          </cell>
          <cell r="D8">
            <v>0</v>
          </cell>
          <cell r="E8">
            <v>0</v>
          </cell>
          <cell r="F8">
            <v>0</v>
          </cell>
          <cell r="G8">
            <v>0</v>
          </cell>
        </row>
        <row r="9">
          <cell r="C9">
            <v>0</v>
          </cell>
          <cell r="D9">
            <v>0</v>
          </cell>
          <cell r="E9">
            <v>0</v>
          </cell>
          <cell r="G9">
            <v>0</v>
          </cell>
        </row>
        <row r="10">
          <cell r="C10">
            <v>0</v>
          </cell>
          <cell r="D10">
            <v>0</v>
          </cell>
          <cell r="E10">
            <v>0</v>
          </cell>
          <cell r="F10">
            <v>0</v>
          </cell>
          <cell r="G10">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9">
          <cell r="C19">
            <v>0</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row r="23">
          <cell r="C23">
            <v>0</v>
          </cell>
          <cell r="D23">
            <v>0</v>
          </cell>
          <cell r="E23">
            <v>0</v>
          </cell>
          <cell r="F23">
            <v>0</v>
          </cell>
          <cell r="G23">
            <v>0</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
      <sheetName val="参考文件"/>
      <sheetName val="索引目录"/>
      <sheetName val="与客户交换意见"/>
      <sheetName val="TZ01"/>
      <sheetName val="成本明细表"/>
      <sheetName val="销售费用明细表"/>
      <sheetName val="管理费用明细表"/>
      <sheetName val="财务费用明细表"/>
      <sheetName val="TB01"/>
      <sheetName val="TB02"/>
      <sheetName val="TB03"/>
      <sheetName val="TB04"/>
      <sheetName val="TB05"/>
      <sheetName val="TB06"/>
      <sheetName val="TB07"/>
      <sheetName val="TB08"/>
      <sheetName val="TB09"/>
      <sheetName val="TB10"/>
      <sheetName val="TB11"/>
      <sheetName val="TB12"/>
      <sheetName val="TB13"/>
      <sheetName val="TB14"/>
      <sheetName val="TC01"/>
      <sheetName val="TC02"/>
      <sheetName val="TC03"/>
      <sheetName val="TC04"/>
      <sheetName val="TC05"/>
      <sheetName val="TC06"/>
      <sheetName val="TC07"/>
      <sheetName val="TD01"/>
      <sheetName val="TD02"/>
      <sheetName val="TE01"/>
      <sheetName val="TE02"/>
      <sheetName val="TE03"/>
      <sheetName val="TF01"/>
      <sheetName val="TF02"/>
      <sheetName val="TF03"/>
      <sheetName val="TA01"/>
      <sheetName val="TA02"/>
      <sheetName val="TA03"/>
      <sheetName val="TA04"/>
      <sheetName val="TA05"/>
      <sheetName val="TA06"/>
      <sheetName val="TA07"/>
      <sheetName val="TA08"/>
      <sheetName val="TA09"/>
      <sheetName val="A105030投资收益纳税调整明细表"/>
      <sheetName val="TA10"/>
      <sheetName val="TA11"/>
      <sheetName val="TA12"/>
      <sheetName val="TA13"/>
      <sheetName val="A105040专项用途财政性资金纳税调整表"/>
      <sheetName val="A105090资产损失税前扣除及纳税调整明细表"/>
      <sheetName val="A105091资产损失（专项申报）税前扣除及纳税调整明细表"/>
      <sheetName val="A105110政策性搬迁纳税调整明细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18">
          <cell r="C18">
            <v>0</v>
          </cell>
          <cell r="I18">
            <v>0</v>
          </cell>
          <cell r="J18">
            <v>0</v>
          </cell>
          <cell r="L18">
            <v>0</v>
          </cell>
          <cell r="O18">
            <v>0</v>
          </cell>
        </row>
        <row r="19">
          <cell r="C19">
            <v>0</v>
          </cell>
          <cell r="I19">
            <v>0</v>
          </cell>
          <cell r="J19">
            <v>0</v>
          </cell>
          <cell r="L19">
            <v>0</v>
          </cell>
          <cell r="O19">
            <v>0</v>
          </cell>
        </row>
        <row r="20">
          <cell r="C20">
            <v>0</v>
          </cell>
          <cell r="I20">
            <v>0</v>
          </cell>
          <cell r="J20">
            <v>0</v>
          </cell>
          <cell r="L20">
            <v>0</v>
          </cell>
          <cell r="O20">
            <v>0</v>
          </cell>
        </row>
        <row r="21">
          <cell r="C21">
            <v>0</v>
          </cell>
          <cell r="I21">
            <v>0</v>
          </cell>
          <cell r="J21">
            <v>0</v>
          </cell>
          <cell r="L21">
            <v>0</v>
          </cell>
          <cell r="O21">
            <v>0</v>
          </cell>
        </row>
        <row r="22">
          <cell r="C22">
            <v>849253.66999999993</v>
          </cell>
          <cell r="I22">
            <v>78425.540000000008</v>
          </cell>
          <cell r="J22">
            <v>849253.66999999993</v>
          </cell>
          <cell r="L22">
            <v>78425.540000000008</v>
          </cell>
          <cell r="O22">
            <v>336019.81</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单37"/>
      <sheetName val="A000000企业基础信息表"/>
      <sheetName val="中华人民共和国企业所得税年度纳税申报表（A类）"/>
      <sheetName val="A104000期间费用明细表"/>
      <sheetName val="A105000纳税调整项目明细表"/>
      <sheetName val="A105050职工薪酬支出及纳税调整明细表"/>
      <sheetName val="A105070捐赠支出及纳税调整明细表"/>
      <sheetName val="A105100 企业重组及递延纳税事项纳税调整明细表"/>
      <sheetName val="A105080 资产折旧、摊销及纳税调整明细表"/>
      <sheetName val="A105090 资产损失税前扣除及纳税调整明细表"/>
      <sheetName val="A105120 特殊行业准备金及纳税调整明细表"/>
      <sheetName val="A106000企业所得税弥补亏损明细表"/>
      <sheetName val="A107010 免税、减计收入及加计扣除优惠明细表"/>
      <sheetName val="A107011居民企业之间的股息红利等权益性投资收益优惠明细表"/>
      <sheetName val="A107012 研发费用加计扣除优惠明细表"/>
      <sheetName val="A107020所得减免优惠明细表"/>
      <sheetName val="A107030抵扣应纳税所得额明细表"/>
      <sheetName val="A107040 减免所得税优惠明细表"/>
      <sheetName val="A107041 高新技术企业优惠情况及明细表"/>
      <sheetName val="A107042 软件、集成电路企业优惠情况及明细表"/>
      <sheetName val="A108000境外所得税收抵免明细表"/>
      <sheetName val="A108020 境外分支机构弥补亏损明细表"/>
      <sheetName val="A108030 跨年度结转抵免境外所得税明细表"/>
      <sheetName val="A109000 跨地区经营汇总纳税企业年度分摊企业所得税明细表"/>
      <sheetName val="A109010 企业所得税汇总纳税分支机构所得税分配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9.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0"/>
  <sheetViews>
    <sheetView topLeftCell="A10" zoomScaleNormal="100" zoomScaleSheetLayoutView="88" workbookViewId="0">
      <selection activeCell="H43" sqref="H43"/>
    </sheetView>
  </sheetViews>
  <sheetFormatPr defaultColWidth="8.875" defaultRowHeight="14.25"/>
  <cols>
    <col min="1" max="9" width="8.875" style="7" customWidth="1"/>
    <col min="10" max="10" width="8.875" style="7"/>
    <col min="11" max="11" width="18" style="7" customWidth="1"/>
    <col min="12" max="12" width="8.875" style="7"/>
    <col min="13" max="13" width="5.125" style="7" customWidth="1"/>
    <col min="14" max="14" width="66.25" style="7" customWidth="1"/>
    <col min="15" max="16384" width="8.875" style="7"/>
  </cols>
  <sheetData>
    <row r="1" spans="1:14" ht="20.25" customHeight="1">
      <c r="A1" s="649"/>
      <c r="B1" s="649"/>
      <c r="C1" s="649"/>
      <c r="D1" s="649"/>
      <c r="E1" s="649"/>
      <c r="F1" s="649"/>
      <c r="G1" s="649"/>
      <c r="H1" s="649"/>
      <c r="I1" s="649"/>
    </row>
    <row r="2" spans="1:14" ht="20.25" customHeight="1">
      <c r="A2" s="649"/>
      <c r="B2" s="649"/>
      <c r="C2" s="649"/>
      <c r="D2" s="649"/>
      <c r="E2" s="649"/>
      <c r="F2" s="649"/>
      <c r="G2" s="649"/>
      <c r="H2" s="649"/>
      <c r="I2" s="649"/>
    </row>
    <row r="3" spans="1:14" ht="20.25" customHeight="1">
      <c r="A3" s="649"/>
      <c r="B3" s="649"/>
      <c r="C3" s="649"/>
      <c r="D3" s="649"/>
      <c r="E3" s="649"/>
      <c r="F3" s="649"/>
      <c r="G3" s="649"/>
      <c r="H3" s="649"/>
      <c r="I3" s="649"/>
    </row>
    <row r="4" spans="1:14" s="27" customFormat="1" ht="27">
      <c r="A4" s="650" t="s">
        <v>190</v>
      </c>
      <c r="B4" s="650"/>
      <c r="C4" s="650"/>
      <c r="D4" s="650"/>
      <c r="E4" s="650"/>
      <c r="F4" s="650"/>
      <c r="G4" s="650"/>
      <c r="H4" s="650"/>
      <c r="I4" s="650"/>
      <c r="J4" s="26"/>
      <c r="K4" s="26"/>
      <c r="L4" s="26"/>
      <c r="M4" s="26"/>
      <c r="N4" s="26"/>
    </row>
    <row r="5" spans="1:14" s="27" customFormat="1" ht="20.25" customHeight="1">
      <c r="A5" s="653" t="s">
        <v>1560</v>
      </c>
      <c r="B5" s="654"/>
      <c r="C5" s="654"/>
      <c r="D5" s="654"/>
      <c r="E5" s="654"/>
      <c r="F5" s="654"/>
      <c r="G5" s="654"/>
      <c r="H5" s="654"/>
      <c r="I5" s="654"/>
      <c r="J5" s="26"/>
      <c r="K5" s="26"/>
      <c r="L5" s="26"/>
      <c r="M5" s="26"/>
      <c r="N5" s="26"/>
    </row>
    <row r="6" spans="1:14" s="27" customFormat="1" ht="20.25" customHeight="1">
      <c r="A6" s="655"/>
      <c r="B6" s="655"/>
      <c r="C6" s="655"/>
      <c r="D6" s="655"/>
      <c r="E6" s="655"/>
      <c r="F6" s="655"/>
      <c r="G6" s="655"/>
      <c r="H6" s="655"/>
      <c r="I6" s="655"/>
      <c r="J6" s="26"/>
      <c r="K6" s="26"/>
      <c r="L6" s="26"/>
      <c r="M6" s="26"/>
      <c r="N6" s="26"/>
    </row>
    <row r="7" spans="1:14" ht="20.25" customHeight="1">
      <c r="A7" s="651" t="s">
        <v>1559</v>
      </c>
      <c r="B7" s="652"/>
      <c r="C7" s="652"/>
      <c r="D7" s="652"/>
      <c r="E7" s="652"/>
      <c r="F7" s="652"/>
      <c r="G7" s="652"/>
      <c r="H7" s="652"/>
      <c r="I7" s="652"/>
      <c r="J7" s="28"/>
      <c r="K7" s="28"/>
      <c r="L7" s="29"/>
      <c r="M7" s="29"/>
      <c r="N7" s="29"/>
    </row>
    <row r="8" spans="1:14" ht="20.25" customHeight="1">
      <c r="A8" s="648"/>
      <c r="B8" s="648"/>
      <c r="C8" s="648"/>
      <c r="D8" s="648"/>
      <c r="E8" s="648"/>
      <c r="F8" s="648"/>
      <c r="G8" s="648"/>
      <c r="H8" s="648"/>
      <c r="I8" s="648"/>
      <c r="J8" s="28"/>
      <c r="K8" s="28"/>
      <c r="L8" s="29"/>
      <c r="M8" s="29"/>
      <c r="N8" s="29"/>
    </row>
    <row r="9" spans="1:14" ht="20.25" customHeight="1">
      <c r="A9" s="648"/>
      <c r="B9" s="648"/>
      <c r="C9" s="648"/>
      <c r="D9" s="648"/>
      <c r="E9" s="648"/>
      <c r="F9" s="648"/>
      <c r="G9" s="648"/>
      <c r="H9" s="648"/>
      <c r="I9" s="648"/>
      <c r="J9" s="28"/>
      <c r="K9" s="28"/>
      <c r="L9" s="29"/>
      <c r="M9" s="29"/>
      <c r="N9" s="29"/>
    </row>
    <row r="10" spans="1:14" ht="20.25" customHeight="1">
      <c r="A10" s="627" t="s">
        <v>705</v>
      </c>
      <c r="B10" s="627"/>
      <c r="C10" s="627"/>
      <c r="D10" s="656"/>
      <c r="E10" s="656"/>
      <c r="F10" s="257"/>
      <c r="G10" s="253"/>
      <c r="H10" s="253"/>
      <c r="I10" s="253"/>
      <c r="J10" s="28"/>
      <c r="K10" s="28"/>
      <c r="L10" s="30"/>
      <c r="M10" s="30"/>
      <c r="N10" s="265"/>
    </row>
    <row r="11" spans="1:14" ht="22.5" customHeight="1">
      <c r="A11" s="648"/>
      <c r="B11" s="648"/>
      <c r="C11" s="648"/>
      <c r="D11" s="648"/>
      <c r="E11" s="648"/>
      <c r="F11" s="648"/>
      <c r="G11" s="648"/>
      <c r="H11" s="648"/>
      <c r="I11" s="648"/>
      <c r="J11" s="28"/>
      <c r="K11" s="28"/>
      <c r="L11" s="30"/>
      <c r="M11" s="30"/>
      <c r="N11" s="30"/>
    </row>
    <row r="12" spans="1:14" ht="20.25" customHeight="1">
      <c r="A12" s="627" t="s">
        <v>191</v>
      </c>
      <c r="B12" s="627"/>
      <c r="C12" s="627"/>
      <c r="D12" s="361" t="s">
        <v>935</v>
      </c>
      <c r="E12" s="258"/>
      <c r="F12" s="258"/>
      <c r="G12" s="258"/>
      <c r="H12" s="258"/>
      <c r="I12" s="253"/>
      <c r="J12" s="28"/>
      <c r="K12" s="28"/>
      <c r="L12" s="30"/>
      <c r="M12" s="30"/>
      <c r="N12" s="30"/>
    </row>
    <row r="13" spans="1:14" ht="9.9499999999999993" customHeight="1">
      <c r="A13" s="41"/>
      <c r="B13" s="41"/>
      <c r="C13" s="41"/>
      <c r="D13" s="41"/>
      <c r="E13" s="41"/>
      <c r="F13" s="41"/>
      <c r="G13" s="41"/>
      <c r="H13" s="41"/>
      <c r="I13" s="41"/>
      <c r="J13" s="28"/>
      <c r="K13" s="28"/>
      <c r="L13" s="30"/>
      <c r="M13" s="30"/>
      <c r="N13" s="30"/>
    </row>
    <row r="14" spans="1:14" ht="20.25" customHeight="1">
      <c r="A14" s="657" t="s">
        <v>192</v>
      </c>
      <c r="B14" s="658"/>
      <c r="C14" s="658"/>
      <c r="D14" s="658"/>
      <c r="E14" s="658"/>
      <c r="F14" s="658"/>
      <c r="G14" s="658"/>
      <c r="H14" s="658"/>
      <c r="I14" s="658"/>
      <c r="J14" s="28"/>
      <c r="K14" s="28"/>
      <c r="L14" s="30"/>
      <c r="M14" s="30"/>
      <c r="N14" s="30"/>
    </row>
    <row r="15" spans="1:14" ht="20.25" customHeight="1">
      <c r="A15" s="41"/>
      <c r="B15" s="41"/>
      <c r="C15" s="41"/>
      <c r="D15" s="41"/>
      <c r="E15" s="41"/>
      <c r="F15" s="41"/>
      <c r="G15" s="41"/>
      <c r="H15" s="41"/>
      <c r="I15" s="41"/>
      <c r="J15" s="28"/>
      <c r="K15" s="28"/>
      <c r="L15" s="30"/>
      <c r="M15" s="30"/>
      <c r="N15" s="30"/>
    </row>
    <row r="16" spans="1:14" ht="20.25" customHeight="1">
      <c r="A16" s="41"/>
      <c r="B16" s="41"/>
      <c r="C16" s="41"/>
      <c r="D16" s="41"/>
      <c r="E16" s="41"/>
      <c r="F16" s="41"/>
      <c r="G16" s="41"/>
      <c r="H16" s="41"/>
      <c r="I16" s="41"/>
      <c r="J16" s="28"/>
      <c r="K16" s="28"/>
      <c r="L16" s="30"/>
      <c r="M16" s="30"/>
      <c r="N16" s="30"/>
    </row>
    <row r="17" spans="1:14" ht="20.25" customHeight="1">
      <c r="A17" s="41"/>
      <c r="B17" s="41"/>
      <c r="C17" s="41"/>
      <c r="D17" s="41"/>
      <c r="E17" s="41"/>
      <c r="F17" s="41"/>
      <c r="G17" s="41"/>
      <c r="H17" s="41"/>
      <c r="I17" s="41"/>
      <c r="J17" s="28"/>
      <c r="K17" s="28"/>
      <c r="L17" s="30"/>
      <c r="M17" s="30"/>
      <c r="N17" s="30"/>
    </row>
    <row r="18" spans="1:14" ht="9.9499999999999993" customHeight="1">
      <c r="A18" s="41"/>
      <c r="B18" s="41"/>
      <c r="C18" s="41"/>
      <c r="D18" s="41"/>
      <c r="E18" s="41"/>
      <c r="F18" s="41"/>
      <c r="G18" s="41"/>
      <c r="H18" s="41"/>
      <c r="I18" s="41"/>
      <c r="J18" s="28"/>
      <c r="K18" s="28"/>
      <c r="L18" s="30"/>
      <c r="M18" s="30"/>
      <c r="N18" s="30"/>
    </row>
    <row r="19" spans="1:14" ht="20.25" customHeight="1">
      <c r="A19" s="659"/>
      <c r="B19" s="659"/>
      <c r="C19" s="659"/>
      <c r="D19" s="659"/>
      <c r="E19" s="659"/>
      <c r="F19" s="659"/>
      <c r="G19" s="659"/>
      <c r="H19" s="659"/>
      <c r="I19" s="659"/>
      <c r="J19" s="28"/>
      <c r="K19" s="28"/>
      <c r="L19" s="30"/>
      <c r="M19" s="30"/>
      <c r="N19" s="30"/>
    </row>
    <row r="20" spans="1:14" s="40" customFormat="1" ht="20.25" customHeight="1">
      <c r="A20" s="626" t="s">
        <v>277</v>
      </c>
      <c r="B20" s="626"/>
      <c r="C20" s="626"/>
      <c r="D20" s="626"/>
      <c r="E20" s="626"/>
      <c r="F20" s="626"/>
      <c r="G20" s="626"/>
      <c r="H20" s="626"/>
      <c r="I20" s="626"/>
      <c r="J20" s="38"/>
      <c r="K20" s="38"/>
      <c r="L20" s="39"/>
      <c r="M20" s="39"/>
      <c r="N20" s="39"/>
    </row>
    <row r="21" spans="1:14" s="40" customFormat="1" ht="20.25" customHeight="1">
      <c r="A21" s="626"/>
      <c r="B21" s="626"/>
      <c r="C21" s="626"/>
      <c r="D21" s="626"/>
      <c r="E21" s="626"/>
      <c r="F21" s="626"/>
      <c r="G21" s="626"/>
      <c r="H21" s="626"/>
      <c r="I21" s="626"/>
      <c r="J21" s="38"/>
      <c r="K21" s="38"/>
      <c r="L21" s="39"/>
      <c r="M21" s="39"/>
      <c r="N21" s="39"/>
    </row>
    <row r="22" spans="1:14" s="40" customFormat="1" ht="20.25" customHeight="1">
      <c r="A22" s="626"/>
      <c r="B22" s="626"/>
      <c r="C22" s="626"/>
      <c r="D22" s="626"/>
      <c r="E22" s="626"/>
      <c r="F22" s="626"/>
      <c r="G22" s="626"/>
      <c r="H22" s="626"/>
      <c r="I22" s="626"/>
      <c r="J22" s="38"/>
      <c r="K22" s="38"/>
      <c r="L22" s="39"/>
      <c r="M22" s="39"/>
      <c r="N22" s="39"/>
    </row>
    <row r="23" spans="1:14" s="40" customFormat="1" ht="9.9499999999999993" customHeight="1">
      <c r="A23" s="38"/>
      <c r="B23" s="38"/>
      <c r="C23" s="38"/>
      <c r="D23" s="38"/>
      <c r="E23" s="38"/>
      <c r="F23" s="38"/>
      <c r="G23" s="38"/>
      <c r="H23" s="38"/>
      <c r="I23" s="38"/>
      <c r="J23" s="38"/>
      <c r="K23" s="38"/>
      <c r="L23" s="39"/>
      <c r="M23" s="39"/>
      <c r="N23" s="39"/>
    </row>
    <row r="24" spans="1:14" ht="20.25" customHeight="1">
      <c r="A24" s="628" t="s">
        <v>146</v>
      </c>
      <c r="B24" s="628"/>
      <c r="C24" s="628"/>
      <c r="D24" s="628"/>
      <c r="E24" s="628"/>
      <c r="F24" s="628"/>
      <c r="G24" s="628"/>
      <c r="H24" s="628"/>
      <c r="I24" s="628"/>
    </row>
    <row r="25" spans="1:14" ht="20.25" customHeight="1">
      <c r="A25" s="648"/>
      <c r="B25" s="648"/>
      <c r="C25" s="648"/>
      <c r="D25" s="648"/>
      <c r="E25" s="648"/>
      <c r="F25" s="648"/>
      <c r="G25" s="648"/>
      <c r="H25" s="648"/>
      <c r="I25" s="648"/>
    </row>
    <row r="26" spans="1:14" ht="20.25" customHeight="1">
      <c r="A26" s="629" t="s">
        <v>278</v>
      </c>
      <c r="B26" s="630"/>
      <c r="C26" s="631"/>
      <c r="D26" s="645" t="s">
        <v>279</v>
      </c>
      <c r="E26" s="646"/>
      <c r="F26" s="647"/>
      <c r="G26" s="645" t="s">
        <v>147</v>
      </c>
      <c r="H26" s="646"/>
      <c r="I26" s="647"/>
    </row>
    <row r="27" spans="1:14" ht="20.25" customHeight="1">
      <c r="A27" s="632"/>
      <c r="B27" s="633"/>
      <c r="C27" s="634"/>
      <c r="D27" s="620"/>
      <c r="E27" s="621"/>
      <c r="F27" s="622"/>
      <c r="G27" s="620"/>
      <c r="H27" s="621"/>
      <c r="I27" s="622"/>
    </row>
    <row r="28" spans="1:14" ht="20.25" customHeight="1">
      <c r="A28" s="632"/>
      <c r="B28" s="633"/>
      <c r="C28" s="634"/>
      <c r="D28" s="620"/>
      <c r="E28" s="621"/>
      <c r="F28" s="622"/>
      <c r="G28" s="620"/>
      <c r="H28" s="621"/>
      <c r="I28" s="622"/>
    </row>
    <row r="29" spans="1:14" ht="20.25" customHeight="1">
      <c r="A29" s="632"/>
      <c r="B29" s="633"/>
      <c r="C29" s="634"/>
      <c r="D29" s="620"/>
      <c r="E29" s="621"/>
      <c r="F29" s="622"/>
      <c r="G29" s="620"/>
      <c r="H29" s="621"/>
      <c r="I29" s="622"/>
    </row>
    <row r="30" spans="1:14" ht="20.25" customHeight="1">
      <c r="A30" s="632"/>
      <c r="B30" s="633"/>
      <c r="C30" s="634"/>
      <c r="D30" s="620"/>
      <c r="E30" s="621"/>
      <c r="F30" s="622"/>
      <c r="G30" s="620"/>
      <c r="H30" s="621"/>
      <c r="I30" s="622"/>
    </row>
    <row r="31" spans="1:14" ht="20.25" customHeight="1">
      <c r="A31" s="617" t="s">
        <v>280</v>
      </c>
      <c r="B31" s="618"/>
      <c r="C31" s="619"/>
      <c r="D31" s="620" t="s">
        <v>148</v>
      </c>
      <c r="E31" s="621"/>
      <c r="F31" s="622"/>
      <c r="G31" s="623" t="s">
        <v>149</v>
      </c>
      <c r="H31" s="624"/>
      <c r="I31" s="625"/>
      <c r="J31" s="2"/>
      <c r="K31" s="2"/>
    </row>
    <row r="32" spans="1:14" ht="20.25" customHeight="1">
      <c r="A32" s="3"/>
      <c r="B32" s="2"/>
      <c r="C32" s="1"/>
      <c r="D32" s="50" t="s">
        <v>281</v>
      </c>
      <c r="E32" s="46"/>
      <c r="F32" s="47"/>
      <c r="G32" s="48"/>
      <c r="H32" s="48"/>
      <c r="I32" s="49"/>
      <c r="J32" s="2"/>
      <c r="K32" s="2"/>
    </row>
    <row r="33" spans="1:11" ht="20.25" customHeight="1">
      <c r="A33" s="617"/>
      <c r="B33" s="618"/>
      <c r="C33" s="619"/>
      <c r="E33" s="45"/>
      <c r="F33" s="51"/>
      <c r="I33" s="52"/>
      <c r="J33" s="2"/>
      <c r="K33" s="2"/>
    </row>
    <row r="34" spans="1:11" ht="20.25" customHeight="1">
      <c r="A34" s="636" t="s">
        <v>150</v>
      </c>
      <c r="B34" s="637"/>
      <c r="C34" s="638"/>
      <c r="D34" s="639" t="s">
        <v>151</v>
      </c>
      <c r="E34" s="640"/>
      <c r="F34" s="641"/>
      <c r="G34" s="642" t="s">
        <v>152</v>
      </c>
      <c r="H34" s="643"/>
      <c r="I34" s="644"/>
      <c r="J34" s="2"/>
      <c r="K34" s="2"/>
    </row>
    <row r="35" spans="1:11" ht="20.25" customHeight="1">
      <c r="A35" s="635" t="s">
        <v>153</v>
      </c>
      <c r="B35" s="635"/>
      <c r="C35" s="635"/>
      <c r="D35" s="635"/>
      <c r="E35" s="635"/>
      <c r="F35" s="635"/>
      <c r="G35" s="635"/>
      <c r="H35" s="635"/>
      <c r="I35" s="635"/>
    </row>
    <row r="36" spans="1:11" ht="14.1" customHeight="1">
      <c r="A36" s="28"/>
      <c r="B36" s="28"/>
      <c r="C36" s="28"/>
      <c r="D36" s="28"/>
      <c r="E36" s="28"/>
      <c r="F36" s="28"/>
      <c r="G36" s="28"/>
      <c r="H36" s="28"/>
      <c r="I36" s="28"/>
    </row>
    <row r="37" spans="1:11" ht="14.1" customHeight="1">
      <c r="A37" s="28"/>
      <c r="B37" s="28"/>
      <c r="C37" s="28"/>
      <c r="D37" s="28"/>
      <c r="E37" s="28"/>
      <c r="F37" s="28"/>
      <c r="G37" s="28"/>
      <c r="H37" s="28"/>
      <c r="I37" s="28"/>
    </row>
    <row r="38" spans="1:11" ht="14.25" customHeight="1">
      <c r="A38" s="28"/>
      <c r="B38" s="28"/>
      <c r="C38" s="28"/>
      <c r="D38" s="28"/>
      <c r="E38" s="28"/>
      <c r="F38" s="28"/>
      <c r="G38" s="28"/>
      <c r="H38" s="28"/>
      <c r="I38" s="28"/>
    </row>
    <row r="39" spans="1:11" ht="14.25" customHeight="1">
      <c r="A39" s="28"/>
      <c r="B39" s="28"/>
      <c r="C39" s="28"/>
      <c r="D39" s="28"/>
      <c r="E39" s="28"/>
      <c r="F39" s="28"/>
      <c r="G39" s="28"/>
      <c r="H39" s="28"/>
      <c r="I39" s="28"/>
    </row>
    <row r="40" spans="1:11" ht="7.5" customHeight="1">
      <c r="A40" s="28"/>
      <c r="B40" s="28"/>
      <c r="C40" s="28"/>
      <c r="D40" s="28"/>
      <c r="E40" s="28"/>
      <c r="F40" s="28"/>
      <c r="G40" s="28"/>
      <c r="H40" s="28"/>
      <c r="I40" s="28"/>
    </row>
  </sheetData>
  <mergeCells count="27">
    <mergeCell ref="A11:I11"/>
    <mergeCell ref="A14:I14"/>
    <mergeCell ref="A19:I19"/>
    <mergeCell ref="A25:I25"/>
    <mergeCell ref="A9:I9"/>
    <mergeCell ref="A10:C10"/>
    <mergeCell ref="A1:I3"/>
    <mergeCell ref="A4:I4"/>
    <mergeCell ref="A7:I7"/>
    <mergeCell ref="A5:I5"/>
    <mergeCell ref="A6:I6"/>
    <mergeCell ref="A8:I8"/>
    <mergeCell ref="D10:E10"/>
    <mergeCell ref="A35:I35"/>
    <mergeCell ref="A33:C33"/>
    <mergeCell ref="A34:C34"/>
    <mergeCell ref="D34:F34"/>
    <mergeCell ref="G34:I34"/>
    <mergeCell ref="A31:C31"/>
    <mergeCell ref="D31:F31"/>
    <mergeCell ref="G31:I31"/>
    <mergeCell ref="A20:I22"/>
    <mergeCell ref="A12:C12"/>
    <mergeCell ref="A24:I24"/>
    <mergeCell ref="A26:C30"/>
    <mergeCell ref="D26:F30"/>
    <mergeCell ref="G26:I30"/>
  </mergeCells>
  <phoneticPr fontId="3" type="noConversion"/>
  <printOptions horizontalCentered="1"/>
  <pageMargins left="0.74803149606299213" right="0.74803149606299213" top="0.98425196850393704" bottom="0.98425196850393704" header="0.51181102362204722" footer="0.51181102362204722"/>
  <pageSetup paperSize="9" scale="98"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50"/>
  </sheetPr>
  <dimension ref="A1:J49"/>
  <sheetViews>
    <sheetView topLeftCell="A4" zoomScaleNormal="100" zoomScaleSheetLayoutView="100" workbookViewId="0">
      <selection activeCell="J27" sqref="J27"/>
    </sheetView>
  </sheetViews>
  <sheetFormatPr defaultColWidth="22.5" defaultRowHeight="22.5"/>
  <cols>
    <col min="1" max="1" width="5.125" style="33" customWidth="1"/>
    <col min="2" max="2" width="26.25" style="27" customWidth="1"/>
    <col min="3" max="3" width="11.375" style="232" customWidth="1"/>
    <col min="4" max="4" width="8.25" style="232" customWidth="1"/>
    <col min="5" max="5" width="12.25" style="232" customWidth="1"/>
    <col min="6" max="6" width="8.25" style="232" customWidth="1"/>
    <col min="7" max="7" width="13.5" style="232" customWidth="1"/>
    <col min="8" max="8" width="8.25" style="232" customWidth="1"/>
    <col min="9" max="9" width="10.375" style="27" customWidth="1"/>
    <col min="10" max="10" width="45.875" style="27" customWidth="1"/>
    <col min="11" max="16384" width="22.5" style="27"/>
  </cols>
  <sheetData>
    <row r="1" spans="1:10" s="35" customFormat="1" ht="20.100000000000001" customHeight="1">
      <c r="A1" s="729" t="s">
        <v>345</v>
      </c>
      <c r="B1" s="729"/>
      <c r="C1" s="729"/>
      <c r="D1" s="729"/>
      <c r="E1" s="729"/>
      <c r="F1" s="729"/>
      <c r="G1" s="729"/>
      <c r="H1" s="729"/>
      <c r="I1" s="213" t="s">
        <v>673</v>
      </c>
    </row>
    <row r="2" spans="1:10" ht="25.5" customHeight="1">
      <c r="A2" s="730" t="s">
        <v>338</v>
      </c>
      <c r="B2" s="730"/>
      <c r="C2" s="730"/>
      <c r="D2" s="730"/>
      <c r="E2" s="730"/>
      <c r="F2" s="730"/>
      <c r="G2" s="730"/>
      <c r="H2" s="730"/>
    </row>
    <row r="3" spans="1:10" ht="14.25" customHeight="1">
      <c r="A3" s="731" t="s">
        <v>221</v>
      </c>
      <c r="B3" s="731" t="s">
        <v>339</v>
      </c>
      <c r="C3" s="727" t="s">
        <v>340</v>
      </c>
      <c r="D3" s="727" t="s">
        <v>341</v>
      </c>
      <c r="E3" s="725" t="s">
        <v>342</v>
      </c>
      <c r="F3" s="727" t="s">
        <v>341</v>
      </c>
      <c r="G3" s="725" t="s">
        <v>343</v>
      </c>
      <c r="H3" s="727" t="s">
        <v>341</v>
      </c>
    </row>
    <row r="4" spans="1:10" ht="14.25" customHeight="1">
      <c r="A4" s="732"/>
      <c r="B4" s="732"/>
      <c r="C4" s="728"/>
      <c r="D4" s="728"/>
      <c r="E4" s="726"/>
      <c r="F4" s="728"/>
      <c r="G4" s="726"/>
      <c r="H4" s="728"/>
    </row>
    <row r="5" spans="1:10" ht="14.25" customHeight="1">
      <c r="A5" s="733"/>
      <c r="B5" s="733"/>
      <c r="C5" s="234">
        <v>1</v>
      </c>
      <c r="D5" s="235">
        <v>2</v>
      </c>
      <c r="E5" s="236">
        <v>3</v>
      </c>
      <c r="F5" s="235">
        <v>4</v>
      </c>
      <c r="G5" s="237">
        <v>5</v>
      </c>
      <c r="H5" s="237">
        <v>6</v>
      </c>
    </row>
    <row r="6" spans="1:10" ht="16.5" customHeight="1">
      <c r="A6" s="446">
        <v>1</v>
      </c>
      <c r="B6" s="453" t="s">
        <v>1385</v>
      </c>
      <c r="C6" s="291">
        <v>4728000</v>
      </c>
      <c r="D6" s="292" t="s">
        <v>222</v>
      </c>
      <c r="E6" s="291">
        <v>2210500</v>
      </c>
      <c r="F6" s="292" t="s">
        <v>222</v>
      </c>
      <c r="G6" s="292" t="s">
        <v>222</v>
      </c>
      <c r="H6" s="292" t="s">
        <v>222</v>
      </c>
    </row>
    <row r="7" spans="1:10" ht="16.5" customHeight="1">
      <c r="A7" s="446">
        <v>2</v>
      </c>
      <c r="B7" s="453" t="s">
        <v>1386</v>
      </c>
      <c r="C7" s="291">
        <v>0</v>
      </c>
      <c r="D7" s="291">
        <v>0</v>
      </c>
      <c r="E7" s="291">
        <v>0</v>
      </c>
      <c r="F7" s="291">
        <v>0</v>
      </c>
      <c r="G7" s="292" t="s">
        <v>222</v>
      </c>
      <c r="H7" s="292" t="s">
        <v>222</v>
      </c>
      <c r="J7" s="723" t="s">
        <v>1411</v>
      </c>
    </row>
    <row r="8" spans="1:10" ht="16.5" customHeight="1">
      <c r="A8" s="446">
        <v>3</v>
      </c>
      <c r="B8" s="453" t="s">
        <v>1387</v>
      </c>
      <c r="C8" s="291">
        <v>182100.91</v>
      </c>
      <c r="D8" s="291">
        <v>0</v>
      </c>
      <c r="E8" s="291">
        <v>210250</v>
      </c>
      <c r="F8" s="291">
        <v>0</v>
      </c>
      <c r="G8" s="292" t="s">
        <v>222</v>
      </c>
      <c r="H8" s="292" t="s">
        <v>222</v>
      </c>
      <c r="J8" s="724"/>
    </row>
    <row r="9" spans="1:10" ht="16.5" customHeight="1">
      <c r="A9" s="446">
        <v>4</v>
      </c>
      <c r="B9" s="453" t="s">
        <v>1388</v>
      </c>
      <c r="C9" s="291">
        <v>166740</v>
      </c>
      <c r="D9" s="292" t="s">
        <v>222</v>
      </c>
      <c r="E9" s="291">
        <v>51090</v>
      </c>
      <c r="F9" s="292" t="s">
        <v>222</v>
      </c>
      <c r="G9" s="292" t="s">
        <v>222</v>
      </c>
      <c r="H9" s="292" t="s">
        <v>222</v>
      </c>
      <c r="J9" s="724"/>
    </row>
    <row r="10" spans="1:10" ht="16.5" customHeight="1">
      <c r="A10" s="446">
        <v>5</v>
      </c>
      <c r="B10" s="453" t="s">
        <v>1389</v>
      </c>
      <c r="C10" s="291">
        <v>160100</v>
      </c>
      <c r="D10" s="292" t="s">
        <v>222</v>
      </c>
      <c r="E10" s="291">
        <v>0</v>
      </c>
      <c r="F10" s="292" t="s">
        <v>222</v>
      </c>
      <c r="G10" s="292" t="s">
        <v>222</v>
      </c>
      <c r="H10" s="292" t="s">
        <v>222</v>
      </c>
      <c r="J10" s="724"/>
    </row>
    <row r="11" spans="1:10" ht="16.5" customHeight="1">
      <c r="A11" s="446">
        <v>6</v>
      </c>
      <c r="B11" s="453" t="s">
        <v>1390</v>
      </c>
      <c r="C11" s="291">
        <v>0</v>
      </c>
      <c r="D11" s="291">
        <v>0</v>
      </c>
      <c r="E11" s="291">
        <v>0</v>
      </c>
      <c r="F11" s="291">
        <v>0</v>
      </c>
      <c r="G11" s="291">
        <v>0</v>
      </c>
      <c r="H11" s="291">
        <v>0</v>
      </c>
      <c r="J11" s="724"/>
    </row>
    <row r="12" spans="1:10" ht="16.5" customHeight="1">
      <c r="A12" s="446">
        <v>7</v>
      </c>
      <c r="B12" s="453" t="s">
        <v>1391</v>
      </c>
      <c r="C12" s="291">
        <v>6139.67</v>
      </c>
      <c r="D12" s="292" t="s">
        <v>222</v>
      </c>
      <c r="E12" s="291">
        <v>405252.4</v>
      </c>
      <c r="F12" s="292" t="s">
        <v>222</v>
      </c>
      <c r="G12" s="292" t="s">
        <v>222</v>
      </c>
      <c r="H12" s="292" t="s">
        <v>222</v>
      </c>
      <c r="J12" s="724"/>
    </row>
    <row r="13" spans="1:10" ht="16.5" customHeight="1">
      <c r="A13" s="446">
        <v>8</v>
      </c>
      <c r="B13" s="453" t="s">
        <v>1392</v>
      </c>
      <c r="C13" s="291">
        <v>0</v>
      </c>
      <c r="D13" s="292" t="s">
        <v>222</v>
      </c>
      <c r="E13" s="291">
        <v>0</v>
      </c>
      <c r="F13" s="292" t="s">
        <v>222</v>
      </c>
      <c r="G13" s="292" t="s">
        <v>222</v>
      </c>
      <c r="H13" s="292" t="s">
        <v>222</v>
      </c>
      <c r="J13" s="724"/>
    </row>
    <row r="14" spans="1:10" ht="16.5" customHeight="1">
      <c r="A14" s="446">
        <v>9</v>
      </c>
      <c r="B14" s="453" t="s">
        <v>1393</v>
      </c>
      <c r="C14" s="291">
        <v>364480</v>
      </c>
      <c r="D14" s="292" t="s">
        <v>222</v>
      </c>
      <c r="E14" s="291">
        <v>160430</v>
      </c>
      <c r="F14" s="292" t="s">
        <v>222</v>
      </c>
      <c r="G14" s="292" t="s">
        <v>222</v>
      </c>
      <c r="H14" s="292" t="s">
        <v>222</v>
      </c>
      <c r="J14" s="724"/>
    </row>
    <row r="15" spans="1:10" ht="16.5" customHeight="1">
      <c r="A15" s="446">
        <v>10</v>
      </c>
      <c r="B15" s="453" t="s">
        <v>1394</v>
      </c>
      <c r="C15" s="291">
        <v>0</v>
      </c>
      <c r="D15" s="292" t="s">
        <v>222</v>
      </c>
      <c r="E15" s="291">
        <v>0</v>
      </c>
      <c r="F15" s="292" t="s">
        <v>222</v>
      </c>
      <c r="G15" s="292" t="s">
        <v>222</v>
      </c>
      <c r="H15" s="292" t="s">
        <v>222</v>
      </c>
      <c r="J15" s="724"/>
    </row>
    <row r="16" spans="1:10" ht="16.5" customHeight="1">
      <c r="A16" s="446">
        <v>11</v>
      </c>
      <c r="B16" s="453" t="s">
        <v>1395</v>
      </c>
      <c r="C16" s="291">
        <v>0</v>
      </c>
      <c r="D16" s="291">
        <v>0</v>
      </c>
      <c r="E16" s="291">
        <v>1700600.29</v>
      </c>
      <c r="F16" s="292"/>
      <c r="G16" s="292" t="s">
        <v>222</v>
      </c>
      <c r="H16" s="292" t="s">
        <v>222</v>
      </c>
      <c r="J16" s="724"/>
    </row>
    <row r="17" spans="1:10" ht="16.5" customHeight="1">
      <c r="A17" s="446">
        <v>12</v>
      </c>
      <c r="B17" s="453" t="s">
        <v>1396</v>
      </c>
      <c r="C17" s="291">
        <v>0</v>
      </c>
      <c r="D17" s="292" t="s">
        <v>222</v>
      </c>
      <c r="E17" s="291">
        <v>0</v>
      </c>
      <c r="F17" s="292" t="s">
        <v>222</v>
      </c>
      <c r="G17" s="292" t="s">
        <v>344</v>
      </c>
      <c r="H17" s="292" t="s">
        <v>344</v>
      </c>
      <c r="J17" s="724"/>
    </row>
    <row r="18" spans="1:10" ht="16.5" customHeight="1">
      <c r="A18" s="446">
        <v>13</v>
      </c>
      <c r="B18" s="453" t="s">
        <v>1397</v>
      </c>
      <c r="C18" s="291">
        <v>1262400.81</v>
      </c>
      <c r="D18" s="292" t="s">
        <v>222</v>
      </c>
      <c r="E18" s="291">
        <v>232710.15</v>
      </c>
      <c r="F18" s="292" t="s">
        <v>222</v>
      </c>
      <c r="G18" s="292" t="s">
        <v>222</v>
      </c>
      <c r="H18" s="292" t="s">
        <v>222</v>
      </c>
      <c r="J18" s="724"/>
    </row>
    <row r="19" spans="1:10" ht="16.5" customHeight="1">
      <c r="A19" s="446">
        <v>14</v>
      </c>
      <c r="B19" s="453" t="s">
        <v>1398</v>
      </c>
      <c r="C19" s="291">
        <v>0</v>
      </c>
      <c r="D19" s="292" t="s">
        <v>222</v>
      </c>
      <c r="E19" s="291">
        <v>4100</v>
      </c>
      <c r="F19" s="292" t="s">
        <v>222</v>
      </c>
      <c r="G19" s="292" t="s">
        <v>222</v>
      </c>
      <c r="H19" s="292" t="s">
        <v>222</v>
      </c>
      <c r="J19" s="724"/>
    </row>
    <row r="20" spans="1:10" ht="16.5" customHeight="1">
      <c r="A20" s="446">
        <v>15</v>
      </c>
      <c r="B20" s="453" t="s">
        <v>1399</v>
      </c>
      <c r="C20" s="291">
        <v>0</v>
      </c>
      <c r="D20" s="291">
        <v>0</v>
      </c>
      <c r="E20" s="291">
        <v>0</v>
      </c>
      <c r="F20" s="291">
        <v>0</v>
      </c>
      <c r="G20" s="292" t="s">
        <v>222</v>
      </c>
      <c r="H20" s="292" t="s">
        <v>222</v>
      </c>
    </row>
    <row r="21" spans="1:10" ht="16.5" customHeight="1">
      <c r="A21" s="446">
        <v>16</v>
      </c>
      <c r="B21" s="453" t="s">
        <v>1400</v>
      </c>
      <c r="C21" s="291">
        <v>5060</v>
      </c>
      <c r="D21" s="291">
        <v>0</v>
      </c>
      <c r="E21" s="291">
        <v>200</v>
      </c>
      <c r="F21" s="291">
        <v>0</v>
      </c>
      <c r="G21" s="292" t="s">
        <v>222</v>
      </c>
      <c r="H21" s="292" t="s">
        <v>222</v>
      </c>
    </row>
    <row r="22" spans="1:10" ht="16.5" customHeight="1">
      <c r="A22" s="446">
        <v>17</v>
      </c>
      <c r="B22" s="453" t="s">
        <v>1401</v>
      </c>
      <c r="C22" s="291">
        <v>0</v>
      </c>
      <c r="D22" s="292" t="s">
        <v>222</v>
      </c>
      <c r="E22" s="291">
        <v>0</v>
      </c>
      <c r="F22" s="292" t="s">
        <v>222</v>
      </c>
      <c r="G22" s="292" t="s">
        <v>222</v>
      </c>
      <c r="H22" s="292" t="s">
        <v>222</v>
      </c>
    </row>
    <row r="23" spans="1:10" ht="16.5" customHeight="1">
      <c r="A23" s="446">
        <v>18</v>
      </c>
      <c r="B23" s="453" t="s">
        <v>1402</v>
      </c>
      <c r="C23" s="291">
        <v>0</v>
      </c>
      <c r="D23" s="291">
        <v>0</v>
      </c>
      <c r="E23" s="291">
        <v>0</v>
      </c>
      <c r="F23" s="291">
        <v>0</v>
      </c>
      <c r="G23" s="292" t="s">
        <v>222</v>
      </c>
      <c r="H23" s="292" t="s">
        <v>222</v>
      </c>
    </row>
    <row r="24" spans="1:10" ht="16.5" customHeight="1">
      <c r="A24" s="446">
        <v>19</v>
      </c>
      <c r="B24" s="453" t="s">
        <v>1403</v>
      </c>
      <c r="C24" s="291">
        <v>0</v>
      </c>
      <c r="D24" s="291">
        <v>0</v>
      </c>
      <c r="E24" s="291">
        <v>9157200.8300000001</v>
      </c>
      <c r="F24" s="291">
        <v>0</v>
      </c>
      <c r="G24" s="292" t="s">
        <v>222</v>
      </c>
      <c r="H24" s="292" t="s">
        <v>222</v>
      </c>
    </row>
    <row r="25" spans="1:10" ht="16.5" customHeight="1">
      <c r="A25" s="446">
        <v>20</v>
      </c>
      <c r="B25" s="453" t="s">
        <v>1404</v>
      </c>
      <c r="C25" s="291">
        <v>0</v>
      </c>
      <c r="D25" s="292" t="s">
        <v>222</v>
      </c>
      <c r="E25" s="291">
        <v>62920</v>
      </c>
      <c r="F25" s="292" t="s">
        <v>222</v>
      </c>
      <c r="G25" s="292" t="s">
        <v>222</v>
      </c>
      <c r="H25" s="292" t="s">
        <v>222</v>
      </c>
    </row>
    <row r="26" spans="1:10" ht="16.5" customHeight="1">
      <c r="A26" s="446">
        <v>21</v>
      </c>
      <c r="B26" s="453" t="s">
        <v>1405</v>
      </c>
      <c r="C26" s="291" t="s">
        <v>222</v>
      </c>
      <c r="D26" s="292" t="s">
        <v>222</v>
      </c>
      <c r="E26" s="292" t="s">
        <v>222</v>
      </c>
      <c r="F26" s="292" t="s">
        <v>222</v>
      </c>
      <c r="G26" s="291">
        <v>-59630.2</v>
      </c>
      <c r="H26" s="291">
        <v>0</v>
      </c>
    </row>
    <row r="27" spans="1:10" ht="16.5" customHeight="1">
      <c r="A27" s="446">
        <v>22</v>
      </c>
      <c r="B27" s="453" t="s">
        <v>1406</v>
      </c>
      <c r="C27" s="291" t="s">
        <v>222</v>
      </c>
      <c r="D27" s="292" t="s">
        <v>222</v>
      </c>
      <c r="E27" s="292" t="s">
        <v>222</v>
      </c>
      <c r="F27" s="292" t="s">
        <v>222</v>
      </c>
      <c r="G27" s="291">
        <v>0</v>
      </c>
      <c r="H27" s="291">
        <v>0</v>
      </c>
    </row>
    <row r="28" spans="1:10" ht="16.5" customHeight="1">
      <c r="A28" s="446">
        <v>23</v>
      </c>
      <c r="B28" s="453" t="s">
        <v>1407</v>
      </c>
      <c r="C28" s="291" t="s">
        <v>222</v>
      </c>
      <c r="D28" s="292" t="s">
        <v>222</v>
      </c>
      <c r="E28" s="292" t="s">
        <v>222</v>
      </c>
      <c r="F28" s="292" t="s">
        <v>222</v>
      </c>
      <c r="G28" s="291">
        <v>0</v>
      </c>
      <c r="H28" s="292" t="s">
        <v>222</v>
      </c>
    </row>
    <row r="29" spans="1:10" ht="16.5" customHeight="1">
      <c r="A29" s="446">
        <v>24</v>
      </c>
      <c r="B29" s="454" t="s">
        <v>1408</v>
      </c>
      <c r="C29" s="455"/>
      <c r="D29" s="292" t="s">
        <v>222</v>
      </c>
      <c r="E29" s="455"/>
      <c r="F29" s="292" t="s">
        <v>222</v>
      </c>
      <c r="G29" s="292" t="s">
        <v>222</v>
      </c>
      <c r="H29" s="292" t="s">
        <v>222</v>
      </c>
    </row>
    <row r="30" spans="1:10" ht="16.5" customHeight="1">
      <c r="A30" s="446">
        <v>25</v>
      </c>
      <c r="B30" s="453" t="s">
        <v>1409</v>
      </c>
      <c r="C30" s="291">
        <v>1290100</v>
      </c>
      <c r="D30" s="291">
        <v>0</v>
      </c>
      <c r="E30" s="291">
        <v>519840</v>
      </c>
      <c r="F30" s="291">
        <v>0</v>
      </c>
      <c r="G30" s="291">
        <v>44400.95</v>
      </c>
      <c r="H30" s="291">
        <v>0</v>
      </c>
    </row>
    <row r="31" spans="1:10" ht="14.25" customHeight="1">
      <c r="A31" s="446">
        <v>26</v>
      </c>
      <c r="B31" s="453" t="s">
        <v>1410</v>
      </c>
      <c r="C31" s="291">
        <f t="shared" ref="C31:H31" si="0">SUM(C6:C30)</f>
        <v>8165121.3900000006</v>
      </c>
      <c r="D31" s="291">
        <f t="shared" si="0"/>
        <v>0</v>
      </c>
      <c r="E31" s="291">
        <f t="shared" si="0"/>
        <v>14715093.67</v>
      </c>
      <c r="F31" s="291">
        <f t="shared" si="0"/>
        <v>0</v>
      </c>
      <c r="G31" s="291">
        <f t="shared" si="0"/>
        <v>-15229.25</v>
      </c>
      <c r="H31" s="291">
        <f t="shared" si="0"/>
        <v>0</v>
      </c>
    </row>
    <row r="32" spans="1:10" ht="14.25" customHeight="1">
      <c r="A32" s="27"/>
    </row>
    <row r="33" spans="1:1" ht="14.25" customHeight="1">
      <c r="A33" s="27"/>
    </row>
    <row r="34" spans="1:1" ht="14.25" customHeight="1">
      <c r="A34" s="27"/>
    </row>
    <row r="35" spans="1:1" ht="14.25" customHeight="1">
      <c r="A35" s="27"/>
    </row>
    <row r="36" spans="1:1" ht="14.25" customHeight="1">
      <c r="A36" s="27"/>
    </row>
    <row r="37" spans="1:1" ht="14.25" customHeight="1">
      <c r="A37" s="27"/>
    </row>
    <row r="38" spans="1:1" ht="14.25" customHeight="1">
      <c r="A38" s="27"/>
    </row>
    <row r="39" spans="1:1" ht="14.25" customHeight="1">
      <c r="A39" s="27"/>
    </row>
    <row r="40" spans="1:1" ht="14.25" customHeight="1">
      <c r="A40" s="27"/>
    </row>
    <row r="41" spans="1:1" ht="14.25" customHeight="1">
      <c r="A41" s="27"/>
    </row>
    <row r="42" spans="1:1" ht="14.25" customHeight="1">
      <c r="A42" s="27"/>
    </row>
    <row r="43" spans="1:1" ht="14.25" customHeight="1">
      <c r="A43" s="27"/>
    </row>
    <row r="44" spans="1:1" ht="14.25" customHeight="1">
      <c r="A44" s="27"/>
    </row>
    <row r="45" spans="1:1" ht="14.25" customHeight="1">
      <c r="A45" s="27"/>
    </row>
    <row r="46" spans="1:1" ht="14.25" customHeight="1">
      <c r="A46" s="27"/>
    </row>
    <row r="47" spans="1:1" ht="14.25" customHeight="1">
      <c r="A47" s="27"/>
    </row>
    <row r="48" spans="1:1" ht="14.25" customHeight="1">
      <c r="A48" s="27"/>
    </row>
    <row r="49" spans="1:8">
      <c r="A49" s="36"/>
      <c r="B49" s="37"/>
      <c r="C49" s="233"/>
      <c r="D49" s="233"/>
      <c r="E49" s="233"/>
      <c r="F49" s="233"/>
      <c r="G49" s="233"/>
      <c r="H49" s="233"/>
    </row>
  </sheetData>
  <mergeCells count="11">
    <mergeCell ref="J7:J19"/>
    <mergeCell ref="G3:G4"/>
    <mergeCell ref="H3:H4"/>
    <mergeCell ref="A1:H1"/>
    <mergeCell ref="A2:H2"/>
    <mergeCell ref="A3:A5"/>
    <mergeCell ref="B3:B5"/>
    <mergeCell ref="D3:D4"/>
    <mergeCell ref="C3:C4"/>
    <mergeCell ref="E3:E4"/>
    <mergeCell ref="F3:F4"/>
  </mergeCells>
  <phoneticPr fontId="3" type="noConversion"/>
  <hyperlinks>
    <hyperlink ref="I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scale="85" orientation="portrait" useFirstPageNumber="1"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00B050"/>
  </sheetPr>
  <dimension ref="A1:H117"/>
  <sheetViews>
    <sheetView showGridLines="0" zoomScaleNormal="100" zoomScaleSheetLayoutView="100" workbookViewId="0">
      <selection activeCell="G1" sqref="G1"/>
    </sheetView>
  </sheetViews>
  <sheetFormatPr defaultRowHeight="14.1" customHeight="1"/>
  <cols>
    <col min="1" max="1" width="5.25" style="128" customWidth="1"/>
    <col min="2" max="2" width="48.125" style="118" customWidth="1"/>
    <col min="3" max="3" width="17" style="239" customWidth="1"/>
    <col min="4" max="4" width="12.125" style="239" customWidth="1"/>
    <col min="5" max="6" width="14.125" style="239" bestFit="1" customWidth="1"/>
    <col min="7" max="16384" width="9" style="118"/>
  </cols>
  <sheetData>
    <row r="1" spans="1:8" s="117" customFormat="1" ht="20.100000000000001" customHeight="1">
      <c r="A1" s="736" t="s">
        <v>75</v>
      </c>
      <c r="B1" s="736"/>
      <c r="C1" s="736"/>
      <c r="D1" s="736"/>
      <c r="E1" s="736"/>
      <c r="F1" s="736"/>
      <c r="G1" s="214" t="s">
        <v>657</v>
      </c>
      <c r="H1" s="214"/>
    </row>
    <row r="2" spans="1:8" s="111" customFormat="1" ht="25.5" customHeight="1">
      <c r="A2" s="737" t="s">
        <v>229</v>
      </c>
      <c r="B2" s="737"/>
      <c r="C2" s="737"/>
      <c r="D2" s="737"/>
      <c r="E2" s="737"/>
      <c r="F2" s="737"/>
      <c r="G2" s="215"/>
      <c r="H2" s="215"/>
    </row>
    <row r="3" spans="1:8" ht="14.25" customHeight="1">
      <c r="A3" s="738" t="s">
        <v>221</v>
      </c>
      <c r="B3" s="738" t="s">
        <v>404</v>
      </c>
      <c r="C3" s="238" t="s">
        <v>230</v>
      </c>
      <c r="D3" s="238" t="s">
        <v>231</v>
      </c>
      <c r="E3" s="238" t="s">
        <v>232</v>
      </c>
      <c r="F3" s="238" t="s">
        <v>233</v>
      </c>
    </row>
    <row r="4" spans="1:8" s="117" customFormat="1" ht="14.25" customHeight="1">
      <c r="A4" s="739"/>
      <c r="B4" s="739"/>
      <c r="C4" s="243">
        <v>1</v>
      </c>
      <c r="D4" s="243">
        <v>2</v>
      </c>
      <c r="E4" s="243">
        <v>3</v>
      </c>
      <c r="F4" s="243">
        <v>4</v>
      </c>
    </row>
    <row r="5" spans="1:8" s="110" customFormat="1" ht="14.25" customHeight="1">
      <c r="A5" s="120">
        <v>1</v>
      </c>
      <c r="B5" s="121" t="s">
        <v>76</v>
      </c>
      <c r="C5" s="292" t="s">
        <v>222</v>
      </c>
      <c r="D5" s="292" t="s">
        <v>222</v>
      </c>
      <c r="E5" s="291">
        <f>SUM(E6:E12,E14:E15)</f>
        <v>450</v>
      </c>
      <c r="F5" s="291">
        <f>SUM(F6:F12,F14:F15)</f>
        <v>12366930</v>
      </c>
    </row>
    <row r="6" spans="1:8" ht="14.25" customHeight="1">
      <c r="A6" s="54">
        <v>2</v>
      </c>
      <c r="B6" s="112" t="s">
        <v>403</v>
      </c>
      <c r="C6" s="292" t="s">
        <v>222</v>
      </c>
      <c r="D6" s="291">
        <f>A105010视同销售和房地产开发企业特定业务纳税调整明细表!C5</f>
        <v>450</v>
      </c>
      <c r="E6" s="291">
        <f>A105010视同销售和房地产开发企业特定业务纳税调整明细表!D5</f>
        <v>450</v>
      </c>
      <c r="F6" s="292" t="s">
        <v>222</v>
      </c>
      <c r="G6" s="244" t="s">
        <v>677</v>
      </c>
    </row>
    <row r="7" spans="1:8" s="123" customFormat="1" ht="14.25" customHeight="1">
      <c r="A7" s="119">
        <v>3</v>
      </c>
      <c r="B7" s="122" t="s">
        <v>77</v>
      </c>
      <c r="C7" s="291">
        <f>A105020未按权责发生制确认收入纳税调整明细表!D20</f>
        <v>0</v>
      </c>
      <c r="D7" s="291">
        <f>A105020未按权责发生制确认收入纳税调整明细表!F20</f>
        <v>0</v>
      </c>
      <c r="E7" s="291">
        <f>IF(A105020未按权责发生制确认收入纳税调整明细表!H20&gt;0,A105020未按权责发生制确认收入纳税调整明细表!H20,0)</f>
        <v>0</v>
      </c>
      <c r="F7" s="291">
        <f>IF(A105020未按权责发生制确认收入纳税调整明细表!H20&gt;0,0,-A105020未按权责发生制确认收入纳税调整明细表!H20)</f>
        <v>0</v>
      </c>
      <c r="G7" s="214" t="s">
        <v>679</v>
      </c>
    </row>
    <row r="8" spans="1:8" s="123" customFormat="1" ht="14.25" customHeight="1">
      <c r="A8" s="119">
        <v>4</v>
      </c>
      <c r="B8" s="122" t="s">
        <v>78</v>
      </c>
      <c r="C8" s="291">
        <f>A105030投资收益纳税调整明细表!C18+A105030投资收益纳税调整明细表!J18</f>
        <v>155</v>
      </c>
      <c r="D8" s="291">
        <f>A105030投资收益纳税调整明细表!D18+A105030投资收益纳税调整明细表!K18</f>
        <v>25</v>
      </c>
      <c r="E8" s="291">
        <f>IF(A105030投资收益纳税调整明细表!M18&gt;0,A105030投资收益纳税调整明细表!M18,0)</f>
        <v>0</v>
      </c>
      <c r="F8" s="291">
        <f>IF(A105030投资收益纳税调整明细表!M18&gt;0,0,-A105030投资收益纳税调整明细表!M18)</f>
        <v>130</v>
      </c>
      <c r="G8" s="214" t="s">
        <v>681</v>
      </c>
    </row>
    <row r="9" spans="1:8" s="123" customFormat="1" ht="14.25" customHeight="1">
      <c r="A9" s="124">
        <v>5</v>
      </c>
      <c r="B9" s="125" t="s">
        <v>402</v>
      </c>
      <c r="C9" s="292" t="s">
        <v>222</v>
      </c>
      <c r="D9" s="292" t="s">
        <v>222</v>
      </c>
      <c r="E9" s="292" t="s">
        <v>222</v>
      </c>
      <c r="F9" s="291">
        <v>0</v>
      </c>
    </row>
    <row r="10" spans="1:8" s="123" customFormat="1" ht="14.25" customHeight="1">
      <c r="A10" s="119">
        <v>6</v>
      </c>
      <c r="B10" s="122" t="s">
        <v>401</v>
      </c>
      <c r="C10" s="292" t="s">
        <v>222</v>
      </c>
      <c r="D10" s="292" t="s">
        <v>222</v>
      </c>
      <c r="E10" s="291">
        <v>0</v>
      </c>
      <c r="F10" s="292" t="s">
        <v>222</v>
      </c>
    </row>
    <row r="11" spans="1:8" s="123" customFormat="1" ht="14.25" customHeight="1">
      <c r="A11" s="119">
        <v>7</v>
      </c>
      <c r="B11" s="122" t="s">
        <v>400</v>
      </c>
      <c r="C11" s="291"/>
      <c r="D11" s="292" t="s">
        <v>222</v>
      </c>
      <c r="E11" s="291">
        <f>IF(C11&lt;0,-C11,0)</f>
        <v>0</v>
      </c>
      <c r="F11" s="291">
        <f>IF(C11&gt;0,C11,0)</f>
        <v>0</v>
      </c>
    </row>
    <row r="12" spans="1:8" s="123" customFormat="1" ht="14.25" customHeight="1">
      <c r="A12" s="119">
        <v>8</v>
      </c>
      <c r="B12" s="122" t="s">
        <v>399</v>
      </c>
      <c r="C12" s="292" t="s">
        <v>222</v>
      </c>
      <c r="D12" s="292" t="s">
        <v>222</v>
      </c>
      <c r="E12" s="291">
        <v>0</v>
      </c>
      <c r="F12" s="291">
        <f>F13</f>
        <v>12366800</v>
      </c>
    </row>
    <row r="13" spans="1:8" s="123" customFormat="1" ht="14.25" customHeight="1">
      <c r="A13" s="119">
        <v>9</v>
      </c>
      <c r="B13" s="122" t="s">
        <v>79</v>
      </c>
      <c r="C13" s="292" t="s">
        <v>222</v>
      </c>
      <c r="D13" s="292" t="s">
        <v>222</v>
      </c>
      <c r="E13" s="291">
        <f>IF(A105040专项用途财政性资金纳税调整表!P14&gt;A105040专项用途财政性资金纳税调整表!F14,A105040专项用途财政性资金纳税调整表!P14-A105040专项用途财政性资金纳税调整表!F14,0)</f>
        <v>0</v>
      </c>
      <c r="F13" s="291">
        <f>IF(A105040专项用途财政性资金纳税调整表!F14&gt;A105040专项用途财政性资金纳税调整表!P14,A105040专项用途财政性资金纳税调整表!F14-A105040专项用途财政性资金纳税调整表!P14,0)</f>
        <v>12366800</v>
      </c>
      <c r="G13" s="214" t="s">
        <v>683</v>
      </c>
    </row>
    <row r="14" spans="1:8" s="123" customFormat="1" ht="14.25" customHeight="1">
      <c r="A14" s="119">
        <v>10</v>
      </c>
      <c r="B14" s="122" t="s">
        <v>398</v>
      </c>
      <c r="C14" s="291">
        <v>0</v>
      </c>
      <c r="D14" s="291">
        <v>0</v>
      </c>
      <c r="E14" s="291">
        <v>0</v>
      </c>
      <c r="F14" s="291">
        <v>0</v>
      </c>
    </row>
    <row r="15" spans="1:8" s="117" customFormat="1" ht="14.25" customHeight="1">
      <c r="A15" s="119">
        <v>11</v>
      </c>
      <c r="B15" s="122" t="s">
        <v>397</v>
      </c>
      <c r="C15" s="291">
        <v>0</v>
      </c>
      <c r="D15" s="291">
        <v>0</v>
      </c>
      <c r="E15" s="291">
        <v>0</v>
      </c>
      <c r="F15" s="291">
        <v>0</v>
      </c>
    </row>
    <row r="16" spans="1:8" s="126" customFormat="1" ht="25.5" customHeight="1">
      <c r="A16" s="307">
        <v>12</v>
      </c>
      <c r="B16" s="308" t="s">
        <v>80</v>
      </c>
      <c r="C16" s="292" t="s">
        <v>222</v>
      </c>
      <c r="D16" s="292" t="s">
        <v>222</v>
      </c>
      <c r="E16" s="291">
        <f>E18+E19+E20+E21+E22+E23+E24+E25+E26+E27+E28+E30+E31+E32+E34</f>
        <v>12461582.861</v>
      </c>
      <c r="F16" s="291">
        <f>SUM(F17:F28,F30:F34)</f>
        <v>0</v>
      </c>
    </row>
    <row r="17" spans="1:7" s="126" customFormat="1" ht="14.25" customHeight="1">
      <c r="A17" s="120">
        <v>13</v>
      </c>
      <c r="B17" s="121" t="s">
        <v>396</v>
      </c>
      <c r="C17" s="292" t="s">
        <v>222</v>
      </c>
      <c r="D17" s="291">
        <f>A105010视同销售和房地产开发企业特定业务纳税调整明细表!C15</f>
        <v>0</v>
      </c>
      <c r="E17" s="292" t="s">
        <v>222</v>
      </c>
      <c r="F17" s="291">
        <f>A105010视同销售和房地产开发企业特定业务纳税调整明细表!D15</f>
        <v>0</v>
      </c>
      <c r="G17" s="214" t="s">
        <v>677</v>
      </c>
    </row>
    <row r="18" spans="1:7" s="126" customFormat="1" ht="14.25" customHeight="1">
      <c r="A18" s="120">
        <v>14</v>
      </c>
      <c r="B18" s="121" t="s">
        <v>395</v>
      </c>
      <c r="C18" s="291">
        <f>A105050职工薪酬纳税调整明细表!D18</f>
        <v>18873868.800000001</v>
      </c>
      <c r="D18" s="291">
        <f>A105050职工薪酬纳税调整明细表!G18</f>
        <v>18871931.107000001</v>
      </c>
      <c r="E18" s="291">
        <f>IF(A105050职工薪酬纳税调整明细表!H18&gt;0,A105050职工薪酬纳税调整明细表!H18,0)</f>
        <v>1937.692999999912</v>
      </c>
      <c r="F18" s="291">
        <f>IF(A105050职工薪酬纳税调整明细表!H18&lt;0,-A105050职工薪酬纳税调整明细表!H18,0)</f>
        <v>0</v>
      </c>
      <c r="G18" s="214" t="s">
        <v>684</v>
      </c>
    </row>
    <row r="19" spans="1:7" s="126" customFormat="1" ht="14.25" customHeight="1">
      <c r="A19" s="120">
        <v>15</v>
      </c>
      <c r="B19" s="121" t="s">
        <v>394</v>
      </c>
      <c r="C19" s="291">
        <v>228112.92</v>
      </c>
      <c r="D19" s="295">
        <f>C19*0.6</f>
        <v>136867.75200000001</v>
      </c>
      <c r="E19" s="291">
        <f>C19-D19</f>
        <v>91245.168000000005</v>
      </c>
      <c r="F19" s="292" t="s">
        <v>222</v>
      </c>
    </row>
    <row r="20" spans="1:7" s="126" customFormat="1" ht="14.25" customHeight="1">
      <c r="A20" s="120">
        <v>16</v>
      </c>
      <c r="B20" s="121" t="s">
        <v>393</v>
      </c>
      <c r="C20" s="292" t="s">
        <v>222</v>
      </c>
      <c r="D20" s="297" t="s">
        <v>222</v>
      </c>
      <c r="E20" s="291">
        <f>IF(A105060广告费和业务宣传费跨年度纳税调整明细表!C15&gt;0,A105060广告费和业务宣传费跨年度纳税调整明细表!C15,0)</f>
        <v>0</v>
      </c>
      <c r="F20" s="291">
        <f>IF(A105060广告费和业务宣传费跨年度纳税调整明细表!C15&gt;0,0,-A105060广告费和业务宣传费跨年度纳税调整明细表!C15)</f>
        <v>0</v>
      </c>
      <c r="G20" s="214" t="s">
        <v>685</v>
      </c>
    </row>
    <row r="21" spans="1:7" s="126" customFormat="1" ht="14.25" customHeight="1">
      <c r="A21" s="120">
        <v>17</v>
      </c>
      <c r="B21" s="121" t="s">
        <v>392</v>
      </c>
      <c r="C21" s="291">
        <f>A105070捐赠支出纳税调整明细表!C12</f>
        <v>100</v>
      </c>
      <c r="D21" s="295">
        <f>A105070捐赠支出纳税调整明细表!F12</f>
        <v>100</v>
      </c>
      <c r="E21" s="291">
        <f>A105070捐赠支出纳税调整明细表!G12</f>
        <v>0</v>
      </c>
      <c r="F21" s="291" t="s">
        <v>222</v>
      </c>
      <c r="G21" s="214" t="s">
        <v>687</v>
      </c>
    </row>
    <row r="22" spans="1:7" s="126" customFormat="1" ht="14.25" customHeight="1">
      <c r="A22" s="120">
        <v>18</v>
      </c>
      <c r="B22" s="121" t="s">
        <v>391</v>
      </c>
      <c r="C22" s="291">
        <f>[1]TB06!$L$20</f>
        <v>0</v>
      </c>
      <c r="D22" s="295">
        <f>[1]TB06!$M$20</f>
        <v>0</v>
      </c>
      <c r="E22" s="291">
        <f>C22-D22</f>
        <v>0</v>
      </c>
      <c r="F22" s="291">
        <f>D22-C22</f>
        <v>0</v>
      </c>
      <c r="G22" s="247" t="s">
        <v>689</v>
      </c>
    </row>
    <row r="23" spans="1:7" s="126" customFormat="1" ht="14.25" customHeight="1">
      <c r="A23" s="120">
        <v>19</v>
      </c>
      <c r="B23" s="121" t="s">
        <v>390</v>
      </c>
      <c r="C23" s="291">
        <f>[1]TB09!$E$7</f>
        <v>0</v>
      </c>
      <c r="D23" s="297" t="s">
        <v>222</v>
      </c>
      <c r="E23" s="291">
        <f>C23</f>
        <v>0</v>
      </c>
      <c r="F23" s="292" t="s">
        <v>222</v>
      </c>
    </row>
    <row r="24" spans="1:7" s="126" customFormat="1" ht="14.25" customHeight="1">
      <c r="A24" s="120">
        <v>20</v>
      </c>
      <c r="B24" s="121" t="s">
        <v>389</v>
      </c>
      <c r="C24" s="291">
        <f>[1]TB09!$E$8</f>
        <v>0</v>
      </c>
      <c r="D24" s="297" t="s">
        <v>222</v>
      </c>
      <c r="E24" s="291">
        <f>C24</f>
        <v>0</v>
      </c>
      <c r="F24" s="292" t="s">
        <v>222</v>
      </c>
    </row>
    <row r="25" spans="1:7" s="126" customFormat="1" ht="14.25" customHeight="1">
      <c r="A25" s="120">
        <v>21</v>
      </c>
      <c r="B25" s="121" t="s">
        <v>388</v>
      </c>
      <c r="C25" s="291">
        <f>[1]TB09!$E$9</f>
        <v>0</v>
      </c>
      <c r="D25" s="297" t="s">
        <v>222</v>
      </c>
      <c r="E25" s="291">
        <f>C25</f>
        <v>0</v>
      </c>
      <c r="F25" s="292" t="s">
        <v>222</v>
      </c>
    </row>
    <row r="26" spans="1:7" s="126" customFormat="1" ht="14.25" customHeight="1">
      <c r="A26" s="120">
        <v>22</v>
      </c>
      <c r="B26" s="121" t="s">
        <v>387</v>
      </c>
      <c r="C26" s="291">
        <f>[1]TB08!$C$24</f>
        <v>0</v>
      </c>
      <c r="D26" s="295">
        <f>[1]TB08!$D$24</f>
        <v>0</v>
      </c>
      <c r="E26" s="291">
        <f>C26-D26</f>
        <v>0</v>
      </c>
      <c r="F26" s="291">
        <f>D26-C26</f>
        <v>0</v>
      </c>
    </row>
    <row r="27" spans="1:7" s="126" customFormat="1" ht="14.25" customHeight="1">
      <c r="A27" s="120">
        <v>23</v>
      </c>
      <c r="B27" s="121" t="s">
        <v>386</v>
      </c>
      <c r="C27" s="291">
        <v>0</v>
      </c>
      <c r="D27" s="295">
        <v>0</v>
      </c>
      <c r="E27" s="291">
        <v>0</v>
      </c>
      <c r="F27" s="292" t="s">
        <v>222</v>
      </c>
    </row>
    <row r="28" spans="1:7" s="110" customFormat="1" ht="14.25" customHeight="1">
      <c r="A28" s="120">
        <v>24</v>
      </c>
      <c r="B28" s="121" t="s">
        <v>385</v>
      </c>
      <c r="C28" s="292" t="s">
        <v>222</v>
      </c>
      <c r="D28" s="297" t="s">
        <v>222</v>
      </c>
      <c r="E28" s="291">
        <f>A105040专项用途财政性资金纳税调整表!M13</f>
        <v>12366800</v>
      </c>
      <c r="F28" s="292" t="s">
        <v>222</v>
      </c>
    </row>
    <row r="29" spans="1:7" ht="25.5" customHeight="1">
      <c r="A29" s="55">
        <v>25</v>
      </c>
      <c r="B29" s="114" t="s">
        <v>83</v>
      </c>
      <c r="C29" s="292" t="s">
        <v>222</v>
      </c>
      <c r="D29" s="297" t="s">
        <v>222</v>
      </c>
      <c r="E29" s="291">
        <f>A105040专项用途财政性资金纳税调整表!M14</f>
        <v>12366800</v>
      </c>
      <c r="F29" s="292" t="s">
        <v>222</v>
      </c>
      <c r="G29" s="214" t="s">
        <v>683</v>
      </c>
    </row>
    <row r="30" spans="1:7" s="126" customFormat="1" ht="14.25" customHeight="1">
      <c r="A30" s="120">
        <v>26</v>
      </c>
      <c r="B30" s="121" t="s">
        <v>1181</v>
      </c>
      <c r="C30" s="291">
        <v>0</v>
      </c>
      <c r="D30" s="295">
        <v>0</v>
      </c>
      <c r="E30" s="291">
        <v>0</v>
      </c>
      <c r="F30" s="291">
        <v>0</v>
      </c>
      <c r="G30" s="247" t="s">
        <v>688</v>
      </c>
    </row>
    <row r="31" spans="1:7" s="110" customFormat="1" ht="14.25" customHeight="1">
      <c r="A31" s="120">
        <v>27</v>
      </c>
      <c r="B31" s="121" t="s">
        <v>384</v>
      </c>
      <c r="C31" s="291">
        <f>[1]TB09!$E$10</f>
        <v>1600</v>
      </c>
      <c r="D31" s="297" t="s">
        <v>222</v>
      </c>
      <c r="E31" s="291">
        <f>[1]TB09!$G$10</f>
        <v>1600</v>
      </c>
      <c r="F31" s="292" t="s">
        <v>222</v>
      </c>
    </row>
    <row r="32" spans="1:7" s="127" customFormat="1" ht="14.25" customHeight="1">
      <c r="A32" s="54">
        <v>28</v>
      </c>
      <c r="B32" s="112" t="s">
        <v>1182</v>
      </c>
      <c r="C32" s="292" t="s">
        <v>222</v>
      </c>
      <c r="D32" s="297" t="s">
        <v>222</v>
      </c>
      <c r="E32" s="291">
        <f>A108010境外所得纳税调整后所得明细表!Q23+A108010境外所得纳税调整后所得明细表!R23</f>
        <v>0</v>
      </c>
      <c r="F32" s="292" t="s">
        <v>222</v>
      </c>
    </row>
    <row r="33" spans="1:7" s="127" customFormat="1" ht="14.25" customHeight="1">
      <c r="A33" s="120">
        <v>29</v>
      </c>
      <c r="B33" s="457" t="s">
        <v>1414</v>
      </c>
      <c r="C33" s="292"/>
      <c r="D33" s="297"/>
      <c r="E33" s="291"/>
      <c r="F33" s="292"/>
    </row>
    <row r="34" spans="1:7" s="117" customFormat="1" ht="14.25" customHeight="1">
      <c r="A34" s="54">
        <v>30</v>
      </c>
      <c r="B34" s="112" t="s">
        <v>1415</v>
      </c>
      <c r="C34" s="291">
        <f>[1]TB12!$E$24</f>
        <v>0</v>
      </c>
      <c r="D34" s="295">
        <f>[1]TB12!$D$24</f>
        <v>0</v>
      </c>
      <c r="E34" s="291">
        <f>IF(C34-D34&lt;0,0,C34-D34)</f>
        <v>0</v>
      </c>
      <c r="F34" s="291">
        <f>IF(C34-D34&lt;0,C34-D34,0)</f>
        <v>0</v>
      </c>
    </row>
    <row r="35" spans="1:7" s="126" customFormat="1" ht="14.25" customHeight="1">
      <c r="A35" s="120">
        <v>31</v>
      </c>
      <c r="B35" s="121" t="s">
        <v>81</v>
      </c>
      <c r="C35" s="292" t="s">
        <v>222</v>
      </c>
      <c r="D35" s="297" t="s">
        <v>222</v>
      </c>
      <c r="E35" s="291">
        <f>E36+E37+E38+E39</f>
        <v>3159567.17</v>
      </c>
      <c r="F35" s="291">
        <f>SUM(F36:F39)</f>
        <v>8000</v>
      </c>
    </row>
    <row r="36" spans="1:7" s="126" customFormat="1" ht="14.25" customHeight="1">
      <c r="A36" s="54">
        <v>32</v>
      </c>
      <c r="B36" s="121" t="s">
        <v>82</v>
      </c>
      <c r="C36" s="291">
        <f>A105080资产折旧、摊销情况及纳税调整明细表!F44</f>
        <v>487853.82000000007</v>
      </c>
      <c r="D36" s="291">
        <f>A105080资产折旧、摊销情况及纳税调整明细表!I44</f>
        <v>495853.82000000007</v>
      </c>
      <c r="E36" s="291">
        <f>IF(A105080资产折旧、摊销情况及纳税调整明细表!M44&gt;0,A105080资产折旧、摊销情况及纳税调整明细表!M44,0)</f>
        <v>0</v>
      </c>
      <c r="F36" s="291">
        <f>IF(A105080资产折旧、摊销情况及纳税调整明细表!M44&lt;0,-A105080资产折旧、摊销情况及纳税调整明细表!M44,0)</f>
        <v>8000</v>
      </c>
      <c r="G36" s="214" t="s">
        <v>690</v>
      </c>
    </row>
    <row r="37" spans="1:7" s="110" customFormat="1" ht="14.25" customHeight="1">
      <c r="A37" s="120">
        <v>33</v>
      </c>
      <c r="B37" s="121" t="s">
        <v>383</v>
      </c>
      <c r="C37" s="291">
        <f>[1]TD02!$G$24</f>
        <v>3159567.17</v>
      </c>
      <c r="D37" s="292" t="s">
        <v>222</v>
      </c>
      <c r="E37" s="291">
        <f>IF(C37&gt;0,C37,0)</f>
        <v>3159567.17</v>
      </c>
      <c r="F37" s="291">
        <f>IF(C37&lt;0,-C37,0)</f>
        <v>0</v>
      </c>
    </row>
    <row r="38" spans="1:7" s="113" customFormat="1" ht="14.25" customHeight="1">
      <c r="A38" s="54">
        <v>34</v>
      </c>
      <c r="B38" s="112" t="s">
        <v>382</v>
      </c>
      <c r="C38" s="291">
        <f>A105090资产损失税前扣除及纳税调整明细表!C18</f>
        <v>10221.06</v>
      </c>
      <c r="D38" s="291">
        <f>A105090资产损失税前扣除及纳税调整明细表!G18</f>
        <v>10221.06</v>
      </c>
      <c r="E38" s="291">
        <v>0</v>
      </c>
      <c r="F38" s="291">
        <v>0</v>
      </c>
      <c r="G38" s="214" t="s">
        <v>692</v>
      </c>
    </row>
    <row r="39" spans="1:7" s="113" customFormat="1" ht="14.25" customHeight="1">
      <c r="A39" s="120">
        <v>35</v>
      </c>
      <c r="B39" s="112" t="s">
        <v>381</v>
      </c>
      <c r="C39" s="291">
        <v>0</v>
      </c>
      <c r="D39" s="291">
        <v>0</v>
      </c>
      <c r="E39" s="291">
        <v>0</v>
      </c>
      <c r="F39" s="291">
        <v>0</v>
      </c>
    </row>
    <row r="40" spans="1:7" s="113" customFormat="1" ht="14.25" customHeight="1">
      <c r="A40" s="54">
        <v>36</v>
      </c>
      <c r="B40" s="115" t="s">
        <v>380</v>
      </c>
      <c r="C40" s="291">
        <f>C41+C43</f>
        <v>0</v>
      </c>
      <c r="D40" s="292" t="s">
        <v>222</v>
      </c>
      <c r="E40" s="291">
        <f>E41+E42+E43+E44+E46</f>
        <v>0</v>
      </c>
      <c r="F40" s="291">
        <f>F41+F42+F43+F44+F46</f>
        <v>0</v>
      </c>
    </row>
    <row r="41" spans="1:7" s="113" customFormat="1" ht="14.25" customHeight="1">
      <c r="A41" s="120">
        <v>37</v>
      </c>
      <c r="B41" s="112" t="s">
        <v>379</v>
      </c>
      <c r="C41" s="291">
        <v>0</v>
      </c>
      <c r="D41" s="291">
        <v>0</v>
      </c>
      <c r="E41" s="291">
        <v>0</v>
      </c>
      <c r="F41" s="291">
        <v>0</v>
      </c>
      <c r="G41" s="214" t="s">
        <v>693</v>
      </c>
    </row>
    <row r="42" spans="1:7" s="113" customFormat="1" ht="14.25" customHeight="1">
      <c r="A42" s="54">
        <v>38</v>
      </c>
      <c r="B42" s="112" t="s">
        <v>378</v>
      </c>
      <c r="C42" s="292" t="s">
        <v>222</v>
      </c>
      <c r="D42" s="292" t="s">
        <v>222</v>
      </c>
      <c r="E42" s="291">
        <v>0</v>
      </c>
      <c r="F42" s="291">
        <v>0</v>
      </c>
      <c r="G42" s="214" t="s">
        <v>695</v>
      </c>
    </row>
    <row r="43" spans="1:7" s="113" customFormat="1" ht="14.25" customHeight="1">
      <c r="A43" s="120">
        <v>39</v>
      </c>
      <c r="B43" s="115" t="s">
        <v>377</v>
      </c>
      <c r="C43" s="291">
        <v>0</v>
      </c>
      <c r="D43" s="291">
        <v>0</v>
      </c>
      <c r="E43" s="291">
        <v>0</v>
      </c>
      <c r="F43" s="291">
        <v>0</v>
      </c>
      <c r="G43" s="214" t="s">
        <v>697</v>
      </c>
    </row>
    <row r="44" spans="1:7" s="113" customFormat="1" ht="14.25" customHeight="1">
      <c r="A44" s="54">
        <v>40</v>
      </c>
      <c r="B44" s="114" t="s">
        <v>376</v>
      </c>
      <c r="C44" s="292" t="s">
        <v>222</v>
      </c>
      <c r="D44" s="291">
        <f>A105010视同销售和房地产开发企业特定业务纳税调整明细表!C25</f>
        <v>0</v>
      </c>
      <c r="E44" s="291">
        <f>IF(A105010视同销售和房地产开发企业特定业务纳税调整明细表!D25&gt;0,A105010视同销售和房地产开发企业特定业务纳税调整明细表!D25,0)</f>
        <v>0</v>
      </c>
      <c r="F44" s="291">
        <f>IF(A105010视同销售和房地产开发企业特定业务纳税调整明细表!D25&lt;0,-A105010视同销售和房地产开发企业特定业务纳税调整明细表!D25,0)</f>
        <v>0</v>
      </c>
      <c r="G44" s="214" t="s">
        <v>677</v>
      </c>
    </row>
    <row r="45" spans="1:7" s="113" customFormat="1" ht="14.25" customHeight="1">
      <c r="A45" s="120">
        <v>41</v>
      </c>
      <c r="B45" s="454" t="s">
        <v>1417</v>
      </c>
      <c r="C45" s="292">
        <v>0</v>
      </c>
      <c r="D45" s="291">
        <v>0</v>
      </c>
      <c r="E45" s="291">
        <v>0</v>
      </c>
      <c r="F45" s="291">
        <v>0</v>
      </c>
      <c r="G45" s="214"/>
    </row>
    <row r="46" spans="1:7" s="113" customFormat="1" ht="14.25" customHeight="1">
      <c r="A46" s="54">
        <v>42</v>
      </c>
      <c r="B46" s="453" t="s">
        <v>1416</v>
      </c>
      <c r="C46" s="292" t="s">
        <v>222</v>
      </c>
      <c r="D46" s="292" t="s">
        <v>222</v>
      </c>
      <c r="E46" s="291">
        <v>0</v>
      </c>
      <c r="F46" s="291">
        <v>0</v>
      </c>
    </row>
    <row r="47" spans="1:7" s="113" customFormat="1" ht="14.25" customHeight="1">
      <c r="A47" s="120">
        <v>43</v>
      </c>
      <c r="B47" s="112" t="s">
        <v>375</v>
      </c>
      <c r="C47" s="292" t="s">
        <v>222</v>
      </c>
      <c r="D47" s="292" t="s">
        <v>222</v>
      </c>
      <c r="E47" s="291">
        <v>0</v>
      </c>
      <c r="F47" s="291">
        <v>0</v>
      </c>
    </row>
    <row r="48" spans="1:7" s="113" customFormat="1" ht="14.25" customHeight="1">
      <c r="A48" s="54">
        <v>44</v>
      </c>
      <c r="B48" s="112" t="s">
        <v>374</v>
      </c>
      <c r="C48" s="292" t="s">
        <v>222</v>
      </c>
      <c r="D48" s="292" t="s">
        <v>222</v>
      </c>
      <c r="E48" s="291">
        <v>0</v>
      </c>
      <c r="F48" s="291">
        <v>0</v>
      </c>
    </row>
    <row r="49" spans="1:7" s="113" customFormat="1" ht="14.25" customHeight="1">
      <c r="A49" s="120">
        <v>45</v>
      </c>
      <c r="B49" s="112" t="s">
        <v>373</v>
      </c>
      <c r="C49" s="292" t="s">
        <v>222</v>
      </c>
      <c r="D49" s="292" t="s">
        <v>222</v>
      </c>
      <c r="E49" s="291">
        <f>E5+E16+E35+E40+E47+E48</f>
        <v>15621600.030999999</v>
      </c>
      <c r="F49" s="291">
        <f>F5+F16+F35+F40+F47+F48</f>
        <v>12374930</v>
      </c>
    </row>
    <row r="50" spans="1:7" ht="12.2" customHeight="1"/>
    <row r="51" spans="1:7" ht="12.2" customHeight="1">
      <c r="B51" s="740"/>
    </row>
    <row r="52" spans="1:7" s="117" customFormat="1" ht="12.2" customHeight="1">
      <c r="A52" s="129"/>
      <c r="B52" s="740"/>
      <c r="C52" s="240"/>
      <c r="D52" s="240"/>
      <c r="E52" s="240"/>
      <c r="F52" s="240"/>
    </row>
    <row r="53" spans="1:7" s="126" customFormat="1" ht="12.2" customHeight="1">
      <c r="A53" s="131"/>
      <c r="B53" s="740"/>
      <c r="C53" s="241"/>
      <c r="D53" s="241"/>
      <c r="E53" s="241"/>
      <c r="F53" s="241"/>
    </row>
    <row r="54" spans="1:7" s="126" customFormat="1" ht="12.2" customHeight="1">
      <c r="A54" s="131"/>
      <c r="B54" s="740"/>
      <c r="C54" s="241"/>
      <c r="D54" s="241"/>
      <c r="E54" s="241"/>
      <c r="F54" s="241"/>
    </row>
    <row r="55" spans="1:7" s="113" customFormat="1" ht="12.2" customHeight="1">
      <c r="A55" s="116"/>
      <c r="B55" s="740"/>
      <c r="C55" s="242"/>
      <c r="D55" s="242"/>
      <c r="E55" s="242"/>
      <c r="F55" s="242"/>
    </row>
    <row r="56" spans="1:7" ht="12.75" customHeight="1">
      <c r="B56" s="740"/>
    </row>
    <row r="57" spans="1:7" ht="12.2" customHeight="1">
      <c r="B57" s="740"/>
    </row>
    <row r="58" spans="1:7" ht="12.2" customHeight="1"/>
    <row r="59" spans="1:7" ht="12.2" customHeight="1"/>
    <row r="60" spans="1:7" ht="24" hidden="1" customHeight="1">
      <c r="B60" s="402" t="s">
        <v>1149</v>
      </c>
    </row>
    <row r="61" spans="1:7" ht="152.25" hidden="1" customHeight="1">
      <c r="B61" s="734" t="s">
        <v>1153</v>
      </c>
      <c r="C61" s="734"/>
      <c r="D61" s="734"/>
      <c r="E61" s="734"/>
      <c r="F61" s="734"/>
      <c r="G61" s="734"/>
    </row>
    <row r="62" spans="1:7" ht="132.75" hidden="1" customHeight="1">
      <c r="B62" s="734" t="s">
        <v>1150</v>
      </c>
      <c r="C62" s="734"/>
      <c r="D62" s="734"/>
      <c r="E62" s="734"/>
      <c r="F62" s="734"/>
      <c r="G62" s="734"/>
    </row>
    <row r="63" spans="1:7" ht="96" hidden="1" customHeight="1">
      <c r="B63" s="735" t="s">
        <v>1151</v>
      </c>
      <c r="C63" s="735"/>
      <c r="D63" s="735"/>
      <c r="E63" s="735"/>
      <c r="F63" s="735"/>
      <c r="G63" s="735"/>
    </row>
    <row r="64" spans="1:7" ht="35.25" hidden="1" customHeight="1">
      <c r="B64" s="734" t="s">
        <v>1152</v>
      </c>
      <c r="C64" s="734"/>
      <c r="D64" s="734"/>
      <c r="E64" s="734"/>
      <c r="F64" s="734"/>
      <c r="G64" s="734"/>
    </row>
    <row r="65" spans="2:7" ht="14.1" hidden="1" customHeight="1">
      <c r="B65" s="734"/>
      <c r="C65" s="734"/>
      <c r="D65" s="734"/>
      <c r="E65" s="734"/>
      <c r="F65" s="734"/>
      <c r="G65" s="734"/>
    </row>
    <row r="66" spans="2:7" ht="13.5" hidden="1" customHeight="1">
      <c r="B66" s="734"/>
      <c r="C66" s="734"/>
      <c r="D66" s="734"/>
      <c r="E66" s="734"/>
      <c r="F66" s="734"/>
      <c r="G66" s="734"/>
    </row>
    <row r="67" spans="2:7" ht="67.5" hidden="1" customHeight="1">
      <c r="B67" s="734"/>
      <c r="C67" s="734"/>
      <c r="D67" s="734"/>
      <c r="E67" s="734"/>
      <c r="F67" s="734"/>
      <c r="G67" s="734"/>
    </row>
    <row r="68" spans="2:7" ht="14.1" hidden="1" customHeight="1"/>
    <row r="69" spans="2:7" ht="14.1" hidden="1" customHeight="1"/>
    <row r="70" spans="2:7" ht="14.1" hidden="1" customHeight="1"/>
    <row r="71" spans="2:7" ht="14.1" hidden="1" customHeight="1"/>
    <row r="72" spans="2:7" ht="14.1" hidden="1" customHeight="1"/>
    <row r="73" spans="2:7" ht="14.1" hidden="1" customHeight="1"/>
    <row r="74" spans="2:7" ht="14.1" hidden="1" customHeight="1"/>
    <row r="75" spans="2:7" ht="14.1" hidden="1" customHeight="1"/>
    <row r="76" spans="2:7" ht="14.1" hidden="1" customHeight="1"/>
    <row r="77" spans="2:7" ht="14.1" hidden="1" customHeight="1">
      <c r="B77" s="403" t="s">
        <v>1154</v>
      </c>
    </row>
    <row r="78" spans="2:7" ht="14.1" hidden="1" customHeight="1">
      <c r="B78" s="404"/>
    </row>
    <row r="79" spans="2:7" ht="14.1" hidden="1" customHeight="1">
      <c r="B79" s="405" t="s">
        <v>1155</v>
      </c>
    </row>
    <row r="80" spans="2:7" ht="14.1" hidden="1" customHeight="1">
      <c r="B80" s="403" t="s">
        <v>1156</v>
      </c>
    </row>
    <row r="81" spans="2:2" ht="14.1" hidden="1" customHeight="1">
      <c r="B81" s="403" t="s">
        <v>1157</v>
      </c>
    </row>
    <row r="82" spans="2:2" ht="14.1" hidden="1" customHeight="1">
      <c r="B82" s="403" t="s">
        <v>1158</v>
      </c>
    </row>
    <row r="83" spans="2:2" ht="14.1" hidden="1" customHeight="1">
      <c r="B83" s="403" t="s">
        <v>1159</v>
      </c>
    </row>
    <row r="84" spans="2:2" ht="14.1" hidden="1" customHeight="1">
      <c r="B84" s="403" t="s">
        <v>1160</v>
      </c>
    </row>
    <row r="85" spans="2:2" ht="14.1" hidden="1" customHeight="1">
      <c r="B85" s="404"/>
    </row>
    <row r="86" spans="2:2" ht="14.1" hidden="1" customHeight="1">
      <c r="B86" s="403" t="s">
        <v>1161</v>
      </c>
    </row>
    <row r="87" spans="2:2" ht="14.1" hidden="1" customHeight="1">
      <c r="B87" s="403" t="s">
        <v>1162</v>
      </c>
    </row>
    <row r="88" spans="2:2" ht="14.1" hidden="1" customHeight="1">
      <c r="B88" s="404"/>
    </row>
    <row r="89" spans="2:2" ht="14.1" hidden="1" customHeight="1">
      <c r="B89" s="403" t="s">
        <v>1163</v>
      </c>
    </row>
    <row r="90" spans="2:2" ht="14.1" hidden="1" customHeight="1">
      <c r="B90" s="403" t="s">
        <v>1164</v>
      </c>
    </row>
    <row r="91" spans="2:2" ht="14.1" hidden="1" customHeight="1">
      <c r="B91" s="404"/>
    </row>
    <row r="92" spans="2:2" ht="14.1" hidden="1" customHeight="1">
      <c r="B92" s="405" t="s">
        <v>1155</v>
      </c>
    </row>
    <row r="93" spans="2:2" ht="14.1" hidden="1" customHeight="1">
      <c r="B93" s="403" t="s">
        <v>1165</v>
      </c>
    </row>
    <row r="94" spans="2:2" ht="14.1" hidden="1" customHeight="1">
      <c r="B94" s="403" t="s">
        <v>1157</v>
      </c>
    </row>
    <row r="95" spans="2:2" ht="14.1" hidden="1" customHeight="1">
      <c r="B95" s="403" t="s">
        <v>1166</v>
      </c>
    </row>
    <row r="96" spans="2:2" ht="14.1" hidden="1" customHeight="1">
      <c r="B96" s="403" t="s">
        <v>1167</v>
      </c>
    </row>
    <row r="97" spans="2:2" ht="14.1" hidden="1" customHeight="1">
      <c r="B97" s="403" t="s">
        <v>1168</v>
      </c>
    </row>
    <row r="98" spans="2:2" ht="14.1" hidden="1" customHeight="1">
      <c r="B98" s="403" t="s">
        <v>1169</v>
      </c>
    </row>
    <row r="99" spans="2:2" ht="14.1" hidden="1" customHeight="1">
      <c r="B99" s="403" t="s">
        <v>1170</v>
      </c>
    </row>
    <row r="100" spans="2:2" ht="14.1" hidden="1" customHeight="1">
      <c r="B100" s="403" t="s">
        <v>1171</v>
      </c>
    </row>
    <row r="101" spans="2:2" ht="14.1" hidden="1" customHeight="1">
      <c r="B101" s="404"/>
    </row>
    <row r="102" spans="2:2" ht="14.1" hidden="1" customHeight="1">
      <c r="B102" s="405" t="s">
        <v>1155</v>
      </c>
    </row>
    <row r="103" spans="2:2" ht="14.1" customHeight="1">
      <c r="B103" s="404"/>
    </row>
    <row r="104" spans="2:2" ht="14.1" customHeight="1">
      <c r="B104" s="403" t="s">
        <v>1172</v>
      </c>
    </row>
    <row r="105" spans="2:2" ht="14.1" customHeight="1">
      <c r="B105" s="403">
        <v>1</v>
      </c>
    </row>
    <row r="106" spans="2:2" ht="14.1" customHeight="1">
      <c r="B106" s="403" t="s">
        <v>1173</v>
      </c>
    </row>
    <row r="107" spans="2:2" ht="14.1" customHeight="1">
      <c r="B107" s="403" t="s">
        <v>1174</v>
      </c>
    </row>
    <row r="108" spans="2:2" ht="14.1" customHeight="1">
      <c r="B108" s="403" t="s">
        <v>1175</v>
      </c>
    </row>
    <row r="109" spans="2:2" ht="14.1" customHeight="1">
      <c r="B109" s="403" t="s">
        <v>1176</v>
      </c>
    </row>
    <row r="110" spans="2:2" ht="14.1" customHeight="1">
      <c r="B110" s="403" t="s">
        <v>1177</v>
      </c>
    </row>
    <row r="111" spans="2:2" ht="14.1" customHeight="1">
      <c r="B111" s="404"/>
    </row>
    <row r="112" spans="2:2" ht="14.1" customHeight="1">
      <c r="B112" s="405" t="s">
        <v>1155</v>
      </c>
    </row>
    <row r="113" spans="2:2" ht="14.1" customHeight="1">
      <c r="B113" s="404"/>
    </row>
    <row r="114" spans="2:2" ht="14.1" customHeight="1">
      <c r="B114" s="403" t="s">
        <v>1178</v>
      </c>
    </row>
    <row r="115" spans="2:2" ht="14.1" customHeight="1">
      <c r="B115" s="403" t="s">
        <v>1179</v>
      </c>
    </row>
    <row r="116" spans="2:2" ht="14.1" customHeight="1">
      <c r="B116" s="406">
        <v>0.15</v>
      </c>
    </row>
    <row r="117" spans="2:2" ht="14.1" customHeight="1">
      <c r="B117" s="403" t="s">
        <v>1180</v>
      </c>
    </row>
  </sheetData>
  <mergeCells count="9">
    <mergeCell ref="B61:G61"/>
    <mergeCell ref="B62:G62"/>
    <mergeCell ref="B63:G63"/>
    <mergeCell ref="B64:G67"/>
    <mergeCell ref="A1:F1"/>
    <mergeCell ref="A2:F2"/>
    <mergeCell ref="A3:A4"/>
    <mergeCell ref="B3:B4"/>
    <mergeCell ref="B51:B57"/>
  </mergeCells>
  <phoneticPr fontId="40" type="noConversion"/>
  <hyperlinks>
    <hyperlink ref="G1" location="'A100000中华人民共和国企业所得税年度纳税申报表（A类）'!A1" display="返回主表"/>
    <hyperlink ref="G6" location="A105010视同销售和房地产开发企业特定业务纳税调整明细表!A1" display="A105010视同销售和房地产开发企业特定业务纳税调整明细表!A1"/>
    <hyperlink ref="G7" location="A105020未按权责发生制确认收入纳税调整明细表!A1" display="A105020未按权责发生制确认收入纳税调整明细表!A1"/>
    <hyperlink ref="G8" location="A105030投资收益纳税调整明细表!A1" display="A105030投资收益纳税调整明细表!A1"/>
    <hyperlink ref="G13" location="A105040专项用途财政性资金纳税调整表!A1" display="A105040专项用途财政性资金纳税调整表!A1"/>
    <hyperlink ref="G17" location="A105010视同销售和房地产开发企业特定业务纳税调整明细表!A1" display="A105010视同销售和房地产开发企业特定业务纳税调整明细表!A1"/>
    <hyperlink ref="G18" location="A105050职工薪酬纳税调整明细表!A1" display="A105050职工薪酬纳税调整明细表!A1"/>
    <hyperlink ref="G20" location="A105060广告费和业务宣传费跨年度纳税调整明细表!A1" display="A105060广告费和业务宣传费跨年度纳税调整明细表!A1"/>
    <hyperlink ref="G21" location="A105070捐赠支出纳税调整明细表!A1" display="A105070捐赠支出纳税调整明细表!A1"/>
    <hyperlink ref="G29" location="A105040专项用途财政性资金纳税调整表!A1" display="A105040专项用途财政性资金纳税调整表!A1"/>
    <hyperlink ref="G36" location="A105080资产折旧、摊销情况及纳税调整明细表!A1" display="A105080资产折旧、摊销情况及纳税调整明细表!A1"/>
    <hyperlink ref="G38" location="A105090资产损失税前扣除及纳税调整明细表!A1" display="A105090资产损失税前扣除及纳税调整明细表!A1"/>
    <hyperlink ref="G41" location="A105100企业重组纳税调整明细表!A1" display="A105100企业重组纳税调整明细表!A1"/>
    <hyperlink ref="G42" location="A105110政策性搬迁纳税调整明细表!A1" display="A105110政策性搬迁纳税调整明细表!A1"/>
    <hyperlink ref="G43" location="A105120特殊行业准备金纳税调整明细表!A1" display="A105120特殊行业准备金纳税调整明细表!A1"/>
    <hyperlink ref="G44" location="A105010视同销售和房地产开发企业特定业务纳税调整明细表!A1" display="A105010视同销售和房地产开发企业特定业务纳税调整明细表!A1"/>
  </hyperlinks>
  <printOptions horizontalCentered="1"/>
  <pageMargins left="0.74803149606299213" right="0.74803149606299213" top="0.98425196850393704" bottom="0.39370078740157483" header="0.51181102362204722" footer="0.51181102362204722"/>
  <pageSetup paperSize="9" scale="75"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00B050"/>
  </sheetPr>
  <dimension ref="A1:I38"/>
  <sheetViews>
    <sheetView zoomScaleNormal="100" workbookViewId="0">
      <selection activeCell="E1" sqref="E1"/>
    </sheetView>
  </sheetViews>
  <sheetFormatPr defaultRowHeight="14.25"/>
  <cols>
    <col min="1" max="1" width="5.25" style="137" customWidth="1"/>
    <col min="2" max="2" width="54.25" style="138" customWidth="1"/>
    <col min="3" max="4" width="10.5" style="137" customWidth="1"/>
    <col min="5" max="5" width="10.125" style="138" customWidth="1"/>
    <col min="6" max="7" width="9" style="138"/>
    <col min="8" max="8" width="23" style="138" customWidth="1"/>
    <col min="9" max="16384" width="9" style="138"/>
  </cols>
  <sheetData>
    <row r="1" spans="1:5" s="136" customFormat="1" ht="20.100000000000001" customHeight="1">
      <c r="A1" s="736" t="s">
        <v>84</v>
      </c>
      <c r="B1" s="736"/>
      <c r="C1" s="736"/>
      <c r="D1" s="736"/>
      <c r="E1" s="213" t="s">
        <v>678</v>
      </c>
    </row>
    <row r="2" spans="1:5" s="61" customFormat="1" ht="25.5" customHeight="1">
      <c r="A2" s="744" t="s">
        <v>432</v>
      </c>
      <c r="B2" s="744"/>
      <c r="C2" s="744"/>
      <c r="D2" s="744"/>
    </row>
    <row r="3" spans="1:5" s="132" customFormat="1" ht="14.25" customHeight="1">
      <c r="A3" s="745" t="s">
        <v>221</v>
      </c>
      <c r="B3" s="745" t="s">
        <v>404</v>
      </c>
      <c r="C3" s="60" t="s">
        <v>231</v>
      </c>
      <c r="D3" s="60" t="s">
        <v>431</v>
      </c>
    </row>
    <row r="4" spans="1:5" s="132" customFormat="1" ht="14.25" customHeight="1">
      <c r="A4" s="745"/>
      <c r="B4" s="745"/>
      <c r="C4" s="60">
        <v>1</v>
      </c>
      <c r="D4" s="58">
        <v>2</v>
      </c>
    </row>
    <row r="5" spans="1:5" s="132" customFormat="1" ht="14.25" customHeight="1">
      <c r="A5" s="60">
        <v>1</v>
      </c>
      <c r="B5" s="371" t="s">
        <v>430</v>
      </c>
      <c r="C5" s="291">
        <f>C6+C7+C8+C9+C10+C11+C12+C13+C14</f>
        <v>450</v>
      </c>
      <c r="D5" s="291">
        <f>D6+D7+D8+D9+D10+D11+D12+D13+D14</f>
        <v>450</v>
      </c>
    </row>
    <row r="6" spans="1:5" s="132" customFormat="1" ht="14.25" customHeight="1">
      <c r="A6" s="60">
        <v>2</v>
      </c>
      <c r="B6" s="75" t="s">
        <v>429</v>
      </c>
      <c r="C6" s="291">
        <f>[1]TA01!$E$7</f>
        <v>0</v>
      </c>
      <c r="D6" s="291">
        <f>C6</f>
        <v>0</v>
      </c>
    </row>
    <row r="7" spans="1:5" s="132" customFormat="1" ht="14.25" customHeight="1">
      <c r="A7" s="60">
        <v>3</v>
      </c>
      <c r="B7" s="75" t="s">
        <v>428</v>
      </c>
      <c r="C7" s="291">
        <f>[1]TA01!$E$19</f>
        <v>0</v>
      </c>
      <c r="D7" s="291">
        <f t="shared" ref="D7:D14" si="0">C7</f>
        <v>0</v>
      </c>
    </row>
    <row r="8" spans="1:5" s="132" customFormat="1" ht="14.25" customHeight="1">
      <c r="A8" s="60">
        <v>4</v>
      </c>
      <c r="B8" s="75" t="s">
        <v>427</v>
      </c>
      <c r="C8" s="291">
        <v>450</v>
      </c>
      <c r="D8" s="291">
        <v>450</v>
      </c>
    </row>
    <row r="9" spans="1:5" s="132" customFormat="1" ht="14.25" customHeight="1">
      <c r="A9" s="60">
        <v>5</v>
      </c>
      <c r="B9" s="75" t="s">
        <v>426</v>
      </c>
      <c r="C9" s="291">
        <f>[1]TA01!$E$15</f>
        <v>0</v>
      </c>
      <c r="D9" s="291">
        <f t="shared" si="0"/>
        <v>0</v>
      </c>
    </row>
    <row r="10" spans="1:5" s="132" customFormat="1" ht="14.25" customHeight="1">
      <c r="A10" s="60">
        <v>6</v>
      </c>
      <c r="B10" s="75" t="s">
        <v>425</v>
      </c>
      <c r="C10" s="291">
        <v>0</v>
      </c>
      <c r="D10" s="291">
        <f t="shared" si="0"/>
        <v>0</v>
      </c>
    </row>
    <row r="11" spans="1:5" s="132" customFormat="1" ht="14.25" customHeight="1">
      <c r="A11" s="60">
        <v>7</v>
      </c>
      <c r="B11" s="75" t="s">
        <v>424</v>
      </c>
      <c r="C11" s="291">
        <f>[1]TA01!$E$9</f>
        <v>0</v>
      </c>
      <c r="D11" s="291">
        <f t="shared" si="0"/>
        <v>0</v>
      </c>
    </row>
    <row r="12" spans="1:5" s="132" customFormat="1" ht="14.25" customHeight="1">
      <c r="A12" s="60">
        <v>8</v>
      </c>
      <c r="B12" s="75" t="s">
        <v>423</v>
      </c>
      <c r="C12" s="291">
        <f>[1]TA01!$E$21</f>
        <v>0</v>
      </c>
      <c r="D12" s="291">
        <f t="shared" si="0"/>
        <v>0</v>
      </c>
    </row>
    <row r="13" spans="1:5" s="132" customFormat="1" ht="14.25" customHeight="1">
      <c r="A13" s="60">
        <v>9</v>
      </c>
      <c r="B13" s="75" t="s">
        <v>422</v>
      </c>
      <c r="C13" s="291">
        <f>[1]TA01!$E$22</f>
        <v>0</v>
      </c>
      <c r="D13" s="291">
        <f t="shared" si="0"/>
        <v>0</v>
      </c>
    </row>
    <row r="14" spans="1:5" s="132" customFormat="1" ht="14.25" customHeight="1">
      <c r="A14" s="60">
        <v>10</v>
      </c>
      <c r="B14" s="65" t="s">
        <v>412</v>
      </c>
      <c r="C14" s="291">
        <f>[1]TA01!$E$18</f>
        <v>0</v>
      </c>
      <c r="D14" s="291">
        <f t="shared" si="0"/>
        <v>0</v>
      </c>
    </row>
    <row r="15" spans="1:5" s="132" customFormat="1" ht="14.25" customHeight="1">
      <c r="A15" s="60">
        <v>11</v>
      </c>
      <c r="B15" s="371" t="s">
        <v>421</v>
      </c>
      <c r="C15" s="291">
        <f>C16+C17+C18+C19+C21+C20+C22+C23+C24</f>
        <v>0</v>
      </c>
      <c r="D15" s="291">
        <f>D16+D17+D18+D19+D21+D20+D22+D23+D24</f>
        <v>0</v>
      </c>
    </row>
    <row r="16" spans="1:5" s="132" customFormat="1" ht="14.25" customHeight="1">
      <c r="A16" s="60">
        <v>12</v>
      </c>
      <c r="B16" s="75" t="s">
        <v>420</v>
      </c>
      <c r="C16" s="291">
        <f>[1]TB01!$E$7</f>
        <v>0</v>
      </c>
      <c r="D16" s="291">
        <f>C16</f>
        <v>0</v>
      </c>
    </row>
    <row r="17" spans="1:9" s="132" customFormat="1" ht="14.25" customHeight="1">
      <c r="A17" s="60">
        <v>13</v>
      </c>
      <c r="B17" s="75" t="s">
        <v>419</v>
      </c>
      <c r="C17" s="291">
        <f>[1]TB01!$E$19</f>
        <v>0</v>
      </c>
      <c r="D17" s="291">
        <f t="shared" ref="D17:D24" si="1">C17</f>
        <v>0</v>
      </c>
    </row>
    <row r="18" spans="1:9" s="132" customFormat="1" ht="14.25" customHeight="1">
      <c r="A18" s="60">
        <v>14</v>
      </c>
      <c r="B18" s="75" t="s">
        <v>418</v>
      </c>
      <c r="C18" s="291">
        <f>[1]TB01!$E$17</f>
        <v>0</v>
      </c>
      <c r="D18" s="291">
        <f t="shared" si="1"/>
        <v>0</v>
      </c>
    </row>
    <row r="19" spans="1:9" s="132" customFormat="1" ht="14.25" customHeight="1">
      <c r="A19" s="60">
        <v>15</v>
      </c>
      <c r="B19" s="75" t="s">
        <v>417</v>
      </c>
      <c r="C19" s="291">
        <f>[1]TB01!$E$15</f>
        <v>0</v>
      </c>
      <c r="D19" s="291">
        <f t="shared" si="1"/>
        <v>0</v>
      </c>
      <c r="I19" s="132">
        <f>175.68/0.06</f>
        <v>2928</v>
      </c>
    </row>
    <row r="20" spans="1:9" s="132" customFormat="1" ht="14.25" customHeight="1">
      <c r="A20" s="60">
        <v>16</v>
      </c>
      <c r="B20" s="75" t="s">
        <v>416</v>
      </c>
      <c r="C20" s="291">
        <f>[1]TB01!$E$20</f>
        <v>0</v>
      </c>
      <c r="D20" s="291">
        <f t="shared" si="1"/>
        <v>0</v>
      </c>
    </row>
    <row r="21" spans="1:9" s="132" customFormat="1" ht="14.25" customHeight="1">
      <c r="A21" s="60">
        <v>17</v>
      </c>
      <c r="B21" s="133" t="s">
        <v>415</v>
      </c>
      <c r="C21" s="291">
        <f>[1]TB01!$E$9</f>
        <v>0</v>
      </c>
      <c r="D21" s="291">
        <f t="shared" si="1"/>
        <v>0</v>
      </c>
    </row>
    <row r="22" spans="1:9" s="132" customFormat="1" ht="14.25" customHeight="1">
      <c r="A22" s="60">
        <v>18</v>
      </c>
      <c r="B22" s="75" t="s">
        <v>414</v>
      </c>
      <c r="C22" s="291">
        <f>[1]TB01!$E$21</f>
        <v>0</v>
      </c>
      <c r="D22" s="291">
        <f t="shared" si="1"/>
        <v>0</v>
      </c>
    </row>
    <row r="23" spans="1:9" s="132" customFormat="1" ht="14.25" customHeight="1">
      <c r="A23" s="60">
        <v>19</v>
      </c>
      <c r="B23" s="75" t="s">
        <v>413</v>
      </c>
      <c r="C23" s="291">
        <f>[1]TB01!$E$22</f>
        <v>0</v>
      </c>
      <c r="D23" s="291">
        <f t="shared" si="1"/>
        <v>0</v>
      </c>
    </row>
    <row r="24" spans="1:9" s="132" customFormat="1" ht="14.25" customHeight="1">
      <c r="A24" s="60">
        <v>20</v>
      </c>
      <c r="B24" s="65" t="s">
        <v>412</v>
      </c>
      <c r="C24" s="291">
        <f>[1]TB01!$E$18</f>
        <v>0</v>
      </c>
      <c r="D24" s="291">
        <f t="shared" si="1"/>
        <v>0</v>
      </c>
    </row>
    <row r="25" spans="1:9" s="132" customFormat="1" ht="14.25" customHeight="1">
      <c r="A25" s="60">
        <v>21</v>
      </c>
      <c r="B25" s="371" t="s">
        <v>411</v>
      </c>
      <c r="C25" s="291">
        <f>C26-C30</f>
        <v>0</v>
      </c>
      <c r="D25" s="291">
        <f>D26-D30</f>
        <v>0</v>
      </c>
    </row>
    <row r="26" spans="1:9" s="132" customFormat="1" ht="27.75" customHeight="1">
      <c r="A26" s="59">
        <v>22</v>
      </c>
      <c r="B26" s="309" t="s">
        <v>410</v>
      </c>
      <c r="C26" s="291">
        <f>C28-C29</f>
        <v>0</v>
      </c>
      <c r="D26" s="291">
        <f>D28-D29</f>
        <v>0</v>
      </c>
      <c r="E26" s="73"/>
      <c r="F26" s="372">
        <v>4800</v>
      </c>
    </row>
    <row r="27" spans="1:9" s="132" customFormat="1" ht="14.25" customHeight="1">
      <c r="A27" s="60">
        <v>23</v>
      </c>
      <c r="B27" s="134" t="s">
        <v>409</v>
      </c>
      <c r="C27" s="291">
        <v>0</v>
      </c>
      <c r="D27" s="292" t="s">
        <v>222</v>
      </c>
      <c r="E27" s="73"/>
      <c r="F27" s="75">
        <v>40000</v>
      </c>
    </row>
    <row r="28" spans="1:9" s="135" customFormat="1" ht="14.25" customHeight="1">
      <c r="A28" s="60">
        <v>24</v>
      </c>
      <c r="B28" s="65" t="s">
        <v>408</v>
      </c>
      <c r="C28" s="291">
        <v>0</v>
      </c>
      <c r="D28" s="291">
        <v>0</v>
      </c>
      <c r="E28" s="373"/>
      <c r="F28" s="65">
        <f>F27*0.15</f>
        <v>6000</v>
      </c>
    </row>
    <row r="29" spans="1:9" s="135" customFormat="1" ht="14.25" customHeight="1">
      <c r="A29" s="60">
        <v>25</v>
      </c>
      <c r="B29" s="75" t="s">
        <v>85</v>
      </c>
      <c r="C29" s="291">
        <v>0</v>
      </c>
      <c r="D29" s="291">
        <v>0</v>
      </c>
      <c r="E29" s="373"/>
      <c r="F29" s="65">
        <v>1200</v>
      </c>
    </row>
    <row r="30" spans="1:9" s="135" customFormat="1" ht="25.5" customHeight="1">
      <c r="A30" s="59">
        <v>26</v>
      </c>
      <c r="B30" s="309" t="s">
        <v>407</v>
      </c>
      <c r="C30" s="291">
        <f>C32-C33</f>
        <v>0</v>
      </c>
      <c r="D30" s="291">
        <f>D32-D33</f>
        <v>0</v>
      </c>
      <c r="E30" s="373"/>
      <c r="F30" s="374">
        <v>4800</v>
      </c>
      <c r="G30" s="742" t="s">
        <v>950</v>
      </c>
      <c r="H30" s="742"/>
    </row>
    <row r="31" spans="1:9" s="135" customFormat="1" ht="14.25" customHeight="1">
      <c r="A31" s="60">
        <v>27</v>
      </c>
      <c r="B31" s="134" t="s">
        <v>406</v>
      </c>
      <c r="C31" s="291">
        <v>0</v>
      </c>
      <c r="D31" s="292" t="s">
        <v>222</v>
      </c>
      <c r="F31" s="375">
        <v>40000</v>
      </c>
      <c r="G31" s="743"/>
      <c r="H31" s="743"/>
    </row>
    <row r="32" spans="1:9" s="135" customFormat="1" ht="14.25" customHeight="1">
      <c r="A32" s="60">
        <v>28</v>
      </c>
      <c r="B32" s="65" t="s">
        <v>405</v>
      </c>
      <c r="C32" s="291">
        <v>0</v>
      </c>
      <c r="D32" s="291">
        <v>0</v>
      </c>
      <c r="F32" s="375">
        <f>F31*0.15</f>
        <v>6000</v>
      </c>
      <c r="G32" s="743"/>
      <c r="H32" s="743"/>
    </row>
    <row r="33" spans="1:8" s="132" customFormat="1" ht="14.25" customHeight="1">
      <c r="A33" s="60">
        <v>29</v>
      </c>
      <c r="B33" s="75" t="s">
        <v>86</v>
      </c>
      <c r="C33" s="291">
        <v>0</v>
      </c>
      <c r="D33" s="291">
        <v>0</v>
      </c>
      <c r="F33" s="375">
        <v>1200</v>
      </c>
      <c r="G33" s="743"/>
      <c r="H33" s="743"/>
    </row>
    <row r="37" spans="1:8" ht="17.25" customHeight="1">
      <c r="B37" s="741" t="s">
        <v>949</v>
      </c>
      <c r="C37" s="741"/>
      <c r="D37" s="741"/>
    </row>
    <row r="38" spans="1:8" ht="30" customHeight="1">
      <c r="B38" s="741"/>
      <c r="C38" s="741"/>
      <c r="D38" s="741"/>
    </row>
  </sheetData>
  <mergeCells count="6">
    <mergeCell ref="B37:D38"/>
    <mergeCell ref="G30:H33"/>
    <mergeCell ref="A1:D1"/>
    <mergeCell ref="A2:D2"/>
    <mergeCell ref="A3:A4"/>
    <mergeCell ref="B3:B4"/>
  </mergeCells>
  <phoneticPr fontId="40" type="noConversion"/>
  <hyperlinks>
    <hyperlink ref="E1" location="A105000纳税调整项目明细表!A1" display="返回纳税调整表"/>
  </hyperlinks>
  <printOptions horizontalCentered="1"/>
  <pageMargins left="0.74803149606299213" right="0.74803149606299213" top="0.98425196850393704" bottom="0.98425196850393704" header="0.51181102362204722" footer="0.51181102362204722"/>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B050"/>
  </sheetPr>
  <dimension ref="A1:I23"/>
  <sheetViews>
    <sheetView zoomScaleNormal="100" workbookViewId="0">
      <selection activeCell="I1" sqref="I1"/>
    </sheetView>
  </sheetViews>
  <sheetFormatPr defaultRowHeight="12"/>
  <cols>
    <col min="1" max="1" width="5.25" style="146" customWidth="1"/>
    <col min="2" max="2" width="56.875" style="143" customWidth="1"/>
    <col min="3" max="8" width="9.875" style="143" customWidth="1"/>
    <col min="9" max="16384" width="9" style="143"/>
  </cols>
  <sheetData>
    <row r="1" spans="1:9" s="136" customFormat="1" ht="20.100000000000001" customHeight="1">
      <c r="A1" s="746" t="s">
        <v>87</v>
      </c>
      <c r="B1" s="746"/>
      <c r="C1" s="746"/>
      <c r="D1" s="746"/>
      <c r="E1" s="746"/>
      <c r="F1" s="746"/>
      <c r="G1" s="746"/>
      <c r="H1" s="746"/>
      <c r="I1" s="213" t="s">
        <v>680</v>
      </c>
    </row>
    <row r="2" spans="1:9" ht="25.5" customHeight="1">
      <c r="A2" s="747" t="s">
        <v>445</v>
      </c>
      <c r="B2" s="747"/>
      <c r="C2" s="747"/>
      <c r="D2" s="747"/>
      <c r="E2" s="747"/>
      <c r="F2" s="747"/>
      <c r="G2" s="747"/>
      <c r="H2" s="747"/>
    </row>
    <row r="3" spans="1:9" s="141" customFormat="1" ht="14.25" customHeight="1">
      <c r="A3" s="749" t="s">
        <v>221</v>
      </c>
      <c r="B3" s="749" t="s">
        <v>404</v>
      </c>
      <c r="C3" s="752" t="s">
        <v>88</v>
      </c>
      <c r="D3" s="748" t="s">
        <v>230</v>
      </c>
      <c r="E3" s="748"/>
      <c r="F3" s="748" t="s">
        <v>231</v>
      </c>
      <c r="G3" s="748"/>
      <c r="H3" s="753" t="s">
        <v>234</v>
      </c>
    </row>
    <row r="4" spans="1:9" s="141" customFormat="1" ht="14.25" customHeight="1">
      <c r="A4" s="750"/>
      <c r="B4" s="750"/>
      <c r="C4" s="752"/>
      <c r="D4" s="753" t="s">
        <v>89</v>
      </c>
      <c r="E4" s="753" t="s">
        <v>235</v>
      </c>
      <c r="F4" s="753" t="s">
        <v>89</v>
      </c>
      <c r="G4" s="753" t="s">
        <v>235</v>
      </c>
      <c r="H4" s="754"/>
    </row>
    <row r="5" spans="1:9" s="141" customFormat="1" ht="14.25" customHeight="1">
      <c r="A5" s="750"/>
      <c r="B5" s="750"/>
      <c r="C5" s="752"/>
      <c r="D5" s="755"/>
      <c r="E5" s="755"/>
      <c r="F5" s="755"/>
      <c r="G5" s="755"/>
      <c r="H5" s="755"/>
    </row>
    <row r="6" spans="1:9" ht="14.25" customHeight="1">
      <c r="A6" s="751"/>
      <c r="B6" s="751"/>
      <c r="C6" s="142">
        <v>1</v>
      </c>
      <c r="D6" s="142">
        <v>2</v>
      </c>
      <c r="E6" s="142">
        <v>3</v>
      </c>
      <c r="F6" s="142">
        <v>4</v>
      </c>
      <c r="G6" s="142">
        <v>5</v>
      </c>
      <c r="H6" s="142" t="s">
        <v>236</v>
      </c>
    </row>
    <row r="7" spans="1:9" ht="14.25" customHeight="1">
      <c r="A7" s="140">
        <v>1</v>
      </c>
      <c r="B7" s="144" t="s">
        <v>444</v>
      </c>
      <c r="C7" s="291">
        <v>0</v>
      </c>
      <c r="D7" s="291">
        <f>D8+D9+D10</f>
        <v>0</v>
      </c>
      <c r="E7" s="291">
        <f>E8+E9+E10</f>
        <v>0</v>
      </c>
      <c r="F7" s="291">
        <f>F8+F9+F10</f>
        <v>0</v>
      </c>
      <c r="G7" s="291">
        <f>G8+G9+G10</f>
        <v>0</v>
      </c>
      <c r="H7" s="291">
        <f>H8+H9+H10</f>
        <v>0</v>
      </c>
    </row>
    <row r="8" spans="1:9" ht="14.25" customHeight="1">
      <c r="A8" s="140">
        <v>2</v>
      </c>
      <c r="B8" s="144" t="s">
        <v>443</v>
      </c>
      <c r="C8" s="291">
        <f>[1]TA04!$C$8</f>
        <v>0</v>
      </c>
      <c r="D8" s="291">
        <f>[1]TA04!$D$8</f>
        <v>0</v>
      </c>
      <c r="E8" s="291">
        <f>[1]TA04!$E$8</f>
        <v>0</v>
      </c>
      <c r="F8" s="291">
        <f>[1]TA04!$F$8</f>
        <v>0</v>
      </c>
      <c r="G8" s="291">
        <f>[1]TA04!$G$8</f>
        <v>0</v>
      </c>
      <c r="H8" s="291">
        <f t="shared" ref="H8:H19" si="0">F8-D8</f>
        <v>0</v>
      </c>
    </row>
    <row r="9" spans="1:9" ht="14.25" customHeight="1">
      <c r="A9" s="140">
        <v>3</v>
      </c>
      <c r="B9" s="144" t="s">
        <v>442</v>
      </c>
      <c r="C9" s="291">
        <f>[1]TA04!$C$9</f>
        <v>0</v>
      </c>
      <c r="D9" s="291">
        <f>[1]TA04!$D$9</f>
        <v>0</v>
      </c>
      <c r="E9" s="291">
        <f>[1]TA04!$E$9</f>
        <v>0</v>
      </c>
      <c r="F9" s="291">
        <f>[1]TA04!$F$10</f>
        <v>0</v>
      </c>
      <c r="G9" s="291">
        <f>[1]TA04!$G$9</f>
        <v>0</v>
      </c>
      <c r="H9" s="291">
        <f t="shared" si="0"/>
        <v>0</v>
      </c>
    </row>
    <row r="10" spans="1:9" ht="14.25" customHeight="1">
      <c r="A10" s="140">
        <v>4</v>
      </c>
      <c r="B10" s="144" t="s">
        <v>441</v>
      </c>
      <c r="C10" s="291">
        <f>[1]TA04!$C$10</f>
        <v>0</v>
      </c>
      <c r="D10" s="291">
        <f>[1]TA04!$D$10</f>
        <v>0</v>
      </c>
      <c r="E10" s="291">
        <f>[1]TA04!$E$10</f>
        <v>0</v>
      </c>
      <c r="F10" s="291">
        <f>[1]TA04!$F$8</f>
        <v>0</v>
      </c>
      <c r="G10" s="291">
        <f>[1]TA04!$G$10</f>
        <v>0</v>
      </c>
      <c r="H10" s="291">
        <f t="shared" si="0"/>
        <v>0</v>
      </c>
    </row>
    <row r="11" spans="1:9" ht="14.25" customHeight="1">
      <c r="A11" s="140">
        <v>5</v>
      </c>
      <c r="B11" s="144" t="s">
        <v>440</v>
      </c>
      <c r="C11" s="291">
        <f t="shared" ref="C11:H11" si="1">C12+C13+C14</f>
        <v>0</v>
      </c>
      <c r="D11" s="291">
        <f t="shared" si="1"/>
        <v>0</v>
      </c>
      <c r="E11" s="291">
        <f t="shared" si="1"/>
        <v>0</v>
      </c>
      <c r="F11" s="291">
        <f t="shared" si="1"/>
        <v>0</v>
      </c>
      <c r="G11" s="291">
        <f t="shared" si="1"/>
        <v>0</v>
      </c>
      <c r="H11" s="291">
        <f t="shared" si="1"/>
        <v>0</v>
      </c>
    </row>
    <row r="12" spans="1:9" ht="14.25" customHeight="1">
      <c r="A12" s="140">
        <v>6</v>
      </c>
      <c r="B12" s="144" t="s">
        <v>439</v>
      </c>
      <c r="C12" s="291">
        <f>[1]TA04!$C$13</f>
        <v>0</v>
      </c>
      <c r="D12" s="291">
        <f>[1]TA04!$D$13</f>
        <v>0</v>
      </c>
      <c r="E12" s="291">
        <f>[1]TA04!$E$13</f>
        <v>0</v>
      </c>
      <c r="F12" s="291">
        <f>[1]TA04!$F$13</f>
        <v>0</v>
      </c>
      <c r="G12" s="291">
        <f>[1]TA04!$G$13</f>
        <v>0</v>
      </c>
      <c r="H12" s="291">
        <f t="shared" si="0"/>
        <v>0</v>
      </c>
    </row>
    <row r="13" spans="1:9" ht="14.25" customHeight="1">
      <c r="A13" s="140">
        <v>7</v>
      </c>
      <c r="B13" s="144" t="s">
        <v>438</v>
      </c>
      <c r="C13" s="291">
        <f>[1]TA04!$C$14</f>
        <v>0</v>
      </c>
      <c r="D13" s="291">
        <f>[1]TA04!$D$14</f>
        <v>0</v>
      </c>
      <c r="E13" s="291">
        <f>[1]TA04!$E$14</f>
        <v>0</v>
      </c>
      <c r="F13" s="291">
        <f>[1]TA04!$F$14</f>
        <v>0</v>
      </c>
      <c r="G13" s="291">
        <f>[1]TA04!$G$14</f>
        <v>0</v>
      </c>
      <c r="H13" s="291">
        <f t="shared" si="0"/>
        <v>0</v>
      </c>
    </row>
    <row r="14" spans="1:9" ht="14.25" customHeight="1">
      <c r="A14" s="140">
        <v>8</v>
      </c>
      <c r="B14" s="145" t="s">
        <v>437</v>
      </c>
      <c r="C14" s="291">
        <f>[1]TA04!$C$15</f>
        <v>0</v>
      </c>
      <c r="D14" s="291">
        <f>[1]TA04!$D$15</f>
        <v>0</v>
      </c>
      <c r="E14" s="291">
        <f>[1]TA04!$E$15</f>
        <v>0</v>
      </c>
      <c r="F14" s="291">
        <f>[1]TA04!$F$15</f>
        <v>0</v>
      </c>
      <c r="G14" s="291">
        <f>[1]TA04!$G$15</f>
        <v>0</v>
      </c>
      <c r="H14" s="291">
        <f t="shared" si="0"/>
        <v>0</v>
      </c>
    </row>
    <row r="15" spans="1:9" ht="14.25" customHeight="1">
      <c r="A15" s="140">
        <v>9</v>
      </c>
      <c r="B15" s="144" t="s">
        <v>948</v>
      </c>
      <c r="C15" s="291">
        <f t="shared" ref="C15:H15" si="2">C16+C17+C18</f>
        <v>0</v>
      </c>
      <c r="D15" s="291">
        <f t="shared" si="2"/>
        <v>0</v>
      </c>
      <c r="E15" s="291">
        <f t="shared" si="2"/>
        <v>0</v>
      </c>
      <c r="F15" s="291">
        <f t="shared" si="2"/>
        <v>0</v>
      </c>
      <c r="G15" s="291">
        <f t="shared" si="2"/>
        <v>0</v>
      </c>
      <c r="H15" s="291">
        <f t="shared" si="2"/>
        <v>0</v>
      </c>
    </row>
    <row r="16" spans="1:9" ht="14.25" customHeight="1">
      <c r="A16" s="140">
        <v>10</v>
      </c>
      <c r="B16" s="144" t="s">
        <v>436</v>
      </c>
      <c r="C16" s="291">
        <f>[1]TA04!$C$19</f>
        <v>0</v>
      </c>
      <c r="D16" s="291">
        <f>[1]TA04!$D$19</f>
        <v>0</v>
      </c>
      <c r="E16" s="291">
        <f>[1]TA04!$E$19</f>
        <v>0</v>
      </c>
      <c r="F16" s="291">
        <f>[1]TA04!$F$19</f>
        <v>0</v>
      </c>
      <c r="G16" s="291">
        <f>[1]TA04!$G$19</f>
        <v>0</v>
      </c>
      <c r="H16" s="291">
        <f t="shared" si="0"/>
        <v>0</v>
      </c>
    </row>
    <row r="17" spans="1:8" ht="14.25" customHeight="1">
      <c r="A17" s="140">
        <v>11</v>
      </c>
      <c r="B17" s="144" t="s">
        <v>435</v>
      </c>
      <c r="C17" s="291">
        <f>[1]TA04!$C$20</f>
        <v>0</v>
      </c>
      <c r="D17" s="291">
        <f>[1]TA04!$D$20</f>
        <v>0</v>
      </c>
      <c r="E17" s="291">
        <f>[1]TA04!$E$20</f>
        <v>0</v>
      </c>
      <c r="F17" s="291">
        <f>[1]TA04!$F$20</f>
        <v>0</v>
      </c>
      <c r="G17" s="291">
        <f>[1]TA04!$G$20</f>
        <v>0</v>
      </c>
      <c r="H17" s="291">
        <f t="shared" si="0"/>
        <v>0</v>
      </c>
    </row>
    <row r="18" spans="1:8" ht="14.25" customHeight="1">
      <c r="A18" s="140">
        <v>12</v>
      </c>
      <c r="B18" s="144" t="s">
        <v>434</v>
      </c>
      <c r="C18" s="291">
        <f>[1]TA04!$C$21</f>
        <v>0</v>
      </c>
      <c r="D18" s="291">
        <f>[1]TA04!$D$21</f>
        <v>0</v>
      </c>
      <c r="E18" s="291">
        <f>[1]TA04!$E$21</f>
        <v>0</v>
      </c>
      <c r="F18" s="291">
        <f>[1]TA04!$F$21</f>
        <v>0</v>
      </c>
      <c r="G18" s="291">
        <f>[1]TA04!$G$21</f>
        <v>0</v>
      </c>
      <c r="H18" s="291">
        <f t="shared" si="0"/>
        <v>0</v>
      </c>
    </row>
    <row r="19" spans="1:8" ht="14.25" customHeight="1">
      <c r="A19" s="140">
        <v>13</v>
      </c>
      <c r="B19" s="145" t="s">
        <v>433</v>
      </c>
      <c r="C19" s="291">
        <f>[1]TA04!$C$23</f>
        <v>0</v>
      </c>
      <c r="D19" s="291">
        <f>[1]TA04!$D$23</f>
        <v>0</v>
      </c>
      <c r="E19" s="291">
        <f>[1]TA04!$E$23</f>
        <v>0</v>
      </c>
      <c r="F19" s="291">
        <f>[1]TA04!$F$23</f>
        <v>0</v>
      </c>
      <c r="G19" s="291">
        <f>[1]TA04!$G$23</f>
        <v>0</v>
      </c>
      <c r="H19" s="291">
        <f t="shared" si="0"/>
        <v>0</v>
      </c>
    </row>
    <row r="20" spans="1:8" ht="14.25" customHeight="1">
      <c r="A20" s="140">
        <v>14</v>
      </c>
      <c r="B20" s="144" t="s">
        <v>237</v>
      </c>
      <c r="C20" s="291">
        <f t="shared" ref="C20:H20" si="3">C7+C11+C15+C19</f>
        <v>0</v>
      </c>
      <c r="D20" s="291">
        <f t="shared" si="3"/>
        <v>0</v>
      </c>
      <c r="E20" s="291">
        <f t="shared" si="3"/>
        <v>0</v>
      </c>
      <c r="F20" s="291">
        <f t="shared" si="3"/>
        <v>0</v>
      </c>
      <c r="G20" s="291">
        <f t="shared" si="3"/>
        <v>0</v>
      </c>
      <c r="H20" s="291">
        <f t="shared" si="3"/>
        <v>0</v>
      </c>
    </row>
    <row r="23" spans="1:8">
      <c r="B23" s="376" t="s">
        <v>951</v>
      </c>
    </row>
  </sheetData>
  <mergeCells count="12">
    <mergeCell ref="A1:H1"/>
    <mergeCell ref="A2:H2"/>
    <mergeCell ref="D3:E3"/>
    <mergeCell ref="F3:G3"/>
    <mergeCell ref="A3:A6"/>
    <mergeCell ref="B3:B6"/>
    <mergeCell ref="C3:C5"/>
    <mergeCell ref="H3:H5"/>
    <mergeCell ref="D4:D5"/>
    <mergeCell ref="E4:E5"/>
    <mergeCell ref="F4:F5"/>
    <mergeCell ref="G4:G5"/>
  </mergeCells>
  <phoneticPr fontId="40" type="noConversion"/>
  <hyperlinks>
    <hyperlink ref="I1" location="A105000纳税调整项目明细表!A1" display="返回纳税调整"/>
  </hyperlinks>
  <printOptions horizontalCentered="1"/>
  <pageMargins left="0.74791666666666667" right="0.74791666666666667" top="0.98402777777777772" bottom="0.98402777777777772" header="0.51180555555555551" footer="0.51180555555555551"/>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N62"/>
  <sheetViews>
    <sheetView topLeftCell="B28" zoomScaleNormal="100" zoomScaleSheetLayoutView="100" workbookViewId="0">
      <selection activeCell="G53" sqref="G53"/>
    </sheetView>
  </sheetViews>
  <sheetFormatPr defaultRowHeight="14.25"/>
  <cols>
    <col min="1" max="1" width="5.25" style="138" customWidth="1"/>
    <col min="2" max="2" width="22.625" style="138" bestFit="1" customWidth="1"/>
    <col min="3" max="3" width="12.25" style="138" customWidth="1"/>
    <col min="4" max="5" width="7.875" style="138" customWidth="1"/>
    <col min="6" max="11" width="13.5" style="138" customWidth="1"/>
    <col min="12" max="13" width="11.375" style="138" bestFit="1" customWidth="1"/>
    <col min="14" max="15" width="9" style="138"/>
    <col min="16" max="16" width="17.75" style="138" customWidth="1"/>
    <col min="17" max="16384" width="9" style="138"/>
  </cols>
  <sheetData>
    <row r="1" spans="1:14" s="136" customFormat="1" ht="20.100000000000001" customHeight="1">
      <c r="A1" s="746" t="s">
        <v>458</v>
      </c>
      <c r="B1" s="746"/>
      <c r="C1" s="746"/>
      <c r="D1" s="746"/>
      <c r="E1" s="746"/>
      <c r="F1" s="746"/>
      <c r="G1" s="746"/>
      <c r="H1" s="746"/>
      <c r="I1" s="746"/>
      <c r="J1" s="746"/>
      <c r="K1" s="746"/>
      <c r="L1" s="746"/>
      <c r="M1" s="746"/>
      <c r="N1" s="213" t="s">
        <v>682</v>
      </c>
    </row>
    <row r="2" spans="1:14" s="61" customFormat="1" ht="25.5" customHeight="1">
      <c r="A2" s="747" t="s">
        <v>238</v>
      </c>
      <c r="B2" s="747"/>
      <c r="C2" s="747"/>
      <c r="D2" s="747"/>
      <c r="E2" s="747"/>
      <c r="F2" s="747"/>
      <c r="G2" s="747"/>
      <c r="H2" s="747"/>
      <c r="I2" s="747"/>
      <c r="J2" s="747"/>
      <c r="K2" s="747"/>
      <c r="L2" s="747"/>
      <c r="M2" s="747"/>
    </row>
    <row r="3" spans="1:14" ht="14.25" customHeight="1">
      <c r="A3" s="764" t="s">
        <v>221</v>
      </c>
      <c r="B3" s="770" t="s">
        <v>404</v>
      </c>
      <c r="C3" s="767" t="s">
        <v>239</v>
      </c>
      <c r="D3" s="768"/>
      <c r="E3" s="769"/>
      <c r="F3" s="767" t="s">
        <v>240</v>
      </c>
      <c r="G3" s="768"/>
      <c r="H3" s="768"/>
      <c r="I3" s="768"/>
      <c r="J3" s="768"/>
      <c r="K3" s="768"/>
      <c r="L3" s="769"/>
      <c r="M3" s="774" t="s">
        <v>431</v>
      </c>
    </row>
    <row r="4" spans="1:14" s="136" customFormat="1" ht="14.25" customHeight="1">
      <c r="A4" s="765"/>
      <c r="B4" s="771"/>
      <c r="C4" s="765" t="s">
        <v>230</v>
      </c>
      <c r="D4" s="765" t="s">
        <v>231</v>
      </c>
      <c r="E4" s="765" t="s">
        <v>431</v>
      </c>
      <c r="F4" s="765" t="s">
        <v>457</v>
      </c>
      <c r="G4" s="765" t="s">
        <v>241</v>
      </c>
      <c r="H4" s="765" t="s">
        <v>242</v>
      </c>
      <c r="I4" s="765" t="s">
        <v>243</v>
      </c>
      <c r="J4" s="765" t="s">
        <v>244</v>
      </c>
      <c r="K4" s="765" t="s">
        <v>90</v>
      </c>
      <c r="L4" s="765" t="s">
        <v>431</v>
      </c>
      <c r="M4" s="775"/>
    </row>
    <row r="5" spans="1:14" s="61" customFormat="1" ht="14.25" customHeight="1">
      <c r="A5" s="766"/>
      <c r="B5" s="772"/>
      <c r="C5" s="766"/>
      <c r="D5" s="766"/>
      <c r="E5" s="766"/>
      <c r="F5" s="766"/>
      <c r="G5" s="766"/>
      <c r="H5" s="766"/>
      <c r="I5" s="766"/>
      <c r="J5" s="766"/>
      <c r="K5" s="766"/>
      <c r="L5" s="766"/>
      <c r="M5" s="752"/>
    </row>
    <row r="6" spans="1:14" ht="14.25" customHeight="1">
      <c r="A6" s="764"/>
      <c r="B6" s="773"/>
      <c r="C6" s="764"/>
      <c r="D6" s="764"/>
      <c r="E6" s="764"/>
      <c r="F6" s="764"/>
      <c r="G6" s="764"/>
      <c r="H6" s="764"/>
      <c r="I6" s="764"/>
      <c r="J6" s="764"/>
      <c r="K6" s="764"/>
      <c r="L6" s="764"/>
      <c r="M6" s="774"/>
    </row>
    <row r="7" spans="1:14" s="136" customFormat="1" ht="14.25" customHeight="1">
      <c r="A7" s="765"/>
      <c r="B7" s="771"/>
      <c r="C7" s="762">
        <v>1</v>
      </c>
      <c r="D7" s="762">
        <v>2</v>
      </c>
      <c r="E7" s="762" t="s">
        <v>245</v>
      </c>
      <c r="F7" s="762">
        <v>4</v>
      </c>
      <c r="G7" s="762">
        <v>5</v>
      </c>
      <c r="H7" s="762">
        <v>6</v>
      </c>
      <c r="I7" s="762">
        <v>7</v>
      </c>
      <c r="J7" s="760" t="s">
        <v>246</v>
      </c>
      <c r="K7" s="760" t="s">
        <v>247</v>
      </c>
      <c r="L7" s="760" t="s">
        <v>248</v>
      </c>
      <c r="M7" s="776" t="s">
        <v>456</v>
      </c>
    </row>
    <row r="8" spans="1:14" s="61" customFormat="1" ht="14.25" customHeight="1">
      <c r="A8" s="766"/>
      <c r="B8" s="761"/>
      <c r="C8" s="763"/>
      <c r="D8" s="763"/>
      <c r="E8" s="763"/>
      <c r="F8" s="763"/>
      <c r="G8" s="763"/>
      <c r="H8" s="763"/>
      <c r="I8" s="763"/>
      <c r="J8" s="761"/>
      <c r="K8" s="761"/>
      <c r="L8" s="761"/>
      <c r="M8" s="751"/>
    </row>
    <row r="9" spans="1:14" ht="14.25" customHeight="1">
      <c r="A9" s="58">
        <v>1</v>
      </c>
      <c r="B9" s="66" t="s">
        <v>455</v>
      </c>
      <c r="C9" s="291">
        <v>0</v>
      </c>
      <c r="D9" s="291">
        <v>0</v>
      </c>
      <c r="E9" s="291">
        <f>D9-C9</f>
        <v>0</v>
      </c>
      <c r="F9" s="291">
        <v>225</v>
      </c>
      <c r="G9" s="291">
        <v>225</v>
      </c>
      <c r="H9" s="291">
        <v>220</v>
      </c>
      <c r="I9" s="291">
        <v>200</v>
      </c>
      <c r="J9" s="291">
        <f>F9-H9</f>
        <v>5</v>
      </c>
      <c r="K9" s="291">
        <f>G9-I9</f>
        <v>25</v>
      </c>
      <c r="L9" s="291">
        <f>K9-J9</f>
        <v>20</v>
      </c>
      <c r="M9" s="291">
        <f>E9+L9</f>
        <v>20</v>
      </c>
    </row>
    <row r="10" spans="1:14" s="136" customFormat="1" ht="14.25" customHeight="1">
      <c r="A10" s="149">
        <v>2</v>
      </c>
      <c r="B10" s="150" t="s">
        <v>454</v>
      </c>
      <c r="C10" s="291">
        <v>0</v>
      </c>
      <c r="D10" s="291">
        <v>0</v>
      </c>
      <c r="E10" s="291">
        <f t="shared" ref="E10:E17" si="0">D10-C10</f>
        <v>0</v>
      </c>
      <c r="F10" s="291">
        <v>0</v>
      </c>
      <c r="G10" s="291">
        <v>0</v>
      </c>
      <c r="H10" s="291">
        <v>0</v>
      </c>
      <c r="I10" s="291">
        <v>0</v>
      </c>
      <c r="J10" s="291">
        <f t="shared" ref="J10:J16" si="1">F10-H10</f>
        <v>0</v>
      </c>
      <c r="K10" s="291">
        <f t="shared" ref="K10:K16" si="2">G10-I10</f>
        <v>0</v>
      </c>
      <c r="L10" s="291">
        <f t="shared" ref="L10:L17" si="3">K10-J10</f>
        <v>0</v>
      </c>
      <c r="M10" s="291">
        <f t="shared" ref="M10:M17" si="4">E10+L10</f>
        <v>0</v>
      </c>
    </row>
    <row r="11" spans="1:14" s="61" customFormat="1" ht="14.25" customHeight="1">
      <c r="A11" s="151">
        <v>3</v>
      </c>
      <c r="B11" s="152" t="s">
        <v>453</v>
      </c>
      <c r="C11" s="291">
        <v>0</v>
      </c>
      <c r="D11" s="291">
        <v>0</v>
      </c>
      <c r="E11" s="291">
        <f t="shared" si="0"/>
        <v>0</v>
      </c>
      <c r="F11" s="291">
        <v>0</v>
      </c>
      <c r="G11" s="291">
        <v>0</v>
      </c>
      <c r="H11" s="291">
        <v>0</v>
      </c>
      <c r="I11" s="291">
        <v>0</v>
      </c>
      <c r="J11" s="291">
        <f t="shared" si="1"/>
        <v>0</v>
      </c>
      <c r="K11" s="291">
        <f t="shared" si="2"/>
        <v>0</v>
      </c>
      <c r="L11" s="291">
        <f t="shared" si="3"/>
        <v>0</v>
      </c>
      <c r="M11" s="291">
        <f t="shared" si="4"/>
        <v>0</v>
      </c>
    </row>
    <row r="12" spans="1:14" ht="14.25" customHeight="1">
      <c r="A12" s="58">
        <v>4</v>
      </c>
      <c r="B12" s="63" t="s">
        <v>452</v>
      </c>
      <c r="C12" s="291">
        <v>0</v>
      </c>
      <c r="D12" s="291">
        <v>0</v>
      </c>
      <c r="E12" s="291">
        <f t="shared" si="0"/>
        <v>0</v>
      </c>
      <c r="F12" s="291">
        <v>0</v>
      </c>
      <c r="G12" s="291">
        <v>0</v>
      </c>
      <c r="H12" s="291">
        <v>0</v>
      </c>
      <c r="I12" s="291">
        <v>0</v>
      </c>
      <c r="J12" s="291">
        <f t="shared" si="1"/>
        <v>0</v>
      </c>
      <c r="K12" s="291">
        <f t="shared" si="2"/>
        <v>0</v>
      </c>
      <c r="L12" s="291">
        <f t="shared" si="3"/>
        <v>0</v>
      </c>
      <c r="M12" s="291">
        <f t="shared" si="4"/>
        <v>0</v>
      </c>
    </row>
    <row r="13" spans="1:14" s="136" customFormat="1" ht="14.25" customHeight="1">
      <c r="A13" s="149">
        <v>5</v>
      </c>
      <c r="B13" s="150" t="s">
        <v>451</v>
      </c>
      <c r="C13" s="291">
        <v>0</v>
      </c>
      <c r="D13" s="291">
        <v>0</v>
      </c>
      <c r="E13" s="291">
        <f t="shared" si="0"/>
        <v>0</v>
      </c>
      <c r="F13" s="291">
        <v>0</v>
      </c>
      <c r="G13" s="291">
        <v>0</v>
      </c>
      <c r="H13" s="291">
        <v>0</v>
      </c>
      <c r="I13" s="291">
        <v>0</v>
      </c>
      <c r="J13" s="291">
        <f t="shared" si="1"/>
        <v>0</v>
      </c>
      <c r="K13" s="291">
        <f t="shared" si="2"/>
        <v>0</v>
      </c>
      <c r="L13" s="291">
        <f t="shared" si="3"/>
        <v>0</v>
      </c>
      <c r="M13" s="291">
        <f t="shared" si="4"/>
        <v>0</v>
      </c>
    </row>
    <row r="14" spans="1:14" s="61" customFormat="1" ht="14.25" customHeight="1">
      <c r="A14" s="151">
        <v>6</v>
      </c>
      <c r="B14" s="152" t="s">
        <v>450</v>
      </c>
      <c r="C14" s="291">
        <v>150</v>
      </c>
      <c r="D14" s="291">
        <v>0</v>
      </c>
      <c r="E14" s="291">
        <f t="shared" si="0"/>
        <v>-150</v>
      </c>
      <c r="F14" s="291">
        <v>0</v>
      </c>
      <c r="G14" s="291">
        <v>0</v>
      </c>
      <c r="H14" s="291">
        <v>0</v>
      </c>
      <c r="I14" s="291">
        <v>0</v>
      </c>
      <c r="J14" s="291">
        <v>0</v>
      </c>
      <c r="K14" s="291">
        <f t="shared" si="2"/>
        <v>0</v>
      </c>
      <c r="L14" s="291">
        <f t="shared" si="3"/>
        <v>0</v>
      </c>
      <c r="M14" s="291">
        <f t="shared" si="4"/>
        <v>-150</v>
      </c>
    </row>
    <row r="15" spans="1:14" ht="14.25" customHeight="1">
      <c r="A15" s="58">
        <v>7</v>
      </c>
      <c r="B15" s="64" t="s">
        <v>449</v>
      </c>
      <c r="C15" s="291">
        <v>0</v>
      </c>
      <c r="D15" s="291">
        <v>0</v>
      </c>
      <c r="E15" s="291">
        <f t="shared" si="0"/>
        <v>0</v>
      </c>
      <c r="F15" s="291">
        <v>0</v>
      </c>
      <c r="G15" s="291">
        <v>0</v>
      </c>
      <c r="H15" s="291">
        <v>0</v>
      </c>
      <c r="I15" s="291">
        <v>0</v>
      </c>
      <c r="J15" s="291">
        <f t="shared" si="1"/>
        <v>0</v>
      </c>
      <c r="K15" s="291">
        <f t="shared" si="2"/>
        <v>0</v>
      </c>
      <c r="L15" s="291">
        <f t="shared" si="3"/>
        <v>0</v>
      </c>
      <c r="M15" s="291">
        <f t="shared" si="4"/>
        <v>0</v>
      </c>
    </row>
    <row r="16" spans="1:14" s="136" customFormat="1" ht="14.25" customHeight="1">
      <c r="A16" s="149">
        <v>8</v>
      </c>
      <c r="B16" s="153" t="s">
        <v>448</v>
      </c>
      <c r="C16" s="291">
        <v>0</v>
      </c>
      <c r="D16" s="291">
        <v>0</v>
      </c>
      <c r="E16" s="291">
        <f t="shared" si="0"/>
        <v>0</v>
      </c>
      <c r="F16" s="291">
        <v>0</v>
      </c>
      <c r="G16" s="291">
        <v>0</v>
      </c>
      <c r="H16" s="291">
        <v>0</v>
      </c>
      <c r="I16" s="291">
        <v>0</v>
      </c>
      <c r="J16" s="291">
        <f t="shared" si="1"/>
        <v>0</v>
      </c>
      <c r="K16" s="291">
        <f t="shared" si="2"/>
        <v>0</v>
      </c>
      <c r="L16" s="291">
        <f t="shared" si="3"/>
        <v>0</v>
      </c>
      <c r="M16" s="291">
        <f t="shared" si="4"/>
        <v>0</v>
      </c>
    </row>
    <row r="17" spans="1:13" s="61" customFormat="1" ht="14.25" customHeight="1">
      <c r="A17" s="151">
        <v>9</v>
      </c>
      <c r="B17" s="154" t="s">
        <v>447</v>
      </c>
      <c r="C17" s="291">
        <v>0</v>
      </c>
      <c r="D17" s="291">
        <v>0</v>
      </c>
      <c r="E17" s="291">
        <f t="shared" si="0"/>
        <v>0</v>
      </c>
      <c r="F17" s="291"/>
      <c r="G17" s="291"/>
      <c r="H17" s="291"/>
      <c r="I17" s="291"/>
      <c r="J17" s="291"/>
      <c r="K17" s="291"/>
      <c r="L17" s="291">
        <f t="shared" si="3"/>
        <v>0</v>
      </c>
      <c r="M17" s="291">
        <f t="shared" si="4"/>
        <v>0</v>
      </c>
    </row>
    <row r="18" spans="1:13" ht="14.25" customHeight="1">
      <c r="A18" s="58">
        <v>10</v>
      </c>
      <c r="B18" s="296" t="s">
        <v>446</v>
      </c>
      <c r="C18" s="291">
        <f>SUM(C9:C17)</f>
        <v>150</v>
      </c>
      <c r="D18" s="291">
        <f t="shared" ref="D18:M18" si="5">SUM(D9:D17)</f>
        <v>0</v>
      </c>
      <c r="E18" s="291">
        <f t="shared" si="5"/>
        <v>-150</v>
      </c>
      <c r="F18" s="291">
        <f t="shared" si="5"/>
        <v>225</v>
      </c>
      <c r="G18" s="291">
        <f t="shared" si="5"/>
        <v>225</v>
      </c>
      <c r="H18" s="291">
        <f t="shared" si="5"/>
        <v>220</v>
      </c>
      <c r="I18" s="291">
        <f t="shared" si="5"/>
        <v>200</v>
      </c>
      <c r="J18" s="291">
        <f t="shared" si="5"/>
        <v>5</v>
      </c>
      <c r="K18" s="291">
        <f t="shared" si="5"/>
        <v>25</v>
      </c>
      <c r="L18" s="291">
        <f t="shared" si="5"/>
        <v>20</v>
      </c>
      <c r="M18" s="291">
        <f t="shared" si="5"/>
        <v>-130</v>
      </c>
    </row>
    <row r="19" spans="1:13" ht="13.5" customHeight="1"/>
    <row r="20" spans="1:13" ht="15.75" hidden="1" customHeight="1">
      <c r="K20" s="291">
        <f>K18+D18</f>
        <v>25</v>
      </c>
      <c r="L20" s="291">
        <f>D18+K18</f>
        <v>25</v>
      </c>
      <c r="M20" s="291">
        <f>E18+L18</f>
        <v>-130</v>
      </c>
    </row>
    <row r="26" spans="1:13">
      <c r="D26" s="367"/>
    </row>
    <row r="27" spans="1:13" ht="14.25" customHeight="1">
      <c r="B27" s="757" t="s">
        <v>936</v>
      </c>
      <c r="C27" s="757"/>
      <c r="D27" s="757"/>
      <c r="E27" s="757"/>
      <c r="F27" s="757"/>
      <c r="G27" s="757"/>
      <c r="H27" s="757"/>
      <c r="I27" s="757"/>
      <c r="J27" s="757"/>
      <c r="K27" s="757"/>
      <c r="L27" s="757"/>
    </row>
    <row r="28" spans="1:13" ht="14.25" customHeight="1">
      <c r="B28" s="757"/>
      <c r="C28" s="757"/>
      <c r="D28" s="757"/>
      <c r="E28" s="757"/>
      <c r="F28" s="757"/>
      <c r="G28" s="757"/>
      <c r="H28" s="757"/>
      <c r="I28" s="757"/>
      <c r="J28" s="757"/>
      <c r="K28" s="757"/>
      <c r="L28" s="757"/>
    </row>
    <row r="29" spans="1:13" ht="14.25" customHeight="1">
      <c r="B29" s="757"/>
      <c r="C29" s="757"/>
      <c r="D29" s="757"/>
      <c r="E29" s="757"/>
      <c r="F29" s="757"/>
      <c r="G29" s="757"/>
      <c r="H29" s="757"/>
      <c r="I29" s="757"/>
      <c r="J29" s="757"/>
      <c r="K29" s="757"/>
      <c r="L29" s="757"/>
    </row>
    <row r="30" spans="1:13" ht="14.25" customHeight="1">
      <c r="B30" s="757"/>
      <c r="C30" s="757"/>
      <c r="D30" s="757"/>
      <c r="E30" s="757"/>
      <c r="F30" s="757"/>
      <c r="G30" s="757"/>
      <c r="H30" s="757"/>
      <c r="I30" s="757"/>
      <c r="J30" s="757"/>
      <c r="K30" s="757"/>
      <c r="L30" s="757"/>
    </row>
    <row r="31" spans="1:13" ht="14.25" customHeight="1">
      <c r="B31" s="757"/>
      <c r="C31" s="757"/>
      <c r="D31" s="757"/>
      <c r="E31" s="757"/>
      <c r="F31" s="757"/>
      <c r="G31" s="757"/>
      <c r="H31" s="757"/>
      <c r="I31" s="757"/>
      <c r="J31" s="757"/>
      <c r="K31" s="757"/>
      <c r="L31" s="757"/>
    </row>
    <row r="32" spans="1:13" ht="14.25" customHeight="1">
      <c r="B32" s="757"/>
      <c r="C32" s="757"/>
      <c r="D32" s="757"/>
      <c r="E32" s="757"/>
      <c r="F32" s="757"/>
      <c r="G32" s="757"/>
      <c r="H32" s="757"/>
      <c r="I32" s="757"/>
      <c r="J32" s="757"/>
      <c r="K32" s="757"/>
      <c r="L32" s="757"/>
    </row>
    <row r="33" spans="2:13" ht="14.25" customHeight="1">
      <c r="B33" s="757"/>
      <c r="C33" s="757"/>
      <c r="D33" s="757"/>
      <c r="E33" s="757"/>
      <c r="F33" s="757"/>
      <c r="G33" s="757"/>
      <c r="H33" s="757"/>
      <c r="I33" s="757"/>
      <c r="J33" s="757"/>
      <c r="K33" s="757"/>
      <c r="L33" s="757"/>
    </row>
    <row r="34" spans="2:13" ht="14.25" customHeight="1">
      <c r="B34" s="757"/>
      <c r="C34" s="757"/>
      <c r="D34" s="757"/>
      <c r="E34" s="757"/>
      <c r="F34" s="757"/>
      <c r="G34" s="757"/>
      <c r="H34" s="757"/>
      <c r="I34" s="757"/>
      <c r="J34" s="757"/>
      <c r="K34" s="757"/>
      <c r="L34" s="757"/>
    </row>
    <row r="37" spans="2:13" ht="6" customHeight="1">
      <c r="B37" s="758" t="s">
        <v>937</v>
      </c>
      <c r="C37" s="758"/>
      <c r="D37" s="758"/>
      <c r="E37" s="758"/>
      <c r="F37" s="758"/>
      <c r="G37" s="758"/>
      <c r="H37" s="758"/>
      <c r="I37" s="758"/>
      <c r="J37" s="758"/>
      <c r="K37" s="758"/>
      <c r="L37" s="758"/>
      <c r="M37" s="368"/>
    </row>
    <row r="38" spans="2:13" ht="14.25" hidden="1" customHeight="1">
      <c r="B38" s="758"/>
      <c r="C38" s="758"/>
      <c r="D38" s="758"/>
      <c r="E38" s="758"/>
      <c r="F38" s="758"/>
      <c r="G38" s="758"/>
      <c r="H38" s="758"/>
      <c r="I38" s="758"/>
      <c r="J38" s="758"/>
      <c r="K38" s="758"/>
      <c r="L38" s="758"/>
      <c r="M38" s="368"/>
    </row>
    <row r="39" spans="2:13" ht="14.25" customHeight="1">
      <c r="B39" s="758"/>
      <c r="C39" s="758"/>
      <c r="D39" s="758"/>
      <c r="E39" s="758"/>
      <c r="F39" s="758"/>
      <c r="G39" s="758"/>
      <c r="H39" s="758"/>
      <c r="I39" s="758"/>
      <c r="J39" s="758"/>
      <c r="K39" s="758"/>
      <c r="L39" s="758"/>
      <c r="M39" s="368"/>
    </row>
    <row r="40" spans="2:13" ht="14.25" customHeight="1">
      <c r="B40" s="758"/>
      <c r="C40" s="758"/>
      <c r="D40" s="758"/>
      <c r="E40" s="758"/>
      <c r="F40" s="758"/>
      <c r="G40" s="758"/>
      <c r="H40" s="758"/>
      <c r="I40" s="758"/>
      <c r="J40" s="758"/>
      <c r="K40" s="758"/>
      <c r="L40" s="758"/>
      <c r="M40" s="368"/>
    </row>
    <row r="41" spans="2:13" ht="14.25" customHeight="1">
      <c r="B41" s="758"/>
      <c r="C41" s="758"/>
      <c r="D41" s="758"/>
      <c r="E41" s="758"/>
      <c r="F41" s="758"/>
      <c r="G41" s="758"/>
      <c r="H41" s="758"/>
      <c r="I41" s="758"/>
      <c r="J41" s="758"/>
      <c r="K41" s="758"/>
      <c r="L41" s="758"/>
      <c r="M41" s="368"/>
    </row>
    <row r="42" spans="2:13" ht="14.25" customHeight="1">
      <c r="E42" s="368"/>
      <c r="F42" s="368"/>
      <c r="G42" s="368"/>
      <c r="H42" s="368"/>
      <c r="I42" s="368"/>
      <c r="J42" s="368"/>
      <c r="K42" s="368"/>
      <c r="L42" s="368"/>
      <c r="M42" s="368"/>
    </row>
    <row r="43" spans="2:13" ht="14.25" customHeight="1">
      <c r="E43" s="368"/>
      <c r="F43" s="368"/>
      <c r="G43" s="368"/>
      <c r="H43" s="368"/>
      <c r="I43" s="368"/>
      <c r="J43" s="368"/>
      <c r="K43" s="368"/>
      <c r="L43" s="368"/>
      <c r="M43" s="368"/>
    </row>
    <row r="44" spans="2:13" ht="14.25" customHeight="1">
      <c r="E44" s="368"/>
      <c r="F44" s="368"/>
      <c r="G44" s="368"/>
      <c r="H44" s="368"/>
      <c r="I44" s="368"/>
      <c r="J44" s="368"/>
      <c r="K44" s="368"/>
      <c r="L44" s="368"/>
      <c r="M44" s="368"/>
    </row>
    <row r="45" spans="2:13" ht="15">
      <c r="B45" s="756" t="s">
        <v>938</v>
      </c>
      <c r="C45" s="756"/>
      <c r="D45" s="756"/>
      <c r="E45" s="756"/>
      <c r="F45" s="756"/>
      <c r="G45" s="756"/>
      <c r="H45" s="756"/>
      <c r="I45" s="756"/>
      <c r="J45" s="756"/>
      <c r="K45" s="756"/>
      <c r="L45" s="756"/>
    </row>
    <row r="47" spans="2:13" ht="12.75" customHeight="1">
      <c r="B47" s="369"/>
      <c r="C47" s="369"/>
      <c r="D47" s="369"/>
    </row>
    <row r="48" spans="2:13">
      <c r="B48" s="369" t="s">
        <v>939</v>
      </c>
      <c r="C48" s="369"/>
      <c r="D48" s="369">
        <v>225</v>
      </c>
    </row>
    <row r="49" spans="2:13">
      <c r="B49" s="369" t="s">
        <v>940</v>
      </c>
      <c r="C49" s="369" t="s">
        <v>941</v>
      </c>
      <c r="D49" s="369">
        <v>200</v>
      </c>
    </row>
    <row r="50" spans="2:13">
      <c r="B50" s="369"/>
      <c r="C50" s="369" t="s">
        <v>944</v>
      </c>
      <c r="D50" s="369">
        <v>20</v>
      </c>
    </row>
    <row r="51" spans="2:13">
      <c r="B51" s="369" t="s">
        <v>945</v>
      </c>
      <c r="C51" s="369"/>
      <c r="D51" s="369">
        <v>5</v>
      </c>
    </row>
    <row r="52" spans="2:13">
      <c r="B52" s="369"/>
      <c r="C52" s="369"/>
      <c r="D52" s="369"/>
    </row>
    <row r="53" spans="2:13">
      <c r="B53" s="369" t="s">
        <v>942</v>
      </c>
      <c r="C53" s="369"/>
      <c r="D53" s="369">
        <v>20</v>
      </c>
    </row>
    <row r="54" spans="2:13">
      <c r="B54" s="369" t="s">
        <v>943</v>
      </c>
      <c r="C54" s="369"/>
      <c r="D54" s="369">
        <v>20</v>
      </c>
    </row>
    <row r="55" spans="2:13">
      <c r="B55" s="369"/>
      <c r="C55" s="369"/>
      <c r="D55" s="369"/>
    </row>
    <row r="59" spans="2:13" ht="33.75" customHeight="1">
      <c r="B59" s="759" t="s">
        <v>946</v>
      </c>
      <c r="C59" s="759"/>
      <c r="D59" s="759"/>
      <c r="E59" s="759"/>
      <c r="F59" s="759"/>
      <c r="G59" s="759"/>
      <c r="H59" s="759"/>
      <c r="I59" s="759"/>
      <c r="J59" s="759"/>
      <c r="K59" s="759"/>
    </row>
    <row r="62" spans="2:13" ht="39.75" customHeight="1">
      <c r="B62" s="758" t="s">
        <v>947</v>
      </c>
      <c r="C62" s="758"/>
      <c r="D62" s="758"/>
      <c r="E62" s="758"/>
      <c r="F62" s="758"/>
      <c r="G62" s="758"/>
      <c r="H62" s="758"/>
      <c r="I62" s="758"/>
      <c r="J62" s="758"/>
      <c r="K62" s="370"/>
      <c r="L62" s="370"/>
      <c r="M62" s="370"/>
    </row>
  </sheetData>
  <mergeCells count="33">
    <mergeCell ref="A2:M2"/>
    <mergeCell ref="A1:M1"/>
    <mergeCell ref="B3:B8"/>
    <mergeCell ref="F3:L3"/>
    <mergeCell ref="K4:K6"/>
    <mergeCell ref="L4:L6"/>
    <mergeCell ref="C4:C6"/>
    <mergeCell ref="M3:M6"/>
    <mergeCell ref="E4:E6"/>
    <mergeCell ref="F4:F6"/>
    <mergeCell ref="J4:J6"/>
    <mergeCell ref="G7:G8"/>
    <mergeCell ref="F7:F8"/>
    <mergeCell ref="E7:E8"/>
    <mergeCell ref="L7:L8"/>
    <mergeCell ref="M7:M8"/>
    <mergeCell ref="J7:J8"/>
    <mergeCell ref="K7:K8"/>
    <mergeCell ref="I7:I8"/>
    <mergeCell ref="A3:A8"/>
    <mergeCell ref="I4:I6"/>
    <mergeCell ref="C3:E3"/>
    <mergeCell ref="D7:D8"/>
    <mergeCell ref="C7:C8"/>
    <mergeCell ref="H7:H8"/>
    <mergeCell ref="D4:D6"/>
    <mergeCell ref="G4:G6"/>
    <mergeCell ref="H4:H6"/>
    <mergeCell ref="B45:L45"/>
    <mergeCell ref="B27:L34"/>
    <mergeCell ref="B37:L41"/>
    <mergeCell ref="B59:K59"/>
    <mergeCell ref="B62:J62"/>
  </mergeCells>
  <phoneticPr fontId="40" type="noConversion"/>
  <hyperlinks>
    <hyperlink ref="N1" location="A105000纳税调整项目明细表!A1" display="返回纳税调整"/>
  </hyperlinks>
  <printOptions horizontalCentered="1"/>
  <pageMargins left="0.74791666666666667" right="0.74791666666666667" top="0.98402777777777772" bottom="0.98402777777777772" header="0.51180555555555551" footer="0.51180555555555551"/>
  <pageSetup paperSize="9" scale="73"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S18"/>
  <sheetViews>
    <sheetView zoomScaleNormal="100" zoomScaleSheetLayoutView="100" workbookViewId="0">
      <selection activeCell="F25" sqref="F25"/>
    </sheetView>
  </sheetViews>
  <sheetFormatPr defaultRowHeight="14.25"/>
  <cols>
    <col min="1" max="1" width="5.25" style="67" customWidth="1"/>
    <col min="2" max="2" width="7.625" style="67" customWidth="1"/>
    <col min="3" max="3" width="7.75" style="67" customWidth="1"/>
    <col min="4" max="5" width="14.125" style="67" bestFit="1" customWidth="1"/>
    <col min="6" max="6" width="16" style="67" customWidth="1"/>
    <col min="7" max="11" width="7.75" style="67" customWidth="1"/>
    <col min="12" max="12" width="14.125" style="67" bestFit="1" customWidth="1"/>
    <col min="13" max="13" width="14.875" style="67" customWidth="1"/>
    <col min="14" max="16" width="7.75" style="67" customWidth="1"/>
    <col min="17" max="16384" width="9" style="56"/>
  </cols>
  <sheetData>
    <row r="1" spans="1:17" s="147" customFormat="1" ht="20.100000000000001" customHeight="1">
      <c r="A1" s="778" t="s">
        <v>91</v>
      </c>
      <c r="B1" s="778"/>
      <c r="C1" s="778"/>
      <c r="D1" s="778"/>
      <c r="E1" s="778"/>
      <c r="F1" s="778"/>
      <c r="G1" s="778"/>
      <c r="H1" s="778"/>
      <c r="I1" s="778"/>
      <c r="J1" s="778"/>
      <c r="K1" s="778"/>
      <c r="L1" s="778"/>
      <c r="M1" s="778"/>
      <c r="N1" s="778"/>
      <c r="O1" s="778"/>
      <c r="P1" s="778"/>
      <c r="Q1" s="216" t="s">
        <v>682</v>
      </c>
    </row>
    <row r="2" spans="1:17" ht="25.5" customHeight="1">
      <c r="A2" s="779" t="s">
        <v>475</v>
      </c>
      <c r="B2" s="779"/>
      <c r="C2" s="779"/>
      <c r="D2" s="779"/>
      <c r="E2" s="779"/>
      <c r="F2" s="779"/>
      <c r="G2" s="779"/>
      <c r="H2" s="779"/>
      <c r="I2" s="779"/>
      <c r="J2" s="779"/>
      <c r="K2" s="779"/>
      <c r="L2" s="779"/>
      <c r="M2" s="779"/>
      <c r="N2" s="779"/>
      <c r="O2" s="779"/>
      <c r="P2" s="779"/>
    </row>
    <row r="3" spans="1:17" s="137" customFormat="1" ht="14.25" customHeight="1">
      <c r="A3" s="784" t="s">
        <v>221</v>
      </c>
      <c r="B3" s="784" t="s">
        <v>474</v>
      </c>
      <c r="C3" s="793" t="s">
        <v>473</v>
      </c>
      <c r="D3" s="795" t="s">
        <v>472</v>
      </c>
      <c r="E3" s="783" t="s">
        <v>471</v>
      </c>
      <c r="F3" s="783"/>
      <c r="G3" s="780" t="s">
        <v>249</v>
      </c>
      <c r="H3" s="781"/>
      <c r="I3" s="781"/>
      <c r="J3" s="781"/>
      <c r="K3" s="782"/>
      <c r="L3" s="783" t="s">
        <v>109</v>
      </c>
      <c r="M3" s="783"/>
      <c r="N3" s="783" t="s">
        <v>110</v>
      </c>
      <c r="O3" s="783"/>
      <c r="P3" s="783"/>
    </row>
    <row r="4" spans="1:17" s="156" customFormat="1" ht="14.25" customHeight="1">
      <c r="A4" s="785"/>
      <c r="B4" s="785"/>
      <c r="C4" s="794"/>
      <c r="D4" s="796"/>
      <c r="E4" s="797"/>
      <c r="F4" s="797"/>
      <c r="G4" s="787" t="s">
        <v>470</v>
      </c>
      <c r="H4" s="787" t="s">
        <v>469</v>
      </c>
      <c r="I4" s="787" t="s">
        <v>468</v>
      </c>
      <c r="J4" s="787" t="s">
        <v>467</v>
      </c>
      <c r="K4" s="787" t="s">
        <v>466</v>
      </c>
      <c r="L4" s="787" t="s">
        <v>465</v>
      </c>
      <c r="M4" s="790" t="s">
        <v>464</v>
      </c>
      <c r="N4" s="790" t="s">
        <v>463</v>
      </c>
      <c r="O4" s="790" t="s">
        <v>462</v>
      </c>
      <c r="P4" s="790" t="s">
        <v>461</v>
      </c>
    </row>
    <row r="5" spans="1:17" s="71" customFormat="1" ht="14.25" customHeight="1">
      <c r="A5" s="786"/>
      <c r="B5" s="786"/>
      <c r="C5" s="788"/>
      <c r="D5" s="791"/>
      <c r="E5" s="798" t="s">
        <v>460</v>
      </c>
      <c r="F5" s="798" t="s">
        <v>459</v>
      </c>
      <c r="G5" s="788"/>
      <c r="H5" s="788"/>
      <c r="I5" s="788"/>
      <c r="J5" s="788"/>
      <c r="K5" s="788"/>
      <c r="L5" s="788"/>
      <c r="M5" s="791"/>
      <c r="N5" s="791"/>
      <c r="O5" s="791"/>
      <c r="P5" s="791"/>
    </row>
    <row r="6" spans="1:17" s="137" customFormat="1" ht="21" customHeight="1">
      <c r="A6" s="784"/>
      <c r="B6" s="784"/>
      <c r="C6" s="789"/>
      <c r="D6" s="792"/>
      <c r="E6" s="783"/>
      <c r="F6" s="783"/>
      <c r="G6" s="789"/>
      <c r="H6" s="789"/>
      <c r="I6" s="789"/>
      <c r="J6" s="789"/>
      <c r="K6" s="789"/>
      <c r="L6" s="789"/>
      <c r="M6" s="792"/>
      <c r="N6" s="792"/>
      <c r="O6" s="792"/>
      <c r="P6" s="792"/>
    </row>
    <row r="7" spans="1:17" s="156" customFormat="1" ht="14.25" customHeight="1">
      <c r="A7" s="785"/>
      <c r="B7" s="785"/>
      <c r="C7" s="155">
        <v>1</v>
      </c>
      <c r="D7" s="155">
        <v>2</v>
      </c>
      <c r="E7" s="155">
        <v>3</v>
      </c>
      <c r="F7" s="155">
        <v>4</v>
      </c>
      <c r="G7" s="155">
        <v>5</v>
      </c>
      <c r="H7" s="155">
        <v>6</v>
      </c>
      <c r="I7" s="155">
        <v>7</v>
      </c>
      <c r="J7" s="155">
        <v>8</v>
      </c>
      <c r="K7" s="155">
        <v>9</v>
      </c>
      <c r="L7" s="155">
        <v>10</v>
      </c>
      <c r="M7" s="155">
        <v>11</v>
      </c>
      <c r="N7" s="155">
        <v>12</v>
      </c>
      <c r="O7" s="155">
        <v>13</v>
      </c>
      <c r="P7" s="155">
        <v>14</v>
      </c>
    </row>
    <row r="8" spans="1:17" s="159" customFormat="1" ht="14.25" customHeight="1">
      <c r="A8" s="157">
        <v>1</v>
      </c>
      <c r="B8" s="158" t="s">
        <v>224</v>
      </c>
      <c r="C8" s="155">
        <v>2011</v>
      </c>
      <c r="D8" s="291">
        <v>0</v>
      </c>
      <c r="E8" s="291">
        <v>0</v>
      </c>
      <c r="F8" s="291">
        <v>0</v>
      </c>
      <c r="G8" s="291">
        <v>0</v>
      </c>
      <c r="H8" s="291">
        <v>0</v>
      </c>
      <c r="I8" s="291">
        <v>0</v>
      </c>
      <c r="J8" s="291">
        <v>0</v>
      </c>
      <c r="K8" s="291">
        <v>0</v>
      </c>
      <c r="L8" s="291">
        <v>0</v>
      </c>
      <c r="M8" s="291">
        <v>0</v>
      </c>
      <c r="N8" s="291">
        <v>0</v>
      </c>
      <c r="O8" s="291">
        <v>0</v>
      </c>
      <c r="P8" s="291">
        <v>0</v>
      </c>
    </row>
    <row r="9" spans="1:17" s="67" customFormat="1" ht="14.25" customHeight="1">
      <c r="A9" s="155">
        <v>2</v>
      </c>
      <c r="B9" s="160" t="s">
        <v>225</v>
      </c>
      <c r="C9" s="69">
        <v>2012</v>
      </c>
      <c r="D9" s="291">
        <v>0</v>
      </c>
      <c r="E9" s="291">
        <v>0</v>
      </c>
      <c r="F9" s="291">
        <v>0</v>
      </c>
      <c r="G9" s="292" t="s">
        <v>222</v>
      </c>
      <c r="H9" s="291">
        <v>0</v>
      </c>
      <c r="I9" s="291">
        <v>0</v>
      </c>
      <c r="J9" s="291">
        <v>0</v>
      </c>
      <c r="K9" s="291">
        <v>0</v>
      </c>
      <c r="L9" s="291">
        <v>0</v>
      </c>
      <c r="M9" s="291">
        <v>0</v>
      </c>
      <c r="N9" s="291">
        <v>0</v>
      </c>
      <c r="O9" s="291">
        <v>0</v>
      </c>
      <c r="P9" s="291">
        <v>0</v>
      </c>
    </row>
    <row r="10" spans="1:17" s="148" customFormat="1" ht="14.25" customHeight="1">
      <c r="A10" s="69">
        <v>3</v>
      </c>
      <c r="B10" s="70" t="s">
        <v>226</v>
      </c>
      <c r="C10" s="155">
        <v>2013</v>
      </c>
      <c r="D10" s="291">
        <v>0</v>
      </c>
      <c r="E10" s="291">
        <v>0</v>
      </c>
      <c r="F10" s="291">
        <v>0</v>
      </c>
      <c r="G10" s="292" t="s">
        <v>222</v>
      </c>
      <c r="H10" s="292" t="s">
        <v>222</v>
      </c>
      <c r="I10" s="291">
        <v>0</v>
      </c>
      <c r="J10" s="291">
        <v>0</v>
      </c>
      <c r="K10" s="291">
        <v>0</v>
      </c>
      <c r="L10" s="291">
        <v>0</v>
      </c>
      <c r="M10" s="291">
        <v>0</v>
      </c>
      <c r="N10" s="291">
        <v>0</v>
      </c>
      <c r="O10" s="291">
        <v>0</v>
      </c>
      <c r="P10" s="291">
        <v>0</v>
      </c>
    </row>
    <row r="11" spans="1:17" ht="14.25" customHeight="1">
      <c r="A11" s="155">
        <v>4</v>
      </c>
      <c r="B11" s="160" t="s">
        <v>227</v>
      </c>
      <c r="C11" s="69">
        <v>2014</v>
      </c>
      <c r="D11" s="291">
        <v>0</v>
      </c>
      <c r="E11" s="291">
        <v>0</v>
      </c>
      <c r="F11" s="291">
        <v>0</v>
      </c>
      <c r="G11" s="292" t="s">
        <v>222</v>
      </c>
      <c r="H11" s="292" t="s">
        <v>222</v>
      </c>
      <c r="I11" s="292" t="s">
        <v>222</v>
      </c>
      <c r="J11" s="291">
        <v>0</v>
      </c>
      <c r="K11" s="291">
        <v>0</v>
      </c>
      <c r="L11" s="291">
        <v>0</v>
      </c>
      <c r="M11" s="291">
        <v>0</v>
      </c>
      <c r="N11" s="291">
        <v>0</v>
      </c>
      <c r="O11" s="291">
        <v>0</v>
      </c>
      <c r="P11" s="291">
        <v>0</v>
      </c>
    </row>
    <row r="12" spans="1:17" s="148" customFormat="1" ht="14.25" customHeight="1">
      <c r="A12" s="69">
        <v>5</v>
      </c>
      <c r="B12" s="70" t="s">
        <v>228</v>
      </c>
      <c r="C12" s="155">
        <v>2015</v>
      </c>
      <c r="D12" s="291">
        <v>0</v>
      </c>
      <c r="E12" s="291">
        <v>0</v>
      </c>
      <c r="F12" s="291">
        <v>0</v>
      </c>
      <c r="G12" s="292" t="s">
        <v>222</v>
      </c>
      <c r="H12" s="292" t="s">
        <v>222</v>
      </c>
      <c r="I12" s="292" t="s">
        <v>222</v>
      </c>
      <c r="J12" s="292" t="s">
        <v>222</v>
      </c>
      <c r="K12" s="291">
        <v>0</v>
      </c>
      <c r="L12" s="291">
        <v>0</v>
      </c>
      <c r="M12" s="291">
        <v>0</v>
      </c>
      <c r="N12" s="291">
        <v>0</v>
      </c>
      <c r="O12" s="291">
        <v>0</v>
      </c>
      <c r="P12" s="291">
        <v>0</v>
      </c>
    </row>
    <row r="13" spans="1:17" s="148" customFormat="1" ht="14.25" customHeight="1">
      <c r="A13" s="155">
        <v>6</v>
      </c>
      <c r="B13" s="155" t="s">
        <v>648</v>
      </c>
      <c r="C13" s="69">
        <v>2016</v>
      </c>
      <c r="D13" s="291">
        <v>12366800</v>
      </c>
      <c r="E13" s="291">
        <v>12366800</v>
      </c>
      <c r="F13" s="291">
        <v>12366800</v>
      </c>
      <c r="G13" s="292" t="s">
        <v>222</v>
      </c>
      <c r="H13" s="292" t="s">
        <v>222</v>
      </c>
      <c r="I13" s="292" t="s">
        <v>222</v>
      </c>
      <c r="J13" s="292" t="s">
        <v>222</v>
      </c>
      <c r="K13" s="292" t="s">
        <v>222</v>
      </c>
      <c r="L13" s="291">
        <v>12366800</v>
      </c>
      <c r="M13" s="291">
        <v>12366800</v>
      </c>
      <c r="N13" s="291">
        <v>0</v>
      </c>
      <c r="O13" s="291">
        <v>0</v>
      </c>
      <c r="P13" s="291">
        <v>0</v>
      </c>
    </row>
    <row r="14" spans="1:17" s="159" customFormat="1" ht="45.75" customHeight="1">
      <c r="A14" s="155">
        <v>7</v>
      </c>
      <c r="B14" s="299" t="s">
        <v>92</v>
      </c>
      <c r="C14" s="119" t="s">
        <v>222</v>
      </c>
      <c r="D14" s="291">
        <f>SUM(D8:D13)</f>
        <v>12366800</v>
      </c>
      <c r="E14" s="291">
        <f>SUM(E8:E13)</f>
        <v>12366800</v>
      </c>
      <c r="F14" s="319">
        <f>SUM(F8:F13)</f>
        <v>12366800</v>
      </c>
      <c r="G14" s="292" t="s">
        <v>222</v>
      </c>
      <c r="H14" s="292" t="s">
        <v>222</v>
      </c>
      <c r="I14" s="292" t="s">
        <v>222</v>
      </c>
      <c r="J14" s="292" t="s">
        <v>222</v>
      </c>
      <c r="K14" s="292" t="s">
        <v>222</v>
      </c>
      <c r="L14" s="291">
        <f>SUM(L8:L13)</f>
        <v>12366800</v>
      </c>
      <c r="M14" s="319">
        <f>SUM(M8:M13)</f>
        <v>12366800</v>
      </c>
      <c r="N14" s="291">
        <f>SUM(N8:N13)</f>
        <v>0</v>
      </c>
      <c r="O14" s="291">
        <f>SUM(O8:O13)</f>
        <v>0</v>
      </c>
      <c r="P14" s="291">
        <f>SUM(P8:P13)</f>
        <v>0</v>
      </c>
    </row>
    <row r="15" spans="1:17" s="159" customFormat="1" ht="16.5" hidden="1" customHeight="1">
      <c r="A15" s="304"/>
      <c r="B15" s="302"/>
      <c r="C15" s="300"/>
      <c r="D15" s="290"/>
      <c r="E15" s="290"/>
      <c r="F15" s="290"/>
      <c r="G15" s="290"/>
      <c r="H15" s="290"/>
      <c r="I15" s="290"/>
      <c r="J15" s="290"/>
      <c r="K15" s="290"/>
      <c r="L15" s="290"/>
      <c r="M15" s="290"/>
      <c r="N15" s="290"/>
      <c r="O15" s="290"/>
      <c r="P15" s="290"/>
    </row>
    <row r="16" spans="1:17" s="159" customFormat="1" ht="16.5" hidden="1" customHeight="1">
      <c r="A16" s="305"/>
      <c r="B16" s="303"/>
      <c r="C16" s="301"/>
      <c r="D16" s="290"/>
      <c r="E16" s="290"/>
      <c r="F16" s="290"/>
      <c r="G16" s="290"/>
      <c r="H16" s="290"/>
      <c r="I16" s="290"/>
      <c r="J16" s="290"/>
      <c r="K16" s="290"/>
      <c r="L16" s="290"/>
      <c r="M16" s="290"/>
      <c r="N16" s="290"/>
      <c r="O16" s="290"/>
      <c r="P16" s="290"/>
    </row>
    <row r="17" spans="1:19" s="139" customFormat="1" ht="16.5" customHeight="1">
      <c r="A17" s="777"/>
      <c r="B17" s="777"/>
      <c r="C17" s="777"/>
      <c r="D17" s="777"/>
      <c r="E17" s="777"/>
      <c r="F17" s="777"/>
      <c r="G17" s="777"/>
      <c r="H17" s="777"/>
      <c r="I17" s="777"/>
      <c r="J17" s="777"/>
      <c r="K17" s="777"/>
      <c r="L17" s="777"/>
      <c r="M17" s="777"/>
      <c r="N17" s="777"/>
      <c r="O17" s="777"/>
      <c r="P17" s="777"/>
      <c r="Q17" s="147"/>
      <c r="R17" s="147"/>
      <c r="S17" s="147"/>
    </row>
    <row r="18" spans="1:19" ht="18.75" customHeight="1">
      <c r="A18" s="68"/>
      <c r="B18" s="68"/>
      <c r="C18" s="68"/>
      <c r="D18" s="68"/>
      <c r="E18" s="68"/>
      <c r="F18" s="68"/>
      <c r="G18" s="68"/>
      <c r="H18" s="68"/>
      <c r="I18" s="68"/>
      <c r="J18" s="68"/>
      <c r="K18" s="68"/>
      <c r="L18" s="68"/>
      <c r="M18" s="68"/>
    </row>
  </sheetData>
  <mergeCells count="23">
    <mergeCell ref="P4:P6"/>
    <mergeCell ref="H4:H6"/>
    <mergeCell ref="I4:I6"/>
    <mergeCell ref="J4:J6"/>
    <mergeCell ref="K4:K6"/>
    <mergeCell ref="L4:L6"/>
    <mergeCell ref="M4:M6"/>
    <mergeCell ref="A17:P17"/>
    <mergeCell ref="A1:P1"/>
    <mergeCell ref="A2:P2"/>
    <mergeCell ref="G3:K3"/>
    <mergeCell ref="L3:M3"/>
    <mergeCell ref="N3:P3"/>
    <mergeCell ref="A3:A7"/>
    <mergeCell ref="G4:G6"/>
    <mergeCell ref="B3:B7"/>
    <mergeCell ref="O4:O6"/>
    <mergeCell ref="C3:C6"/>
    <mergeCell ref="N4:N6"/>
    <mergeCell ref="D3:D6"/>
    <mergeCell ref="E3:F4"/>
    <mergeCell ref="E5:E6"/>
    <mergeCell ref="F5:F6"/>
  </mergeCells>
  <phoneticPr fontId="40" type="noConversion"/>
  <hyperlinks>
    <hyperlink ref="Q1" location="A105000纳税调整项目明细表!A1" display="返回纳税调整"/>
  </hyperlinks>
  <printOptions horizontalCentered="1"/>
  <pageMargins left="0.74791666666666667" right="0.74791666666666667" top="0.98402777777777772" bottom="0.98402777777777772" header="0.51180555555555551" footer="0.51180555555555551"/>
  <pageSetup paperSize="9" scale="78"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00B050"/>
  </sheetPr>
  <dimension ref="A1:J43"/>
  <sheetViews>
    <sheetView zoomScaleNormal="100" zoomScaleSheetLayoutView="100" workbookViewId="0">
      <selection activeCell="D47" sqref="D47"/>
    </sheetView>
  </sheetViews>
  <sheetFormatPr defaultRowHeight="14.25"/>
  <cols>
    <col min="1" max="1" width="5.25" style="136" customWidth="1"/>
    <col min="2" max="2" width="41.125" style="136" customWidth="1"/>
    <col min="3" max="8" width="13.125" style="136" customWidth="1"/>
    <col min="9" max="10" width="8.625" style="136" customWidth="1"/>
    <col min="11" max="16384" width="9" style="136"/>
  </cols>
  <sheetData>
    <row r="1" spans="1:10" ht="20.100000000000001" customHeight="1">
      <c r="A1" s="746" t="s">
        <v>93</v>
      </c>
      <c r="B1" s="746"/>
      <c r="C1" s="746"/>
      <c r="D1" s="746"/>
      <c r="E1" s="746"/>
      <c r="F1" s="746"/>
      <c r="G1" s="746"/>
      <c r="H1" s="746"/>
      <c r="I1" s="214" t="s">
        <v>682</v>
      </c>
      <c r="J1" s="117"/>
    </row>
    <row r="2" spans="1:10" s="61" customFormat="1" ht="25.5" customHeight="1">
      <c r="A2" s="744" t="s">
        <v>476</v>
      </c>
      <c r="B2" s="744"/>
      <c r="C2" s="744"/>
      <c r="D2" s="744"/>
      <c r="E2" s="744"/>
      <c r="F2" s="744"/>
      <c r="G2" s="744"/>
      <c r="H2" s="744"/>
      <c r="I2" s="110"/>
      <c r="J2" s="110"/>
    </row>
    <row r="3" spans="1:10">
      <c r="A3" s="138"/>
      <c r="B3" s="138"/>
      <c r="C3" s="138"/>
      <c r="D3" s="138"/>
      <c r="E3" s="138"/>
      <c r="F3" s="138"/>
      <c r="G3" s="138"/>
      <c r="H3" s="130"/>
      <c r="I3" s="130"/>
      <c r="J3" s="130"/>
    </row>
    <row r="4" spans="1:10" ht="36">
      <c r="A4" s="687" t="s">
        <v>221</v>
      </c>
      <c r="B4" s="801" t="s">
        <v>268</v>
      </c>
      <c r="C4" s="446" t="s">
        <v>230</v>
      </c>
      <c r="D4" s="495" t="s">
        <v>1548</v>
      </c>
      <c r="E4" s="446" t="s">
        <v>1549</v>
      </c>
      <c r="F4" s="446" t="s">
        <v>1550</v>
      </c>
      <c r="G4" s="446" t="s">
        <v>231</v>
      </c>
      <c r="H4" s="446" t="s">
        <v>250</v>
      </c>
      <c r="I4" s="446" t="s">
        <v>1551</v>
      </c>
    </row>
    <row r="5" spans="1:10" ht="24">
      <c r="A5" s="687"/>
      <c r="B5" s="801"/>
      <c r="C5" s="446">
        <v>1</v>
      </c>
      <c r="D5" s="495">
        <v>2</v>
      </c>
      <c r="E5" s="446">
        <v>3</v>
      </c>
      <c r="F5" s="446">
        <v>4</v>
      </c>
      <c r="G5" s="446">
        <v>5</v>
      </c>
      <c r="H5" s="446" t="s">
        <v>1552</v>
      </c>
      <c r="I5" s="446" t="s">
        <v>1553</v>
      </c>
    </row>
    <row r="6" spans="1:10">
      <c r="A6" s="446">
        <v>1</v>
      </c>
      <c r="B6" s="453" t="s">
        <v>251</v>
      </c>
      <c r="C6" s="291">
        <v>16143465.850000001</v>
      </c>
      <c r="D6" s="468">
        <v>16143465.850000001</v>
      </c>
      <c r="E6" s="377" t="s">
        <v>222</v>
      </c>
      <c r="F6" s="446" t="s">
        <v>222</v>
      </c>
      <c r="G6" s="291">
        <v>16143465.850000001</v>
      </c>
      <c r="H6" s="291">
        <f>C6-G6</f>
        <v>0</v>
      </c>
      <c r="I6" s="446" t="s">
        <v>222</v>
      </c>
    </row>
    <row r="7" spans="1:10">
      <c r="A7" s="446">
        <v>2</v>
      </c>
      <c r="B7" s="453" t="s">
        <v>1554</v>
      </c>
      <c r="C7" s="291">
        <v>0</v>
      </c>
      <c r="D7" s="468">
        <v>0</v>
      </c>
      <c r="E7" s="377" t="s">
        <v>222</v>
      </c>
      <c r="F7" s="446" t="s">
        <v>222</v>
      </c>
      <c r="G7" s="291">
        <v>0</v>
      </c>
      <c r="H7" s="291">
        <v>0</v>
      </c>
      <c r="I7" s="446" t="s">
        <v>222</v>
      </c>
    </row>
    <row r="8" spans="1:10">
      <c r="A8" s="446">
        <v>3</v>
      </c>
      <c r="B8" s="453" t="s">
        <v>252</v>
      </c>
      <c r="C8" s="291">
        <v>517192.71</v>
      </c>
      <c r="D8" s="468">
        <v>517192.71</v>
      </c>
      <c r="E8" s="494">
        <v>0.14000000000000001</v>
      </c>
      <c r="F8" s="446" t="s">
        <v>222</v>
      </c>
      <c r="G8" s="291">
        <v>517192.71</v>
      </c>
      <c r="H8" s="291">
        <v>0</v>
      </c>
      <c r="I8" s="446" t="s">
        <v>222</v>
      </c>
    </row>
    <row r="9" spans="1:10">
      <c r="A9" s="446">
        <v>4</v>
      </c>
      <c r="B9" s="453" t="s">
        <v>1555</v>
      </c>
      <c r="C9" s="291">
        <v>285027.04000000004</v>
      </c>
      <c r="D9" s="468">
        <v>285027.04000000004</v>
      </c>
      <c r="E9" s="377" t="s">
        <v>222</v>
      </c>
      <c r="F9" s="456">
        <v>0</v>
      </c>
      <c r="G9" s="291">
        <v>285027.03999999998</v>
      </c>
      <c r="H9" s="291">
        <v>0</v>
      </c>
      <c r="I9" s="446"/>
    </row>
    <row r="10" spans="1:10">
      <c r="A10" s="446">
        <v>5</v>
      </c>
      <c r="B10" s="453" t="s">
        <v>1556</v>
      </c>
      <c r="C10" s="291">
        <v>285027.04000000004</v>
      </c>
      <c r="D10" s="468">
        <v>285027.04000000004</v>
      </c>
      <c r="E10" s="494">
        <v>0.08</v>
      </c>
      <c r="F10" s="456">
        <v>0</v>
      </c>
      <c r="G10" s="291">
        <v>285027.04000000004</v>
      </c>
      <c r="H10" s="291">
        <v>0</v>
      </c>
      <c r="I10" s="446"/>
    </row>
    <row r="11" spans="1:10">
      <c r="A11" s="446">
        <v>6</v>
      </c>
      <c r="B11" s="453" t="s">
        <v>1557</v>
      </c>
      <c r="C11" s="291">
        <v>0</v>
      </c>
      <c r="D11" s="468">
        <v>0</v>
      </c>
      <c r="E11" s="494">
        <v>0</v>
      </c>
      <c r="F11" s="446" t="s">
        <v>222</v>
      </c>
      <c r="G11" s="291">
        <v>0</v>
      </c>
      <c r="H11" s="291">
        <v>0</v>
      </c>
      <c r="I11" s="446" t="s">
        <v>222</v>
      </c>
    </row>
    <row r="12" spans="1:10">
      <c r="A12" s="446">
        <v>7</v>
      </c>
      <c r="B12" s="453" t="s">
        <v>253</v>
      </c>
      <c r="C12" s="291">
        <v>324807.00999999995</v>
      </c>
      <c r="D12" s="468">
        <v>324807.00999999995</v>
      </c>
      <c r="E12" s="494">
        <v>0.02</v>
      </c>
      <c r="F12" s="446" t="s">
        <v>222</v>
      </c>
      <c r="G12" s="291">
        <f>C6*0.02</f>
        <v>322869.31700000004</v>
      </c>
      <c r="H12" s="291">
        <f>D12-G12</f>
        <v>1937.692999999912</v>
      </c>
      <c r="I12" s="446" t="s">
        <v>222</v>
      </c>
    </row>
    <row r="13" spans="1:10">
      <c r="A13" s="446">
        <v>8</v>
      </c>
      <c r="B13" s="453" t="s">
        <v>254</v>
      </c>
      <c r="C13" s="291">
        <v>1255110.54</v>
      </c>
      <c r="D13" s="468">
        <v>1255110.54</v>
      </c>
      <c r="E13" s="377" t="s">
        <v>222</v>
      </c>
      <c r="F13" s="446" t="s">
        <v>222</v>
      </c>
      <c r="G13" s="291">
        <v>1255110.54</v>
      </c>
      <c r="H13" s="291">
        <v>0</v>
      </c>
      <c r="I13" s="446" t="s">
        <v>222</v>
      </c>
    </row>
    <row r="14" spans="1:10">
      <c r="A14" s="446">
        <v>9</v>
      </c>
      <c r="B14" s="453" t="s">
        <v>255</v>
      </c>
      <c r="C14" s="291">
        <v>263277.04000000004</v>
      </c>
      <c r="D14" s="468">
        <v>263277.04000000004</v>
      </c>
      <c r="E14" s="377" t="s">
        <v>222</v>
      </c>
      <c r="F14" s="446" t="s">
        <v>222</v>
      </c>
      <c r="G14" s="291">
        <v>263277.04000000004</v>
      </c>
      <c r="H14" s="291">
        <v>0</v>
      </c>
      <c r="I14" s="446" t="s">
        <v>222</v>
      </c>
    </row>
    <row r="15" spans="1:10">
      <c r="A15" s="446">
        <v>10</v>
      </c>
      <c r="B15" s="453" t="s">
        <v>256</v>
      </c>
      <c r="C15" s="291">
        <v>0</v>
      </c>
      <c r="D15" s="468">
        <v>0</v>
      </c>
      <c r="E15" s="377">
        <v>0.05</v>
      </c>
      <c r="F15" s="446" t="s">
        <v>222</v>
      </c>
      <c r="G15" s="291">
        <v>0</v>
      </c>
      <c r="H15" s="291">
        <v>0</v>
      </c>
      <c r="I15" s="446" t="s">
        <v>222</v>
      </c>
    </row>
    <row r="16" spans="1:10">
      <c r="A16" s="446">
        <v>11</v>
      </c>
      <c r="B16" s="453" t="s">
        <v>257</v>
      </c>
      <c r="C16" s="291">
        <v>84988.61</v>
      </c>
      <c r="D16" s="468">
        <v>84988.61</v>
      </c>
      <c r="E16" s="377">
        <v>0.05</v>
      </c>
      <c r="F16" s="446" t="s">
        <v>222</v>
      </c>
      <c r="G16" s="291">
        <v>84988.61</v>
      </c>
      <c r="H16" s="291">
        <v>0</v>
      </c>
      <c r="I16" s="446" t="s">
        <v>222</v>
      </c>
    </row>
    <row r="17" spans="1:9">
      <c r="A17" s="446">
        <v>12</v>
      </c>
      <c r="B17" s="453" t="s">
        <v>258</v>
      </c>
      <c r="C17" s="291">
        <v>0</v>
      </c>
      <c r="D17" s="468">
        <v>0</v>
      </c>
      <c r="E17" s="377" t="s">
        <v>222</v>
      </c>
      <c r="F17" s="446" t="s">
        <v>222</v>
      </c>
      <c r="G17" s="291">
        <v>0</v>
      </c>
      <c r="H17" s="291">
        <v>0</v>
      </c>
      <c r="I17" s="446" t="s">
        <v>222</v>
      </c>
    </row>
    <row r="18" spans="1:9">
      <c r="A18" s="446">
        <v>13</v>
      </c>
      <c r="B18" s="453" t="s">
        <v>1558</v>
      </c>
      <c r="C18" s="291">
        <f>C6+C8+C9+C12+C13+C14+C15+C16+C17</f>
        <v>18873868.800000001</v>
      </c>
      <c r="D18" s="359">
        <f>D6+D8+D9+D12+D13+D14+D15+D16+D17</f>
        <v>18873868.800000001</v>
      </c>
      <c r="E18" s="377" t="s">
        <v>222</v>
      </c>
      <c r="F18" s="446"/>
      <c r="G18" s="291">
        <f>G6+G8+G9+G12+G13+G14+G15+G16+G17</f>
        <v>18871931.107000001</v>
      </c>
      <c r="H18" s="291">
        <f>H6+H8+H9+H12+H13+H14+H15+H16+H17</f>
        <v>1937.692999999912</v>
      </c>
      <c r="I18" s="446"/>
    </row>
    <row r="22" spans="1:9" hidden="1">
      <c r="B22" s="541" t="s">
        <v>1674</v>
      </c>
    </row>
    <row r="23" spans="1:9" hidden="1">
      <c r="B23" s="799" t="s">
        <v>1675</v>
      </c>
    </row>
    <row r="24" spans="1:9" ht="14.25" hidden="1" customHeight="1">
      <c r="B24" s="799"/>
      <c r="C24" s="799" t="s">
        <v>1676</v>
      </c>
      <c r="D24" s="799"/>
      <c r="E24" s="799"/>
      <c r="F24" s="799"/>
      <c r="G24" s="799"/>
      <c r="H24" s="799"/>
    </row>
    <row r="25" spans="1:9" hidden="1">
      <c r="B25" s="799"/>
      <c r="C25" s="799"/>
      <c r="D25" s="799"/>
      <c r="E25" s="799"/>
      <c r="F25" s="799"/>
      <c r="G25" s="799"/>
      <c r="H25" s="799"/>
    </row>
    <row r="26" spans="1:9" hidden="1">
      <c r="B26" s="799"/>
      <c r="C26" s="799"/>
      <c r="D26" s="799"/>
      <c r="E26" s="799"/>
      <c r="F26" s="799"/>
      <c r="G26" s="799"/>
      <c r="H26" s="799"/>
    </row>
    <row r="27" spans="1:9" hidden="1">
      <c r="B27" s="799"/>
      <c r="C27" s="799"/>
      <c r="D27" s="799"/>
      <c r="E27" s="799"/>
      <c r="F27" s="799"/>
      <c r="G27" s="799"/>
      <c r="H27" s="799"/>
    </row>
    <row r="28" spans="1:9" hidden="1">
      <c r="B28" s="799"/>
      <c r="C28" s="799"/>
      <c r="D28" s="799"/>
      <c r="E28" s="799"/>
      <c r="F28" s="799"/>
      <c r="G28" s="799"/>
      <c r="H28" s="799"/>
    </row>
    <row r="29" spans="1:9" hidden="1">
      <c r="B29" s="799"/>
      <c r="C29" s="799"/>
      <c r="D29" s="799"/>
      <c r="E29" s="799"/>
      <c r="F29" s="799"/>
      <c r="G29" s="799"/>
      <c r="H29" s="799"/>
    </row>
    <row r="31" spans="1:9" hidden="1"/>
    <row r="32" spans="1:9" hidden="1">
      <c r="B32" s="800"/>
    </row>
    <row r="33" spans="2:2" hidden="1">
      <c r="B33" s="800"/>
    </row>
    <row r="34" spans="2:2" hidden="1">
      <c r="B34" s="800"/>
    </row>
    <row r="35" spans="2:2" hidden="1">
      <c r="B35" s="800"/>
    </row>
    <row r="36" spans="2:2" hidden="1">
      <c r="B36" s="800"/>
    </row>
    <row r="37" spans="2:2" hidden="1">
      <c r="B37" s="800"/>
    </row>
    <row r="38" spans="2:2" hidden="1">
      <c r="B38" s="800"/>
    </row>
    <row r="39" spans="2:2" hidden="1">
      <c r="B39" s="800"/>
    </row>
    <row r="40" spans="2:2" hidden="1">
      <c r="B40" s="800"/>
    </row>
    <row r="41" spans="2:2" hidden="1">
      <c r="B41" s="800"/>
    </row>
    <row r="42" spans="2:2" hidden="1"/>
    <row r="43" spans="2:2" hidden="1"/>
  </sheetData>
  <mergeCells count="7">
    <mergeCell ref="C24:H29"/>
    <mergeCell ref="B32:B41"/>
    <mergeCell ref="A4:A5"/>
    <mergeCell ref="B4:B5"/>
    <mergeCell ref="A1:H1"/>
    <mergeCell ref="A2:H2"/>
    <mergeCell ref="B23:B29"/>
  </mergeCells>
  <phoneticPr fontId="40" type="noConversion"/>
  <hyperlinks>
    <hyperlink ref="I1" location="A105000纳税调整项目明细表!A1" display="返回纳税调整"/>
  </hyperlinks>
  <printOptions horizontalCentered="1"/>
  <pageMargins left="0.74791666666666667" right="0.74791666666666667" top="0.98402777777777772" bottom="0.98402777777777772" header="0.51180555555555551" footer="0.51180555555555551"/>
  <pageSetup paperSize="9"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00B050"/>
  </sheetPr>
  <dimension ref="A1:E16"/>
  <sheetViews>
    <sheetView zoomScaleNormal="100" zoomScaleSheetLayoutView="100" workbookViewId="0">
      <selection activeCell="E13" sqref="E13"/>
    </sheetView>
  </sheetViews>
  <sheetFormatPr defaultRowHeight="14.25"/>
  <cols>
    <col min="1" max="1" width="5.25" style="81" customWidth="1"/>
    <col min="2" max="2" width="59.125" style="81" customWidth="1"/>
    <col min="3" max="3" width="15.875" style="81" customWidth="1"/>
    <col min="4" max="4" width="14.875" style="81" customWidth="1"/>
    <col min="5" max="16384" width="9" style="81"/>
  </cols>
  <sheetData>
    <row r="1" spans="1:5" s="164" customFormat="1" ht="20.100000000000001" customHeight="1">
      <c r="A1" s="802" t="s">
        <v>94</v>
      </c>
      <c r="B1" s="802"/>
      <c r="C1" s="802"/>
      <c r="D1" s="213" t="s">
        <v>686</v>
      </c>
    </row>
    <row r="2" spans="1:5" s="168" customFormat="1" ht="25.5" customHeight="1">
      <c r="A2" s="803" t="s">
        <v>114</v>
      </c>
      <c r="B2" s="803"/>
      <c r="C2" s="803"/>
    </row>
    <row r="3" spans="1:5" s="169" customFormat="1" ht="18.75" customHeight="1">
      <c r="A3" s="165" t="s">
        <v>221</v>
      </c>
      <c r="B3" s="165" t="s">
        <v>95</v>
      </c>
      <c r="C3" s="165" t="s">
        <v>113</v>
      </c>
    </row>
    <row r="4" spans="1:5" s="169" customFormat="1" ht="20.25" customHeight="1">
      <c r="A4" s="165">
        <v>1</v>
      </c>
      <c r="B4" s="170" t="s">
        <v>115</v>
      </c>
      <c r="C4" s="291">
        <f>[1]TB04!$E$7</f>
        <v>160109</v>
      </c>
    </row>
    <row r="5" spans="1:5" s="169" customFormat="1" ht="20.25" customHeight="1">
      <c r="A5" s="165">
        <v>2</v>
      </c>
      <c r="B5" s="170" t="s">
        <v>96</v>
      </c>
      <c r="C5" s="291">
        <f>[1]TB04!$E$11</f>
        <v>0</v>
      </c>
    </row>
    <row r="6" spans="1:5" s="169" customFormat="1" ht="20.25" customHeight="1">
      <c r="A6" s="165">
        <v>3</v>
      </c>
      <c r="B6" s="170" t="s">
        <v>97</v>
      </c>
      <c r="C6" s="291">
        <f>C4-C5</f>
        <v>160109</v>
      </c>
    </row>
    <row r="7" spans="1:5" s="169" customFormat="1" ht="20.25" customHeight="1">
      <c r="A7" s="165">
        <v>4</v>
      </c>
      <c r="B7" s="170" t="s">
        <v>98</v>
      </c>
      <c r="C7" s="291">
        <f>A101010一般企业收入明细表!C4+A105010视同销售和房地产开发企业特定业务纳税调整明细表!C5</f>
        <v>128481216.73</v>
      </c>
      <c r="D7" s="169">
        <v>128480766.73</v>
      </c>
      <c r="E7" s="169">
        <v>450</v>
      </c>
    </row>
    <row r="8" spans="1:5" s="169" customFormat="1" ht="20.25" customHeight="1">
      <c r="A8" s="165">
        <v>5</v>
      </c>
      <c r="B8" s="170" t="s">
        <v>99</v>
      </c>
      <c r="C8" s="293">
        <v>0.15</v>
      </c>
    </row>
    <row r="9" spans="1:5" s="169" customFormat="1" ht="20.25" customHeight="1">
      <c r="A9" s="165">
        <v>6</v>
      </c>
      <c r="B9" s="166" t="s">
        <v>100</v>
      </c>
      <c r="C9" s="291">
        <f>ROUND(C7*C8,2)</f>
        <v>19272182.510000002</v>
      </c>
    </row>
    <row r="10" spans="1:5" s="169" customFormat="1" ht="20.25" customHeight="1">
      <c r="A10" s="165">
        <v>7</v>
      </c>
      <c r="B10" s="166" t="s">
        <v>101</v>
      </c>
      <c r="C10" s="291">
        <f>IF(C6&gt;C9,C6-C9,0)</f>
        <v>0</v>
      </c>
    </row>
    <row r="11" spans="1:5" s="169" customFormat="1" ht="20.25" customHeight="1">
      <c r="A11" s="165">
        <v>8</v>
      </c>
      <c r="B11" s="166" t="s">
        <v>112</v>
      </c>
      <c r="C11" s="291">
        <v>0</v>
      </c>
    </row>
    <row r="12" spans="1:5" s="169" customFormat="1" ht="28.5" customHeight="1">
      <c r="A12" s="165">
        <v>9</v>
      </c>
      <c r="B12" s="167" t="s">
        <v>102</v>
      </c>
      <c r="C12" s="291">
        <v>0</v>
      </c>
    </row>
    <row r="13" spans="1:5" s="169" customFormat="1" ht="19.5" customHeight="1">
      <c r="A13" s="165">
        <v>10</v>
      </c>
      <c r="B13" s="167" t="s">
        <v>103</v>
      </c>
      <c r="C13" s="291">
        <v>0</v>
      </c>
    </row>
    <row r="14" spans="1:5" s="169" customFormat="1" ht="19.5" customHeight="1">
      <c r="A14" s="165">
        <v>11</v>
      </c>
      <c r="B14" s="166" t="s">
        <v>111</v>
      </c>
      <c r="C14" s="291">
        <v>0</v>
      </c>
    </row>
    <row r="15" spans="1:5" s="169" customFormat="1" ht="30" customHeight="1">
      <c r="A15" s="165">
        <v>12</v>
      </c>
      <c r="B15" s="167" t="s">
        <v>108</v>
      </c>
      <c r="C15" s="291">
        <f>IF(C6&gt;C9,C5+C6-C9+C13-C14,C5+C13-C14-C12)</f>
        <v>0</v>
      </c>
    </row>
    <row r="16" spans="1:5" s="169" customFormat="1" ht="23.25" customHeight="1">
      <c r="A16" s="165">
        <v>13</v>
      </c>
      <c r="B16" s="166" t="s">
        <v>104</v>
      </c>
      <c r="C16" s="291">
        <f>C10+C11-C12</f>
        <v>0</v>
      </c>
    </row>
  </sheetData>
  <mergeCells count="2">
    <mergeCell ref="A1:C1"/>
    <mergeCell ref="A2:C2"/>
  </mergeCells>
  <phoneticPr fontId="46" type="noConversion"/>
  <hyperlinks>
    <hyperlink ref="D1" location="A105000纳税调整项目明细表!A1" display="返回纳税调整"/>
  </hyperlinks>
  <printOptions horizontalCentered="1"/>
  <pageMargins left="0.74803149606299213" right="0.74803149606299213" top="0.98425196850393704" bottom="0.98425196850393704" header="0.51181102362204722" footer="0.51181102362204722"/>
  <pageSetup paperSize="9" orientation="portrait"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00B050"/>
  </sheetPr>
  <dimension ref="A1:I13"/>
  <sheetViews>
    <sheetView zoomScaleNormal="100" workbookViewId="0">
      <selection activeCell="I1" sqref="I1"/>
    </sheetView>
  </sheetViews>
  <sheetFormatPr defaultRowHeight="14.25"/>
  <cols>
    <col min="1" max="1" width="5.25" style="61" customWidth="1"/>
    <col min="2" max="8" width="16.625" style="61" customWidth="1"/>
    <col min="9" max="16384" width="9" style="61"/>
  </cols>
  <sheetData>
    <row r="1" spans="1:9" ht="20.100000000000001" customHeight="1">
      <c r="A1" s="804" t="s">
        <v>477</v>
      </c>
      <c r="B1" s="804"/>
      <c r="C1" s="804"/>
      <c r="D1" s="804"/>
      <c r="E1" s="804"/>
      <c r="F1" s="804"/>
      <c r="G1" s="804"/>
      <c r="H1" s="804"/>
      <c r="I1" s="213" t="s">
        <v>682</v>
      </c>
    </row>
    <row r="2" spans="1:9" ht="27" customHeight="1">
      <c r="A2" s="506" t="s">
        <v>1576</v>
      </c>
      <c r="B2" s="807" t="s">
        <v>1577</v>
      </c>
      <c r="C2" s="807"/>
      <c r="D2" s="807"/>
      <c r="E2" s="807"/>
      <c r="F2" s="807"/>
      <c r="G2" s="807"/>
      <c r="H2" s="807"/>
      <c r="I2" s="807"/>
    </row>
    <row r="3" spans="1:9" s="132" customFormat="1" ht="14.25" customHeight="1">
      <c r="A3" s="808" t="s">
        <v>221</v>
      </c>
      <c r="B3" s="805" t="s">
        <v>1578</v>
      </c>
      <c r="C3" s="507" t="s">
        <v>230</v>
      </c>
      <c r="D3" s="507" t="s">
        <v>1579</v>
      </c>
      <c r="E3" s="507" t="s">
        <v>1580</v>
      </c>
      <c r="F3" s="507" t="s">
        <v>231</v>
      </c>
      <c r="G3" s="507" t="s">
        <v>1581</v>
      </c>
      <c r="H3" s="507" t="s">
        <v>1582</v>
      </c>
      <c r="I3" s="507" t="s">
        <v>1583</v>
      </c>
    </row>
    <row r="4" spans="1:9" s="132" customFormat="1" ht="30.75" customHeight="1">
      <c r="A4" s="808"/>
      <c r="B4" s="806"/>
      <c r="C4" s="508">
        <v>1</v>
      </c>
      <c r="D4" s="508">
        <v>2</v>
      </c>
      <c r="E4" s="507">
        <v>3</v>
      </c>
      <c r="F4" s="508">
        <v>4</v>
      </c>
      <c r="G4" s="507">
        <v>5</v>
      </c>
      <c r="H4" s="507">
        <v>6</v>
      </c>
      <c r="I4" s="508">
        <v>7</v>
      </c>
    </row>
    <row r="5" spans="1:9" s="132" customFormat="1" ht="29.25" customHeight="1">
      <c r="A5" s="508">
        <v>1</v>
      </c>
      <c r="B5" s="509" t="s">
        <v>1584</v>
      </c>
      <c r="C5" s="508"/>
      <c r="D5" s="508" t="s">
        <v>222</v>
      </c>
      <c r="E5" s="508" t="s">
        <v>222</v>
      </c>
      <c r="F5" s="508" t="s">
        <v>222</v>
      </c>
      <c r="G5" s="508"/>
      <c r="H5" s="508" t="s">
        <v>222</v>
      </c>
      <c r="I5" s="508" t="s">
        <v>222</v>
      </c>
    </row>
    <row r="6" spans="1:9" s="132" customFormat="1" ht="29.25" customHeight="1">
      <c r="A6" s="508">
        <v>2</v>
      </c>
      <c r="B6" s="510" t="s">
        <v>1585</v>
      </c>
      <c r="C6" s="508"/>
      <c r="D6" s="508" t="s">
        <v>222</v>
      </c>
      <c r="E6" s="508" t="s">
        <v>222</v>
      </c>
      <c r="F6" s="508"/>
      <c r="G6" s="508" t="s">
        <v>222</v>
      </c>
      <c r="H6" s="508" t="s">
        <v>222</v>
      </c>
      <c r="I6" s="508" t="s">
        <v>222</v>
      </c>
    </row>
    <row r="7" spans="1:9" s="132" customFormat="1" ht="29.25" customHeight="1">
      <c r="A7" s="508">
        <v>3</v>
      </c>
      <c r="B7" s="510" t="s">
        <v>1586</v>
      </c>
      <c r="C7" s="515">
        <v>100</v>
      </c>
      <c r="D7" s="511"/>
      <c r="E7" s="511">
        <v>8538668.2403999995</v>
      </c>
      <c r="F7" s="511">
        <v>100</v>
      </c>
      <c r="G7" s="511">
        <v>0</v>
      </c>
      <c r="H7" s="511">
        <v>0</v>
      </c>
      <c r="I7" s="511"/>
    </row>
    <row r="8" spans="1:9" s="132" customFormat="1" ht="29.25" customHeight="1">
      <c r="A8" s="508">
        <v>4</v>
      </c>
      <c r="B8" s="512" t="s">
        <v>1587</v>
      </c>
      <c r="C8" s="508" t="s">
        <v>222</v>
      </c>
      <c r="D8" s="508"/>
      <c r="E8" s="508" t="s">
        <v>222</v>
      </c>
      <c r="F8" s="508" t="s">
        <v>222</v>
      </c>
      <c r="G8" s="508" t="s">
        <v>222</v>
      </c>
      <c r="H8" s="508">
        <v>0</v>
      </c>
      <c r="I8" s="508" t="s">
        <v>222</v>
      </c>
    </row>
    <row r="9" spans="1:9" s="132" customFormat="1" ht="29.25" customHeight="1">
      <c r="A9" s="508">
        <v>5</v>
      </c>
      <c r="B9" s="512" t="s">
        <v>1588</v>
      </c>
      <c r="C9" s="508" t="s">
        <v>222</v>
      </c>
      <c r="D9" s="508"/>
      <c r="E9" s="508" t="s">
        <v>222</v>
      </c>
      <c r="F9" s="508" t="s">
        <v>222</v>
      </c>
      <c r="G9" s="508" t="s">
        <v>222</v>
      </c>
      <c r="H9" s="508"/>
      <c r="I9" s="508"/>
    </row>
    <row r="10" spans="1:9" s="132" customFormat="1" ht="29.25" customHeight="1">
      <c r="A10" s="508">
        <v>6</v>
      </c>
      <c r="B10" s="512" t="s">
        <v>1589</v>
      </c>
      <c r="C10" s="508" t="s">
        <v>222</v>
      </c>
      <c r="D10" s="508"/>
      <c r="E10" s="508" t="s">
        <v>222</v>
      </c>
      <c r="F10" s="508" t="s">
        <v>222</v>
      </c>
      <c r="G10" s="508" t="s">
        <v>222</v>
      </c>
      <c r="H10" s="508"/>
      <c r="I10" s="508"/>
    </row>
    <row r="11" spans="1:9" s="132" customFormat="1" ht="29.25" customHeight="1">
      <c r="A11" s="508">
        <v>7</v>
      </c>
      <c r="B11" s="513" t="s">
        <v>1590</v>
      </c>
      <c r="C11" s="508">
        <v>100</v>
      </c>
      <c r="D11" s="508" t="s">
        <v>222</v>
      </c>
      <c r="E11" s="514">
        <f>'A100000中华人民共和国企业所得税年度纳税申报表（A类）'!D16*0.12</f>
        <v>8538668.2403999995</v>
      </c>
      <c r="F11" s="508">
        <v>100</v>
      </c>
      <c r="G11" s="508">
        <v>0</v>
      </c>
      <c r="H11" s="508" t="s">
        <v>222</v>
      </c>
      <c r="I11" s="508"/>
    </row>
    <row r="12" spans="1:9" s="132" customFormat="1" ht="29.25" customHeight="1">
      <c r="A12" s="508">
        <v>8</v>
      </c>
      <c r="B12" s="510" t="s">
        <v>1591</v>
      </c>
      <c r="C12" s="516">
        <f>C5+C6+C7</f>
        <v>100</v>
      </c>
      <c r="D12" s="508"/>
      <c r="E12" s="508">
        <v>0</v>
      </c>
      <c r="F12" s="514">
        <v>100</v>
      </c>
      <c r="G12" s="514">
        <v>0</v>
      </c>
      <c r="H12" s="514">
        <v>0</v>
      </c>
      <c r="I12" s="508">
        <v>0</v>
      </c>
    </row>
    <row r="13" spans="1:9" ht="18" hidden="1" customHeight="1">
      <c r="A13" s="171" t="s">
        <v>223</v>
      </c>
      <c r="G13" s="259" t="e">
        <f>#REF!+#REF!</f>
        <v>#REF!</v>
      </c>
    </row>
  </sheetData>
  <mergeCells count="4">
    <mergeCell ref="A1:H1"/>
    <mergeCell ref="B3:B4"/>
    <mergeCell ref="B2:I2"/>
    <mergeCell ref="A3:A4"/>
  </mergeCells>
  <phoneticPr fontId="40" type="noConversion"/>
  <hyperlinks>
    <hyperlink ref="I1" location="A105000纳税调整项目明细表!A1" display="返回纳税调整"/>
  </hyperlinks>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00B050"/>
  </sheetPr>
  <dimension ref="A1:O57"/>
  <sheetViews>
    <sheetView topLeftCell="D1" zoomScaleNormal="100" zoomScaleSheetLayoutView="100" workbookViewId="0">
      <selection activeCell="M1" sqref="M1"/>
    </sheetView>
  </sheetViews>
  <sheetFormatPr defaultRowHeight="14.25"/>
  <cols>
    <col min="1" max="1" width="0.5" style="164" customWidth="1"/>
    <col min="2" max="2" width="6.5" style="164" customWidth="1"/>
    <col min="3" max="3" width="13.375" style="164" customWidth="1"/>
    <col min="4" max="4" width="25.625" style="164" customWidth="1"/>
    <col min="5" max="6" width="14.25" style="164" customWidth="1"/>
    <col min="7" max="7" width="15" style="164" customWidth="1"/>
    <col min="8" max="8" width="13.125" style="164" bestFit="1" customWidth="1"/>
    <col min="9" max="9" width="13.5" style="164" customWidth="1"/>
    <col min="10" max="10" width="12.375" style="164" customWidth="1"/>
    <col min="11" max="11" width="8.5" style="164" bestFit="1" customWidth="1"/>
    <col min="12" max="12" width="15.5" style="164" customWidth="1"/>
    <col min="13" max="13" width="16.125" style="173" bestFit="1" customWidth="1"/>
    <col min="14" max="14" width="9" style="168"/>
    <col min="15" max="15" width="9" style="168" hidden="1" customWidth="1"/>
    <col min="16" max="16384" width="9" style="168"/>
  </cols>
  <sheetData>
    <row r="1" spans="1:13" ht="20.100000000000001" customHeight="1">
      <c r="A1" s="815" t="s">
        <v>105</v>
      </c>
      <c r="B1" s="815"/>
      <c r="C1" s="815"/>
      <c r="D1" s="815"/>
      <c r="E1" s="815"/>
      <c r="F1" s="815"/>
      <c r="G1" s="815"/>
      <c r="H1" s="815"/>
      <c r="I1" s="815"/>
      <c r="J1" s="815"/>
      <c r="K1" s="815"/>
      <c r="L1" s="815"/>
      <c r="M1" s="213" t="s">
        <v>691</v>
      </c>
    </row>
    <row r="2" spans="1:13" s="82" customFormat="1" ht="25.5" customHeight="1">
      <c r="A2" s="816" t="s">
        <v>106</v>
      </c>
      <c r="B2" s="816"/>
      <c r="C2" s="816"/>
      <c r="D2" s="816"/>
      <c r="E2" s="816"/>
      <c r="F2" s="816"/>
      <c r="G2" s="816"/>
      <c r="H2" s="816"/>
      <c r="I2" s="816"/>
      <c r="J2" s="816"/>
      <c r="K2" s="816"/>
      <c r="L2" s="816"/>
      <c r="M2" s="248"/>
    </row>
    <row r="3" spans="1:13">
      <c r="B3" s="809" t="s">
        <v>221</v>
      </c>
      <c r="C3" s="809" t="s">
        <v>339</v>
      </c>
      <c r="D3" s="809"/>
      <c r="E3" s="809" t="s">
        <v>230</v>
      </c>
      <c r="F3" s="809"/>
      <c r="G3" s="809"/>
      <c r="H3" s="809" t="s">
        <v>231</v>
      </c>
      <c r="I3" s="809"/>
      <c r="J3" s="809"/>
      <c r="K3" s="809"/>
      <c r="L3" s="809"/>
      <c r="M3" s="686" t="s">
        <v>250</v>
      </c>
    </row>
    <row r="4" spans="1:13" ht="48">
      <c r="B4" s="809"/>
      <c r="C4" s="809"/>
      <c r="D4" s="809"/>
      <c r="E4" s="524" t="s">
        <v>1608</v>
      </c>
      <c r="F4" s="522" t="s">
        <v>1609</v>
      </c>
      <c r="G4" s="518" t="s">
        <v>1610</v>
      </c>
      <c r="H4" s="518" t="s">
        <v>1611</v>
      </c>
      <c r="I4" s="518" t="s">
        <v>805</v>
      </c>
      <c r="J4" s="518" t="s">
        <v>1612</v>
      </c>
      <c r="K4" s="518" t="s">
        <v>1613</v>
      </c>
      <c r="L4" s="518" t="s">
        <v>1610</v>
      </c>
      <c r="M4" s="686"/>
    </row>
    <row r="5" spans="1:13">
      <c r="B5" s="809"/>
      <c r="C5" s="809"/>
      <c r="D5" s="809"/>
      <c r="E5" s="538">
        <v>1</v>
      </c>
      <c r="F5" s="493">
        <v>2</v>
      </c>
      <c r="G5" s="498">
        <v>3</v>
      </c>
      <c r="H5" s="498">
        <v>4</v>
      </c>
      <c r="I5" s="493">
        <v>5</v>
      </c>
      <c r="J5" s="498">
        <v>6</v>
      </c>
      <c r="K5" s="498" t="s">
        <v>1614</v>
      </c>
      <c r="L5" s="498">
        <v>8</v>
      </c>
      <c r="M5" s="498" t="s">
        <v>1615</v>
      </c>
    </row>
    <row r="6" spans="1:13" ht="21.75" customHeight="1">
      <c r="B6" s="498">
        <v>1</v>
      </c>
      <c r="C6" s="812" t="s">
        <v>1616</v>
      </c>
      <c r="D6" s="812"/>
      <c r="E6" s="539">
        <f>SUM(E7:E12)</f>
        <v>2933262.46</v>
      </c>
      <c r="F6" s="537">
        <f>SUM(F7:F12)</f>
        <v>397803.64</v>
      </c>
      <c r="G6" s="537">
        <f>SUM(G7:G12)</f>
        <v>997248.26</v>
      </c>
      <c r="H6" s="537">
        <f>SUM(H7:H12)</f>
        <v>2933262.46</v>
      </c>
      <c r="I6" s="537">
        <f>SUM(I7:I12)</f>
        <v>405803.64</v>
      </c>
      <c r="J6" s="521" t="s">
        <v>222</v>
      </c>
      <c r="K6" s="521" t="s">
        <v>222</v>
      </c>
      <c r="L6" s="537">
        <f>SUM(L7:L12)</f>
        <v>985248.26</v>
      </c>
      <c r="M6" s="536">
        <f t="shared" ref="M6:M11" si="0">F6-I6</f>
        <v>-8000</v>
      </c>
    </row>
    <row r="7" spans="1:13" ht="23.25" customHeight="1">
      <c r="B7" s="498">
        <v>2</v>
      </c>
      <c r="C7" s="686" t="s">
        <v>1617</v>
      </c>
      <c r="D7" s="523" t="s">
        <v>1618</v>
      </c>
      <c r="E7" s="540">
        <v>0</v>
      </c>
      <c r="F7" s="526">
        <v>0</v>
      </c>
      <c r="G7" s="526">
        <v>0</v>
      </c>
      <c r="H7" s="526">
        <v>0</v>
      </c>
      <c r="I7" s="526">
        <v>0</v>
      </c>
      <c r="J7" s="526">
        <v>0</v>
      </c>
      <c r="K7" s="526">
        <f>I7-J7</f>
        <v>0</v>
      </c>
      <c r="L7" s="521">
        <v>0</v>
      </c>
      <c r="M7" s="536">
        <f t="shared" si="0"/>
        <v>0</v>
      </c>
    </row>
    <row r="8" spans="1:13" ht="42" customHeight="1">
      <c r="B8" s="498">
        <v>3</v>
      </c>
      <c r="C8" s="686"/>
      <c r="D8" s="519" t="s">
        <v>1619</v>
      </c>
      <c r="E8" s="540">
        <f>120000</f>
        <v>120000</v>
      </c>
      <c r="F8" s="526">
        <v>12000</v>
      </c>
      <c r="G8" s="526">
        <v>12000</v>
      </c>
      <c r="H8" s="526">
        <v>120000</v>
      </c>
      <c r="I8" s="526">
        <v>20000</v>
      </c>
      <c r="J8" s="526">
        <v>12000</v>
      </c>
      <c r="K8" s="526">
        <f>I8-J8</f>
        <v>8000</v>
      </c>
      <c r="L8" s="521">
        <v>0</v>
      </c>
      <c r="M8" s="536">
        <f t="shared" si="0"/>
        <v>-8000</v>
      </c>
    </row>
    <row r="9" spans="1:13" ht="24">
      <c r="B9" s="498">
        <v>4</v>
      </c>
      <c r="C9" s="686"/>
      <c r="D9" s="519" t="s">
        <v>1620</v>
      </c>
      <c r="E9" s="540">
        <v>278226.77</v>
      </c>
      <c r="F9" s="526">
        <v>44851.81</v>
      </c>
      <c r="G9" s="526">
        <v>235971.24</v>
      </c>
      <c r="H9" s="526">
        <v>278226.77</v>
      </c>
      <c r="I9" s="526">
        <v>44851.81</v>
      </c>
      <c r="J9" s="526">
        <v>12000</v>
      </c>
      <c r="K9" s="526">
        <f>I9-J9</f>
        <v>32851.81</v>
      </c>
      <c r="L9" s="521">
        <v>235971.24</v>
      </c>
      <c r="M9" s="536">
        <f t="shared" si="0"/>
        <v>0</v>
      </c>
    </row>
    <row r="10" spans="1:13" ht="24">
      <c r="B10" s="498">
        <v>5</v>
      </c>
      <c r="C10" s="686"/>
      <c r="D10" s="519" t="s">
        <v>1621</v>
      </c>
      <c r="E10" s="540">
        <v>1908805.13</v>
      </c>
      <c r="F10" s="526">
        <v>192891.74</v>
      </c>
      <c r="G10" s="526">
        <v>409507.49</v>
      </c>
      <c r="H10" s="526">
        <v>1908805.13</v>
      </c>
      <c r="I10" s="526">
        <v>192891.74</v>
      </c>
      <c r="J10" s="526">
        <v>0</v>
      </c>
      <c r="K10" s="526">
        <f>I10-J10</f>
        <v>192891.74</v>
      </c>
      <c r="L10" s="521">
        <v>409507.49</v>
      </c>
      <c r="M10" s="536">
        <f t="shared" si="0"/>
        <v>0</v>
      </c>
    </row>
    <row r="11" spans="1:13" ht="32.25" customHeight="1">
      <c r="B11" s="498">
        <v>6</v>
      </c>
      <c r="C11" s="686"/>
      <c r="D11" s="523" t="s">
        <v>1622</v>
      </c>
      <c r="E11" s="540">
        <v>626230.56000000006</v>
      </c>
      <c r="F11" s="526">
        <v>148060.09</v>
      </c>
      <c r="G11" s="526">
        <v>339769.53</v>
      </c>
      <c r="H11" s="526">
        <v>626230.56000000006</v>
      </c>
      <c r="I11" s="526">
        <v>148060.09</v>
      </c>
      <c r="J11" s="526">
        <v>0</v>
      </c>
      <c r="K11" s="526">
        <f>I11-J11</f>
        <v>148060.09</v>
      </c>
      <c r="L11" s="521">
        <v>339769.53</v>
      </c>
      <c r="M11" s="536">
        <f t="shared" si="0"/>
        <v>0</v>
      </c>
    </row>
    <row r="12" spans="1:13" ht="29.25" customHeight="1">
      <c r="B12" s="498">
        <v>7</v>
      </c>
      <c r="C12" s="686"/>
      <c r="D12" s="523" t="s">
        <v>1413</v>
      </c>
      <c r="E12" s="538"/>
      <c r="F12" s="523"/>
      <c r="G12" s="523"/>
      <c r="H12" s="523"/>
      <c r="I12" s="523"/>
      <c r="J12" s="498" t="s">
        <v>222</v>
      </c>
      <c r="K12" s="498" t="s">
        <v>222</v>
      </c>
      <c r="L12" s="523"/>
      <c r="M12" s="523"/>
    </row>
    <row r="13" spans="1:13" ht="28.5" customHeight="1">
      <c r="B13" s="498">
        <v>8</v>
      </c>
      <c r="C13" s="686" t="s">
        <v>1623</v>
      </c>
      <c r="D13" s="519" t="s">
        <v>1624</v>
      </c>
      <c r="E13" s="524"/>
      <c r="F13" s="498"/>
      <c r="G13" s="498"/>
      <c r="H13" s="498"/>
      <c r="I13" s="498"/>
      <c r="J13" s="498"/>
      <c r="K13" s="498"/>
      <c r="L13" s="523"/>
      <c r="M13" s="498" t="s">
        <v>222</v>
      </c>
    </row>
    <row r="14" spans="1:13" ht="28.5" customHeight="1">
      <c r="B14" s="498">
        <v>9</v>
      </c>
      <c r="C14" s="686"/>
      <c r="D14" s="519" t="s">
        <v>1625</v>
      </c>
      <c r="E14" s="524"/>
      <c r="F14" s="498"/>
      <c r="G14" s="498"/>
      <c r="H14" s="498"/>
      <c r="I14" s="498"/>
      <c r="J14" s="498"/>
      <c r="K14" s="498"/>
      <c r="L14" s="523"/>
      <c r="M14" s="498" t="s">
        <v>222</v>
      </c>
    </row>
    <row r="15" spans="1:13" ht="28.5" customHeight="1">
      <c r="B15" s="498">
        <v>10</v>
      </c>
      <c r="C15" s="686"/>
      <c r="D15" s="519" t="s">
        <v>1626</v>
      </c>
      <c r="E15" s="524">
        <f>SUM(E16:E18)</f>
        <v>0</v>
      </c>
      <c r="F15" s="524">
        <f t="shared" ref="F15:L15" si="1">SUM(F16:F18)</f>
        <v>0</v>
      </c>
      <c r="G15" s="524">
        <f t="shared" si="1"/>
        <v>0</v>
      </c>
      <c r="H15" s="524">
        <f t="shared" si="1"/>
        <v>0</v>
      </c>
      <c r="I15" s="524">
        <f t="shared" si="1"/>
        <v>0</v>
      </c>
      <c r="J15" s="524">
        <f t="shared" si="1"/>
        <v>0</v>
      </c>
      <c r="K15" s="524">
        <f t="shared" si="1"/>
        <v>0</v>
      </c>
      <c r="L15" s="524">
        <f t="shared" si="1"/>
        <v>0</v>
      </c>
      <c r="M15" s="498" t="s">
        <v>222</v>
      </c>
    </row>
    <row r="16" spans="1:13" ht="28.5" customHeight="1">
      <c r="B16" s="498">
        <v>11</v>
      </c>
      <c r="C16" s="686"/>
      <c r="D16" s="524" t="s">
        <v>1627</v>
      </c>
      <c r="E16" s="524"/>
      <c r="F16" s="498"/>
      <c r="G16" s="498"/>
      <c r="H16" s="498"/>
      <c r="I16" s="498"/>
      <c r="J16" s="498"/>
      <c r="K16" s="498"/>
      <c r="L16" s="523"/>
      <c r="M16" s="498" t="s">
        <v>222</v>
      </c>
    </row>
    <row r="17" spans="2:13" ht="28.5" customHeight="1">
      <c r="B17" s="498">
        <v>12</v>
      </c>
      <c r="C17" s="686"/>
      <c r="D17" s="545" t="s">
        <v>1678</v>
      </c>
      <c r="E17" s="524"/>
      <c r="F17" s="498"/>
      <c r="G17" s="498"/>
      <c r="H17" s="498"/>
      <c r="I17" s="498"/>
      <c r="J17" s="498"/>
      <c r="K17" s="498"/>
      <c r="L17" s="523"/>
      <c r="M17" s="498" t="s">
        <v>222</v>
      </c>
    </row>
    <row r="18" spans="2:13" ht="28.5" customHeight="1">
      <c r="B18" s="498">
        <v>13</v>
      </c>
      <c r="C18" s="686"/>
      <c r="D18" s="524" t="s">
        <v>1628</v>
      </c>
      <c r="E18" s="524"/>
      <c r="F18" s="498"/>
      <c r="G18" s="498"/>
      <c r="H18" s="498"/>
      <c r="I18" s="498"/>
      <c r="J18" s="498"/>
      <c r="K18" s="498"/>
      <c r="L18" s="523"/>
      <c r="M18" s="498" t="s">
        <v>222</v>
      </c>
    </row>
    <row r="19" spans="2:13" ht="28.5" customHeight="1">
      <c r="B19" s="498">
        <v>14</v>
      </c>
      <c r="C19" s="686"/>
      <c r="D19" s="519" t="s">
        <v>1629</v>
      </c>
      <c r="E19" s="524"/>
      <c r="F19" s="519"/>
      <c r="G19" s="498"/>
      <c r="H19" s="498"/>
      <c r="I19" s="498"/>
      <c r="J19" s="498"/>
      <c r="K19" s="498"/>
      <c r="L19" s="498"/>
      <c r="M19" s="498" t="s">
        <v>222</v>
      </c>
    </row>
    <row r="20" spans="2:13" ht="28.5" customHeight="1">
      <c r="B20" s="498">
        <v>15</v>
      </c>
      <c r="C20" s="686"/>
      <c r="D20" s="519" t="s">
        <v>1630</v>
      </c>
      <c r="E20" s="543">
        <v>120000</v>
      </c>
      <c r="F20" s="543">
        <v>12000</v>
      </c>
      <c r="G20" s="543">
        <v>12000</v>
      </c>
      <c r="H20" s="543">
        <v>120000</v>
      </c>
      <c r="I20" s="543">
        <v>20000</v>
      </c>
      <c r="J20" s="543">
        <v>12000</v>
      </c>
      <c r="K20" s="544">
        <f>I20-J20</f>
        <v>8000</v>
      </c>
      <c r="L20" s="543">
        <f>G20</f>
        <v>12000</v>
      </c>
      <c r="M20" s="521" t="s">
        <v>222</v>
      </c>
    </row>
    <row r="21" spans="2:13" ht="28.5" customHeight="1">
      <c r="B21" s="498">
        <v>16</v>
      </c>
      <c r="C21" s="686"/>
      <c r="D21" s="546" t="s">
        <v>1679</v>
      </c>
      <c r="E21" s="524"/>
      <c r="F21" s="519"/>
      <c r="G21" s="498"/>
      <c r="H21" s="498"/>
      <c r="I21" s="498"/>
      <c r="J21" s="498"/>
      <c r="K21" s="498"/>
      <c r="L21" s="498"/>
      <c r="M21" s="498" t="s">
        <v>222</v>
      </c>
    </row>
    <row r="22" spans="2:13" ht="28.5" customHeight="1">
      <c r="B22" s="498">
        <v>17</v>
      </c>
      <c r="C22" s="686"/>
      <c r="D22" s="519" t="s">
        <v>1631</v>
      </c>
      <c r="E22" s="538"/>
      <c r="F22" s="523"/>
      <c r="G22" s="523"/>
      <c r="H22" s="523"/>
      <c r="I22" s="523"/>
      <c r="J22" s="523"/>
      <c r="K22" s="523"/>
      <c r="L22" s="498"/>
      <c r="M22" s="498" t="s">
        <v>222</v>
      </c>
    </row>
    <row r="23" spans="2:13" ht="21.75" customHeight="1">
      <c r="B23" s="498">
        <v>18</v>
      </c>
      <c r="C23" s="679" t="s">
        <v>1632</v>
      </c>
      <c r="D23" s="679"/>
      <c r="E23" s="538"/>
      <c r="F23" s="523"/>
      <c r="G23" s="523"/>
      <c r="H23" s="523"/>
      <c r="I23" s="523"/>
      <c r="J23" s="498" t="s">
        <v>222</v>
      </c>
      <c r="K23" s="498" t="s">
        <v>222</v>
      </c>
      <c r="L23" s="498"/>
      <c r="M23" s="523"/>
    </row>
    <row r="24" spans="2:13" ht="21.75" customHeight="1">
      <c r="B24" s="498">
        <v>19</v>
      </c>
      <c r="C24" s="814" t="s">
        <v>1633</v>
      </c>
      <c r="D24" s="814"/>
      <c r="E24" s="538"/>
      <c r="F24" s="523"/>
      <c r="G24" s="523"/>
      <c r="H24" s="523"/>
      <c r="I24" s="523"/>
      <c r="J24" s="498" t="s">
        <v>222</v>
      </c>
      <c r="K24" s="498" t="s">
        <v>222</v>
      </c>
      <c r="L24" s="523"/>
      <c r="M24" s="523"/>
    </row>
    <row r="25" spans="2:13" ht="21.75" customHeight="1">
      <c r="B25" s="498">
        <v>20</v>
      </c>
      <c r="C25" s="814" t="s">
        <v>1634</v>
      </c>
      <c r="D25" s="814"/>
      <c r="E25" s="538"/>
      <c r="F25" s="523"/>
      <c r="G25" s="523"/>
      <c r="H25" s="523"/>
      <c r="I25" s="523"/>
      <c r="J25" s="498" t="s">
        <v>222</v>
      </c>
      <c r="K25" s="498" t="s">
        <v>222</v>
      </c>
      <c r="L25" s="523"/>
      <c r="M25" s="523"/>
    </row>
    <row r="26" spans="2:13" ht="21.75" customHeight="1">
      <c r="B26" s="498">
        <v>21</v>
      </c>
      <c r="C26" s="812" t="s">
        <v>1635</v>
      </c>
      <c r="D26" s="812"/>
      <c r="E26" s="538">
        <f>SUM(E27:E35)</f>
        <v>610341.9</v>
      </c>
      <c r="F26" s="538">
        <f>SUM(F27:F35)</f>
        <v>11624.64</v>
      </c>
      <c r="G26" s="538">
        <f>SUM(G27:G35)</f>
        <v>11624.64</v>
      </c>
      <c r="H26" s="538">
        <f>SUM(H27:H35)</f>
        <v>610341.9</v>
      </c>
      <c r="I26" s="538">
        <f>SUM(I27:I35)</f>
        <v>11624.64</v>
      </c>
      <c r="J26" s="498" t="s">
        <v>222</v>
      </c>
      <c r="K26" s="498" t="s">
        <v>222</v>
      </c>
      <c r="L26" s="538">
        <f>SUM(L27:L35)</f>
        <v>11624.64</v>
      </c>
      <c r="M26" s="538">
        <f>SUM(M27:M35)</f>
        <v>0</v>
      </c>
    </row>
    <row r="27" spans="2:13" ht="21.75" customHeight="1">
      <c r="B27" s="498">
        <v>22</v>
      </c>
      <c r="C27" s="811" t="s">
        <v>1636</v>
      </c>
      <c r="D27" s="811"/>
      <c r="E27" s="538"/>
      <c r="F27" s="523"/>
      <c r="G27" s="523"/>
      <c r="H27" s="523"/>
      <c r="I27" s="523"/>
      <c r="J27" s="498" t="s">
        <v>222</v>
      </c>
      <c r="K27" s="498" t="s">
        <v>222</v>
      </c>
      <c r="L27" s="523"/>
      <c r="M27" s="523"/>
    </row>
    <row r="28" spans="2:13" ht="21.75" customHeight="1">
      <c r="B28" s="498">
        <v>23</v>
      </c>
      <c r="C28" s="811" t="s">
        <v>1637</v>
      </c>
      <c r="D28" s="811"/>
      <c r="E28" s="538"/>
      <c r="F28" s="523"/>
      <c r="G28" s="523"/>
      <c r="H28" s="523"/>
      <c r="I28" s="523"/>
      <c r="J28" s="498" t="s">
        <v>222</v>
      </c>
      <c r="K28" s="498" t="s">
        <v>222</v>
      </c>
      <c r="L28" s="523"/>
      <c r="M28" s="523"/>
    </row>
    <row r="29" spans="2:13" ht="21.75" customHeight="1">
      <c r="B29" s="498">
        <v>24</v>
      </c>
      <c r="C29" s="811" t="s">
        <v>1638</v>
      </c>
      <c r="D29" s="811"/>
      <c r="E29" s="538"/>
      <c r="F29" s="523"/>
      <c r="G29" s="523"/>
      <c r="H29" s="523"/>
      <c r="I29" s="523"/>
      <c r="J29" s="498" t="s">
        <v>222</v>
      </c>
      <c r="K29" s="498" t="s">
        <v>222</v>
      </c>
      <c r="L29" s="523"/>
      <c r="M29" s="523"/>
    </row>
    <row r="30" spans="2:13" ht="21.75" customHeight="1">
      <c r="B30" s="498">
        <v>25</v>
      </c>
      <c r="C30" s="811" t="s">
        <v>1639</v>
      </c>
      <c r="D30" s="811"/>
      <c r="E30" s="538"/>
      <c r="F30" s="523"/>
      <c r="G30" s="523"/>
      <c r="H30" s="523"/>
      <c r="I30" s="523"/>
      <c r="J30" s="498" t="s">
        <v>222</v>
      </c>
      <c r="K30" s="498" t="s">
        <v>222</v>
      </c>
      <c r="L30" s="523"/>
      <c r="M30" s="523"/>
    </row>
    <row r="31" spans="2:13" ht="21.75" customHeight="1">
      <c r="B31" s="498">
        <v>26</v>
      </c>
      <c r="C31" s="811" t="s">
        <v>1640</v>
      </c>
      <c r="D31" s="811"/>
      <c r="E31" s="538"/>
      <c r="F31" s="523"/>
      <c r="G31" s="523"/>
      <c r="H31" s="523"/>
      <c r="I31" s="523"/>
      <c r="J31" s="498" t="s">
        <v>222</v>
      </c>
      <c r="K31" s="498" t="s">
        <v>222</v>
      </c>
      <c r="L31" s="523"/>
      <c r="M31" s="523"/>
    </row>
    <row r="32" spans="2:13" ht="21.75" customHeight="1">
      <c r="B32" s="498">
        <v>27</v>
      </c>
      <c r="C32" s="811" t="s">
        <v>1641</v>
      </c>
      <c r="D32" s="811"/>
      <c r="E32" s="540">
        <v>610341.9</v>
      </c>
      <c r="F32" s="526">
        <v>11624.64</v>
      </c>
      <c r="G32" s="526">
        <v>11624.64</v>
      </c>
      <c r="H32" s="526">
        <v>610341.9</v>
      </c>
      <c r="I32" s="526">
        <v>11624.64</v>
      </c>
      <c r="J32" s="527" t="s">
        <v>1654</v>
      </c>
      <c r="K32" s="527" t="s">
        <v>1654</v>
      </c>
      <c r="L32" s="526">
        <v>11624.64</v>
      </c>
      <c r="M32" s="523"/>
    </row>
    <row r="33" spans="1:13" ht="21.75" customHeight="1">
      <c r="B33" s="498">
        <v>28</v>
      </c>
      <c r="C33" s="811" t="s">
        <v>1642</v>
      </c>
      <c r="D33" s="811"/>
      <c r="E33" s="538"/>
      <c r="F33" s="523"/>
      <c r="G33" s="523"/>
      <c r="H33" s="523"/>
      <c r="I33" s="523"/>
      <c r="J33" s="498" t="s">
        <v>222</v>
      </c>
      <c r="K33" s="498" t="s">
        <v>222</v>
      </c>
      <c r="L33" s="523"/>
      <c r="M33" s="523"/>
    </row>
    <row r="34" spans="1:13" ht="21.75" customHeight="1">
      <c r="B34" s="498">
        <v>29</v>
      </c>
      <c r="C34" s="810" t="s">
        <v>1643</v>
      </c>
      <c r="D34" s="810"/>
      <c r="E34" s="538"/>
      <c r="F34" s="523"/>
      <c r="G34" s="523"/>
      <c r="H34" s="523"/>
      <c r="I34" s="523"/>
      <c r="J34" s="498"/>
      <c r="K34" s="498"/>
      <c r="L34" s="523"/>
      <c r="M34" s="498" t="s">
        <v>222</v>
      </c>
    </row>
    <row r="35" spans="1:13" ht="21.75" customHeight="1">
      <c r="B35" s="498">
        <v>30</v>
      </c>
      <c r="C35" s="811" t="s">
        <v>1644</v>
      </c>
      <c r="D35" s="811"/>
      <c r="E35" s="538"/>
      <c r="F35" s="523"/>
      <c r="G35" s="523"/>
      <c r="H35" s="523"/>
      <c r="I35" s="523"/>
      <c r="J35" s="498" t="s">
        <v>222</v>
      </c>
      <c r="K35" s="498" t="s">
        <v>222</v>
      </c>
      <c r="L35" s="523"/>
      <c r="M35" s="523"/>
    </row>
    <row r="36" spans="1:13" ht="21.75" customHeight="1">
      <c r="B36" s="498">
        <v>31</v>
      </c>
      <c r="C36" s="812" t="s">
        <v>1645</v>
      </c>
      <c r="D36" s="812"/>
      <c r="E36" s="526">
        <f>E37+E38+E39+E40+E41</f>
        <v>849253.66999999993</v>
      </c>
      <c r="F36" s="526">
        <f>F37+F38+F39+F40+F41</f>
        <v>78425.540000000008</v>
      </c>
      <c r="G36" s="540">
        <f>G37+G38+G39+G40+G41</f>
        <v>336019.81</v>
      </c>
      <c r="H36" s="526">
        <f>H37+H38+H39+H40+H41</f>
        <v>849253.66999999993</v>
      </c>
      <c r="I36" s="526">
        <f>I37+I38+I39+I40+I41</f>
        <v>78425.540000000008</v>
      </c>
      <c r="J36" s="527" t="s">
        <v>1654</v>
      </c>
      <c r="K36" s="527" t="s">
        <v>1654</v>
      </c>
      <c r="L36" s="526">
        <f>L37+L38+L39+L40+L41</f>
        <v>336019.81</v>
      </c>
      <c r="M36" s="523"/>
    </row>
    <row r="37" spans="1:13" ht="21.75" customHeight="1">
      <c r="B37" s="498">
        <v>32</v>
      </c>
      <c r="C37" s="811" t="s">
        <v>1646</v>
      </c>
      <c r="D37" s="811"/>
      <c r="E37" s="526">
        <f>[2]TC04!$C$18</f>
        <v>0</v>
      </c>
      <c r="F37" s="526">
        <f>[2]TC04!$I$18</f>
        <v>0</v>
      </c>
      <c r="G37" s="540">
        <f>[2]TC04!$O$18</f>
        <v>0</v>
      </c>
      <c r="H37" s="526">
        <f>[2]TC04!$J$18</f>
        <v>0</v>
      </c>
      <c r="I37" s="526">
        <f>[2]TC04!$L$18</f>
        <v>0</v>
      </c>
      <c r="J37" s="527" t="s">
        <v>1654</v>
      </c>
      <c r="K37" s="527" t="s">
        <v>1654</v>
      </c>
      <c r="L37" s="526">
        <f>[2]TC04!$O$18</f>
        <v>0</v>
      </c>
      <c r="M37" s="523"/>
    </row>
    <row r="38" spans="1:13" ht="21.75" customHeight="1">
      <c r="B38" s="498">
        <v>33</v>
      </c>
      <c r="C38" s="811" t="s">
        <v>1647</v>
      </c>
      <c r="D38" s="811"/>
      <c r="E38" s="526">
        <f>[2]TC04!$C$19</f>
        <v>0</v>
      </c>
      <c r="F38" s="526">
        <f>[2]TC04!$I$19</f>
        <v>0</v>
      </c>
      <c r="G38" s="540">
        <f>[2]TC04!$O$19</f>
        <v>0</v>
      </c>
      <c r="H38" s="526">
        <f>[2]TC04!$J$19</f>
        <v>0</v>
      </c>
      <c r="I38" s="526">
        <f>[2]TC04!$L$19</f>
        <v>0</v>
      </c>
      <c r="J38" s="527" t="s">
        <v>1654</v>
      </c>
      <c r="K38" s="527" t="s">
        <v>1654</v>
      </c>
      <c r="L38" s="526">
        <f>[2]TC04!$O$19</f>
        <v>0</v>
      </c>
      <c r="M38" s="523"/>
    </row>
    <row r="39" spans="1:13" ht="21.75" customHeight="1">
      <c r="B39" s="498">
        <v>34</v>
      </c>
      <c r="C39" s="811" t="s">
        <v>1648</v>
      </c>
      <c r="D39" s="811"/>
      <c r="E39" s="526">
        <f>[2]TC04!$C$20</f>
        <v>0</v>
      </c>
      <c r="F39" s="526">
        <f>[2]TC04!$I$20</f>
        <v>0</v>
      </c>
      <c r="G39" s="540">
        <f>[2]TC04!$O$20</f>
        <v>0</v>
      </c>
      <c r="H39" s="526">
        <f>[2]TC04!$J$20</f>
        <v>0</v>
      </c>
      <c r="I39" s="526">
        <f>[2]TC04!$L$20</f>
        <v>0</v>
      </c>
      <c r="J39" s="527" t="s">
        <v>1654</v>
      </c>
      <c r="K39" s="527" t="s">
        <v>1654</v>
      </c>
      <c r="L39" s="526">
        <f>[2]TC04!$O$20</f>
        <v>0</v>
      </c>
      <c r="M39" s="523"/>
    </row>
    <row r="40" spans="1:13" ht="21.75" customHeight="1">
      <c r="B40" s="498">
        <v>35</v>
      </c>
      <c r="C40" s="811" t="s">
        <v>1649</v>
      </c>
      <c r="D40" s="811"/>
      <c r="E40" s="526">
        <f>[2]TC04!$C$21</f>
        <v>0</v>
      </c>
      <c r="F40" s="526">
        <f>[2]TC04!$I$21</f>
        <v>0</v>
      </c>
      <c r="G40" s="540">
        <f>[2]TC04!$O$21</f>
        <v>0</v>
      </c>
      <c r="H40" s="526">
        <f>[2]TC04!$J$21</f>
        <v>0</v>
      </c>
      <c r="I40" s="526">
        <f>[2]TC04!$L$21</f>
        <v>0</v>
      </c>
      <c r="J40" s="527" t="s">
        <v>1654</v>
      </c>
      <c r="K40" s="527" t="s">
        <v>1654</v>
      </c>
      <c r="L40" s="526">
        <f>[2]TC04!$O$21</f>
        <v>0</v>
      </c>
      <c r="M40" s="523"/>
    </row>
    <row r="41" spans="1:13" ht="21.75" customHeight="1">
      <c r="B41" s="498">
        <v>36</v>
      </c>
      <c r="C41" s="811" t="s">
        <v>1650</v>
      </c>
      <c r="D41" s="811"/>
      <c r="E41" s="526">
        <f>[2]TC04!$C$22</f>
        <v>849253.66999999993</v>
      </c>
      <c r="F41" s="526">
        <f>[2]TC04!$I$22</f>
        <v>78425.540000000008</v>
      </c>
      <c r="G41" s="540">
        <f>[2]TC04!$O$22</f>
        <v>336019.81</v>
      </c>
      <c r="H41" s="526">
        <f>[2]TC04!$J$22</f>
        <v>849253.66999999993</v>
      </c>
      <c r="I41" s="526">
        <f>[2]TC04!$L$22</f>
        <v>78425.540000000008</v>
      </c>
      <c r="J41" s="527" t="s">
        <v>1654</v>
      </c>
      <c r="K41" s="527" t="s">
        <v>1654</v>
      </c>
      <c r="L41" s="526">
        <f>[2]TC04!$O$22</f>
        <v>336019.81</v>
      </c>
      <c r="M41" s="523"/>
    </row>
    <row r="42" spans="1:13" ht="21.75" customHeight="1">
      <c r="A42" s="172" t="s">
        <v>221</v>
      </c>
      <c r="B42" s="498">
        <v>37</v>
      </c>
      <c r="C42" s="812" t="s">
        <v>259</v>
      </c>
      <c r="D42" s="812"/>
      <c r="E42" s="538"/>
      <c r="F42" s="523"/>
      <c r="G42" s="523"/>
      <c r="H42" s="523"/>
      <c r="I42" s="523"/>
      <c r="J42" s="498" t="s">
        <v>222</v>
      </c>
      <c r="K42" s="498" t="s">
        <v>222</v>
      </c>
      <c r="L42" s="523"/>
      <c r="M42" s="523"/>
    </row>
    <row r="43" spans="1:13" ht="21.75" customHeight="1">
      <c r="B43" s="498">
        <v>38</v>
      </c>
      <c r="C43" s="812" t="s">
        <v>260</v>
      </c>
      <c r="D43" s="812"/>
      <c r="E43" s="538"/>
      <c r="F43" s="523"/>
      <c r="G43" s="523"/>
      <c r="H43" s="523"/>
      <c r="I43" s="523"/>
      <c r="J43" s="498" t="s">
        <v>222</v>
      </c>
      <c r="K43" s="498" t="s">
        <v>222</v>
      </c>
      <c r="L43" s="523"/>
      <c r="M43" s="528"/>
    </row>
    <row r="44" spans="1:13" ht="21.75" customHeight="1">
      <c r="B44" s="498">
        <v>39</v>
      </c>
      <c r="C44" s="813" t="s">
        <v>1651</v>
      </c>
      <c r="D44" s="813"/>
      <c r="E44" s="539">
        <f>E6+E23+E26+E36+E42+E43</f>
        <v>4392858.0299999993</v>
      </c>
      <c r="F44" s="549">
        <f t="shared" ref="F44:M44" si="2">F6+F23+F26+F36+F42+F43</f>
        <v>487853.82000000007</v>
      </c>
      <c r="G44" s="539">
        <f t="shared" si="2"/>
        <v>1344892.71</v>
      </c>
      <c r="H44" s="539">
        <f t="shared" si="2"/>
        <v>4392858.0299999993</v>
      </c>
      <c r="I44" s="539">
        <f t="shared" si="2"/>
        <v>495853.82000000007</v>
      </c>
      <c r="J44" s="539">
        <f>J13+J14+J15+J19+J20+J21+J22+J34</f>
        <v>12000</v>
      </c>
      <c r="K44" s="539">
        <f>K13+K14+K15+K19+K20+K21+K22+K34</f>
        <v>8000</v>
      </c>
      <c r="L44" s="539">
        <f>L6+L23+L26+L36+L42+L43</f>
        <v>1332892.71</v>
      </c>
      <c r="M44" s="539">
        <f t="shared" si="2"/>
        <v>-8000</v>
      </c>
    </row>
    <row r="45" spans="1:13" ht="21.75" customHeight="1">
      <c r="B45" s="809" t="s">
        <v>1652</v>
      </c>
      <c r="C45" s="809"/>
      <c r="D45" s="523" t="s">
        <v>1653</v>
      </c>
      <c r="E45" s="538"/>
      <c r="F45" s="498"/>
      <c r="G45" s="498"/>
      <c r="H45" s="498"/>
      <c r="I45" s="498"/>
      <c r="J45" s="498" t="s">
        <v>222</v>
      </c>
      <c r="K45" s="498" t="s">
        <v>222</v>
      </c>
      <c r="L45" s="498"/>
      <c r="M45" s="528"/>
    </row>
    <row r="46" spans="1:13" ht="21.75" customHeight="1" thickBot="1">
      <c r="B46" s="525"/>
      <c r="C46" s="525"/>
      <c r="D46" s="525"/>
      <c r="E46" s="525"/>
      <c r="F46" s="525"/>
      <c r="G46" s="525"/>
      <c r="H46" s="525"/>
      <c r="I46" s="525"/>
      <c r="J46" s="525"/>
      <c r="K46" s="525"/>
      <c r="L46" s="525"/>
      <c r="M46" s="528"/>
    </row>
    <row r="47" spans="1:13" ht="17.25">
      <c r="B47" s="378" t="s">
        <v>1673</v>
      </c>
      <c r="C47" s="379"/>
      <c r="D47" s="379"/>
      <c r="E47" s="380"/>
    </row>
    <row r="48" spans="1:13" ht="17.25">
      <c r="B48" s="381" t="s">
        <v>952</v>
      </c>
      <c r="C48" s="382"/>
      <c r="D48" s="382"/>
      <c r="E48" s="383"/>
    </row>
    <row r="49" spans="2:7" ht="17.25">
      <c r="B49" s="381" t="s">
        <v>953</v>
      </c>
      <c r="C49" s="382"/>
      <c r="D49" s="382"/>
      <c r="E49" s="383"/>
    </row>
    <row r="50" spans="2:7" ht="17.25">
      <c r="B50" s="381" t="s">
        <v>954</v>
      </c>
      <c r="C50" s="382"/>
      <c r="D50" s="382"/>
      <c r="E50" s="383"/>
    </row>
    <row r="51" spans="2:7" ht="17.25">
      <c r="B51" s="384" t="s">
        <v>955</v>
      </c>
      <c r="C51" s="382"/>
      <c r="D51" s="382"/>
      <c r="E51" s="383"/>
    </row>
    <row r="52" spans="2:7" ht="15" thickBot="1">
      <c r="B52" s="385"/>
      <c r="C52" s="386"/>
      <c r="D52" s="386"/>
      <c r="E52" s="387"/>
    </row>
    <row r="57" spans="2:7" ht="22.5">
      <c r="B57" s="547" t="s">
        <v>1677</v>
      </c>
      <c r="C57" s="548"/>
      <c r="D57" s="548"/>
      <c r="E57" s="548"/>
      <c r="F57" s="548"/>
      <c r="G57" s="548"/>
    </row>
  </sheetData>
  <mergeCells count="33">
    <mergeCell ref="A1:L1"/>
    <mergeCell ref="A2:L2"/>
    <mergeCell ref="C7:C12"/>
    <mergeCell ref="C13:C22"/>
    <mergeCell ref="C23:D23"/>
    <mergeCell ref="B3:B5"/>
    <mergeCell ref="C3:D5"/>
    <mergeCell ref="E3:G3"/>
    <mergeCell ref="H3:L3"/>
    <mergeCell ref="C33:D33"/>
    <mergeCell ref="M3:M4"/>
    <mergeCell ref="C6:D6"/>
    <mergeCell ref="C24:D24"/>
    <mergeCell ref="C25:D25"/>
    <mergeCell ref="C26:D26"/>
    <mergeCell ref="C27:D27"/>
    <mergeCell ref="C28:D28"/>
    <mergeCell ref="C29:D29"/>
    <mergeCell ref="C30:D30"/>
    <mergeCell ref="C31:D31"/>
    <mergeCell ref="C32:D32"/>
    <mergeCell ref="B45:C45"/>
    <mergeCell ref="C34:D34"/>
    <mergeCell ref="C35:D35"/>
    <mergeCell ref="C36:D36"/>
    <mergeCell ref="C37:D37"/>
    <mergeCell ref="C38:D38"/>
    <mergeCell ref="C39:D39"/>
    <mergeCell ref="C40:D40"/>
    <mergeCell ref="C41:D41"/>
    <mergeCell ref="C42:D42"/>
    <mergeCell ref="C43:D43"/>
    <mergeCell ref="C44:D44"/>
  </mergeCells>
  <phoneticPr fontId="46" type="noConversion"/>
  <hyperlinks>
    <hyperlink ref="M1" location="A105000纳税调整项目明细表!A1" display="返回纳税调整等"/>
  </hyperlinks>
  <printOptions horizontalCentered="1"/>
  <pageMargins left="0.74803149606299213" right="0.74803149606299213" top="0.78740157480314965" bottom="0" header="0.51181102362204722" footer="0.51181102362204722"/>
  <pageSetup paperSize="9" scale="68"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2"/>
  <sheetViews>
    <sheetView topLeftCell="B13" zoomScaleNormal="100" workbookViewId="0">
      <selection activeCell="C29" sqref="C29"/>
    </sheetView>
  </sheetViews>
  <sheetFormatPr defaultColWidth="8.875" defaultRowHeight="12"/>
  <cols>
    <col min="1" max="1" width="0" style="87" hidden="1" customWidth="1"/>
    <col min="2" max="2" width="8.5" style="317" bestFit="1" customWidth="1"/>
    <col min="3" max="3" width="60.25" style="87" customWidth="1"/>
    <col min="4" max="4" width="5.25" style="313" customWidth="1"/>
    <col min="5" max="5" width="6" style="90" customWidth="1"/>
    <col min="6" max="6" width="8.875" style="87"/>
    <col min="7" max="7" width="60.125" style="87" hidden="1" customWidth="1"/>
    <col min="8" max="16384" width="8.875" style="87"/>
  </cols>
  <sheetData>
    <row r="1" spans="1:7" ht="25.5" customHeight="1">
      <c r="B1" s="660" t="s">
        <v>154</v>
      </c>
      <c r="C1" s="660"/>
      <c r="D1" s="660"/>
      <c r="E1" s="660"/>
    </row>
    <row r="2" spans="1:7" ht="14.25" customHeight="1">
      <c r="A2" s="672" t="s">
        <v>1563</v>
      </c>
      <c r="B2" s="664" t="s">
        <v>155</v>
      </c>
      <c r="C2" s="662" t="s">
        <v>156</v>
      </c>
      <c r="D2" s="661" t="s">
        <v>157</v>
      </c>
      <c r="E2" s="661"/>
    </row>
    <row r="3" spans="1:7" ht="14.25" customHeight="1">
      <c r="A3" s="673"/>
      <c r="B3" s="665"/>
      <c r="C3" s="663"/>
      <c r="D3" s="310" t="s">
        <v>158</v>
      </c>
      <c r="E3" s="86" t="s">
        <v>159</v>
      </c>
    </row>
    <row r="4" spans="1:7" ht="14.25" customHeight="1">
      <c r="A4" s="497">
        <v>1</v>
      </c>
      <c r="B4" s="316" t="s">
        <v>744</v>
      </c>
      <c r="C4" s="88" t="s">
        <v>144</v>
      </c>
      <c r="D4" s="311" t="s">
        <v>1384</v>
      </c>
      <c r="E4" s="86" t="s">
        <v>162</v>
      </c>
      <c r="G4" s="314" t="s">
        <v>768</v>
      </c>
    </row>
    <row r="5" spans="1:7" ht="14.25" customHeight="1">
      <c r="A5" s="497">
        <v>2</v>
      </c>
      <c r="B5" s="316" t="s">
        <v>745</v>
      </c>
      <c r="C5" s="88" t="s">
        <v>160</v>
      </c>
      <c r="D5" s="311" t="s">
        <v>767</v>
      </c>
      <c r="E5" s="6" t="s">
        <v>738</v>
      </c>
      <c r="G5" s="314" t="s">
        <v>769</v>
      </c>
    </row>
    <row r="6" spans="1:7" ht="14.25" customHeight="1">
      <c r="A6" s="497">
        <v>3</v>
      </c>
      <c r="B6" s="316" t="s">
        <v>746</v>
      </c>
      <c r="C6" s="88" t="s">
        <v>161</v>
      </c>
      <c r="D6" s="310" t="s">
        <v>767</v>
      </c>
      <c r="E6" s="86" t="s">
        <v>813</v>
      </c>
      <c r="G6" s="315" t="s">
        <v>770</v>
      </c>
    </row>
    <row r="7" spans="1:7" ht="14.25" customHeight="1">
      <c r="A7" s="497">
        <v>4</v>
      </c>
      <c r="B7" s="316" t="s">
        <v>18</v>
      </c>
      <c r="C7" s="88" t="s">
        <v>19</v>
      </c>
      <c r="D7" s="310" t="s">
        <v>189</v>
      </c>
      <c r="E7" s="86" t="str">
        <f t="shared" ref="E7:E40" si="0">IF(D7="√","×","□")</f>
        <v>□</v>
      </c>
      <c r="G7" s="315" t="s">
        <v>771</v>
      </c>
    </row>
    <row r="8" spans="1:7" ht="14.25" customHeight="1">
      <c r="A8" s="497">
        <v>5</v>
      </c>
      <c r="B8" s="316" t="s">
        <v>20</v>
      </c>
      <c r="C8" s="88" t="s">
        <v>21</v>
      </c>
      <c r="D8" s="310" t="s">
        <v>767</v>
      </c>
      <c r="E8" s="86" t="s">
        <v>813</v>
      </c>
      <c r="G8" s="315" t="s">
        <v>772</v>
      </c>
    </row>
    <row r="9" spans="1:7" ht="14.25" customHeight="1">
      <c r="A9" s="497">
        <v>6</v>
      </c>
      <c r="B9" s="316" t="s">
        <v>22</v>
      </c>
      <c r="C9" s="88" t="s">
        <v>23</v>
      </c>
      <c r="D9" s="310" t="s">
        <v>189</v>
      </c>
      <c r="E9" s="86" t="str">
        <f t="shared" si="0"/>
        <v>□</v>
      </c>
      <c r="G9" s="315" t="s">
        <v>773</v>
      </c>
    </row>
    <row r="10" spans="1:7" ht="14.25" customHeight="1">
      <c r="A10" s="497">
        <v>7</v>
      </c>
      <c r="B10" s="316" t="s">
        <v>24</v>
      </c>
      <c r="C10" s="88" t="s">
        <v>25</v>
      </c>
      <c r="D10" s="312" t="s">
        <v>743</v>
      </c>
      <c r="E10" s="86" t="str">
        <f t="shared" si="0"/>
        <v>□</v>
      </c>
      <c r="G10" s="315" t="s">
        <v>774</v>
      </c>
    </row>
    <row r="11" spans="1:7" ht="14.25" customHeight="1">
      <c r="A11" s="497">
        <v>8</v>
      </c>
      <c r="B11" s="316" t="s">
        <v>747</v>
      </c>
      <c r="C11" s="88" t="s">
        <v>26</v>
      </c>
      <c r="D11" s="310" t="s">
        <v>767</v>
      </c>
      <c r="E11" s="86" t="s">
        <v>813</v>
      </c>
      <c r="G11" s="315" t="s">
        <v>775</v>
      </c>
    </row>
    <row r="12" spans="1:7" ht="14.25" customHeight="1">
      <c r="A12" s="497">
        <v>9</v>
      </c>
      <c r="B12" s="316" t="s">
        <v>748</v>
      </c>
      <c r="C12" s="88" t="s">
        <v>27</v>
      </c>
      <c r="D12" s="310" t="s">
        <v>767</v>
      </c>
      <c r="E12" s="86" t="s">
        <v>813</v>
      </c>
      <c r="G12" s="315" t="s">
        <v>776</v>
      </c>
    </row>
    <row r="13" spans="1:7" ht="14.25" customHeight="1">
      <c r="A13" s="497">
        <v>10</v>
      </c>
      <c r="B13" s="316" t="s">
        <v>749</v>
      </c>
      <c r="C13" s="88" t="s">
        <v>28</v>
      </c>
      <c r="D13" s="310" t="str">
        <f>IF(SUM(A105010视同销售和房地产开发企业特定业务纳税调整明细表!C5:D33)&lt;&gt;0,"√","□")</f>
        <v>√</v>
      </c>
      <c r="E13" s="86" t="str">
        <f t="shared" si="0"/>
        <v>×</v>
      </c>
      <c r="G13" s="315" t="s">
        <v>777</v>
      </c>
    </row>
    <row r="14" spans="1:7" ht="14.25" customHeight="1">
      <c r="A14" s="497">
        <v>11</v>
      </c>
      <c r="B14" s="316" t="s">
        <v>750</v>
      </c>
      <c r="C14" s="88" t="s">
        <v>29</v>
      </c>
      <c r="D14" s="310" t="str">
        <f>IF(SUM(A105020未按权责发生制确认收入纳税调整明细表!C20:H20)&lt;&gt;0,"√","□")</f>
        <v>□</v>
      </c>
      <c r="E14" s="86" t="str">
        <f t="shared" si="0"/>
        <v>□</v>
      </c>
      <c r="G14" s="315" t="s">
        <v>778</v>
      </c>
    </row>
    <row r="15" spans="1:7" ht="14.25" customHeight="1">
      <c r="A15" s="497">
        <v>12</v>
      </c>
      <c r="B15" s="316" t="s">
        <v>751</v>
      </c>
      <c r="C15" s="88" t="s">
        <v>30</v>
      </c>
      <c r="D15" s="310" t="str">
        <f>IF(SUM(A105030投资收益纳税调整明细表!C18:M18)&lt;&gt;0,"√","□")</f>
        <v>√</v>
      </c>
      <c r="E15" s="86" t="str">
        <f t="shared" si="0"/>
        <v>×</v>
      </c>
      <c r="G15" s="315" t="s">
        <v>779</v>
      </c>
    </row>
    <row r="16" spans="1:7" ht="14.25" customHeight="1">
      <c r="A16" s="497">
        <v>13</v>
      </c>
      <c r="B16" s="316" t="s">
        <v>752</v>
      </c>
      <c r="C16" s="88" t="s">
        <v>31</v>
      </c>
      <c r="D16" s="310" t="str">
        <f>IF(SUM(A105040专项用途财政性资金纳税调整表!L14:P14)&lt;&gt;0,"√","□")</f>
        <v>√</v>
      </c>
      <c r="E16" s="86" t="str">
        <f t="shared" si="0"/>
        <v>×</v>
      </c>
      <c r="G16" s="315" t="s">
        <v>780</v>
      </c>
    </row>
    <row r="17" spans="1:7" ht="14.25" customHeight="1">
      <c r="A17" s="497">
        <v>14</v>
      </c>
      <c r="B17" s="316" t="s">
        <v>753</v>
      </c>
      <c r="C17" s="88" t="s">
        <v>32</v>
      </c>
      <c r="D17" s="310" t="s">
        <v>767</v>
      </c>
      <c r="E17" s="86" t="s">
        <v>813</v>
      </c>
      <c r="G17" s="315" t="s">
        <v>781</v>
      </c>
    </row>
    <row r="18" spans="1:7" ht="14.25" customHeight="1">
      <c r="A18" s="497">
        <v>15</v>
      </c>
      <c r="B18" s="316" t="s">
        <v>754</v>
      </c>
      <c r="C18" s="298" t="s">
        <v>739</v>
      </c>
      <c r="D18" s="310" t="str">
        <f>IF(SUM(A105060广告费和业务宣传费跨年度纳税调整明细表!C4:C6)&lt;&gt;0,"√","□")</f>
        <v>√</v>
      </c>
      <c r="E18" s="86" t="str">
        <f t="shared" si="0"/>
        <v>×</v>
      </c>
      <c r="G18" s="315" t="s">
        <v>782</v>
      </c>
    </row>
    <row r="19" spans="1:7" ht="14.25" customHeight="1">
      <c r="A19" s="497">
        <v>16</v>
      </c>
      <c r="B19" s="316" t="s">
        <v>755</v>
      </c>
      <c r="C19" s="88" t="s">
        <v>33</v>
      </c>
      <c r="D19" s="310" t="s">
        <v>767</v>
      </c>
      <c r="E19" s="86" t="str">
        <f>IF(D19="√","×","□")</f>
        <v>×</v>
      </c>
      <c r="G19" s="315" t="s">
        <v>783</v>
      </c>
    </row>
    <row r="20" spans="1:7" ht="14.25" customHeight="1">
      <c r="A20" s="497">
        <v>17</v>
      </c>
      <c r="B20" s="316" t="s">
        <v>756</v>
      </c>
      <c r="C20" s="88" t="s">
        <v>34</v>
      </c>
      <c r="D20" s="310" t="s">
        <v>767</v>
      </c>
      <c r="E20" s="86" t="s">
        <v>813</v>
      </c>
      <c r="G20" s="315" t="s">
        <v>784</v>
      </c>
    </row>
    <row r="21" spans="1:7" ht="14.25" customHeight="1">
      <c r="A21" s="497">
        <v>18</v>
      </c>
      <c r="B21" s="316" t="s">
        <v>757</v>
      </c>
      <c r="C21" s="88" t="s">
        <v>35</v>
      </c>
      <c r="D21" s="310" t="s">
        <v>767</v>
      </c>
      <c r="E21" s="86" t="s">
        <v>813</v>
      </c>
      <c r="G21" s="315" t="s">
        <v>785</v>
      </c>
    </row>
    <row r="22" spans="1:7" ht="14.25" customHeight="1">
      <c r="A22" s="497">
        <v>19</v>
      </c>
      <c r="B22" s="316" t="s">
        <v>36</v>
      </c>
      <c r="C22" s="88" t="s">
        <v>37</v>
      </c>
      <c r="D22" s="310" t="str">
        <f>IF(SUM(A104000期间费用明细表!C43:H43)&lt;&gt;0,"√","□")</f>
        <v>□</v>
      </c>
      <c r="E22" s="86" t="str">
        <f t="shared" si="0"/>
        <v>□</v>
      </c>
      <c r="G22" s="315" t="s">
        <v>786</v>
      </c>
    </row>
    <row r="23" spans="1:7" ht="14.25" customHeight="1">
      <c r="A23" s="497">
        <v>20</v>
      </c>
      <c r="B23" s="316" t="s">
        <v>38</v>
      </c>
      <c r="C23" s="88" t="s">
        <v>39</v>
      </c>
      <c r="D23" s="310" t="str">
        <f>IF(SUM(A104000期间费用明细表!C44:H44)&lt;&gt;0,"√","□")</f>
        <v>□</v>
      </c>
      <c r="E23" s="86" t="str">
        <f t="shared" si="0"/>
        <v>□</v>
      </c>
      <c r="G23" s="315" t="s">
        <v>787</v>
      </c>
    </row>
    <row r="24" spans="1:7" ht="14.25" customHeight="1">
      <c r="A24" s="497">
        <v>21</v>
      </c>
      <c r="B24" s="316" t="s">
        <v>40</v>
      </c>
      <c r="C24" s="88" t="s">
        <v>41</v>
      </c>
      <c r="D24" s="310" t="str">
        <f>IF(SUM(A104000期间费用明细表!C45:H45)&lt;&gt;0,"√","□")</f>
        <v>□</v>
      </c>
      <c r="E24" s="86" t="str">
        <f t="shared" si="0"/>
        <v>□</v>
      </c>
      <c r="G24" s="315" t="s">
        <v>788</v>
      </c>
    </row>
    <row r="25" spans="1:7" ht="14.25" customHeight="1">
      <c r="A25" s="497">
        <v>22</v>
      </c>
      <c r="B25" s="316" t="s">
        <v>758</v>
      </c>
      <c r="C25" s="298" t="s">
        <v>740</v>
      </c>
      <c r="D25" s="310" t="s">
        <v>767</v>
      </c>
      <c r="E25" s="86" t="s">
        <v>813</v>
      </c>
      <c r="G25" s="315" t="s">
        <v>789</v>
      </c>
    </row>
    <row r="26" spans="1:7" ht="14.25" customHeight="1">
      <c r="A26" s="497">
        <v>23</v>
      </c>
      <c r="B26" s="316" t="s">
        <v>759</v>
      </c>
      <c r="C26" s="88" t="s">
        <v>42</v>
      </c>
      <c r="D26" s="310" t="str">
        <f>IF(SUM(A107010免税、减计收入及加计扣除优惠明细表!C30)&lt;&gt;0,"√","□")</f>
        <v>□</v>
      </c>
      <c r="E26" s="86" t="str">
        <f t="shared" si="0"/>
        <v>□</v>
      </c>
      <c r="G26" s="315" t="s">
        <v>790</v>
      </c>
    </row>
    <row r="27" spans="1:7" ht="14.25" customHeight="1">
      <c r="A27" s="497">
        <v>24</v>
      </c>
      <c r="B27" s="316" t="s">
        <v>760</v>
      </c>
      <c r="C27" s="88" t="s">
        <v>43</v>
      </c>
      <c r="D27" s="310" t="str">
        <f>IF(SUM(A107011股息红利优惠明细表!Q16:Q17)&lt;&gt;0,"√","□")</f>
        <v>□</v>
      </c>
      <c r="E27" s="86" t="str">
        <f t="shared" si="0"/>
        <v>□</v>
      </c>
      <c r="G27" s="315" t="s">
        <v>791</v>
      </c>
    </row>
    <row r="28" spans="1:7" ht="14.25" customHeight="1">
      <c r="A28" s="497">
        <v>25</v>
      </c>
      <c r="B28" s="343" t="s">
        <v>1562</v>
      </c>
      <c r="C28" s="88" t="s">
        <v>44</v>
      </c>
      <c r="D28" s="310" t="s">
        <v>767</v>
      </c>
      <c r="E28" s="86" t="str">
        <f t="shared" si="0"/>
        <v>×</v>
      </c>
      <c r="G28" s="315" t="s">
        <v>792</v>
      </c>
    </row>
    <row r="29" spans="1:7" ht="14.25" customHeight="1">
      <c r="A29" s="497">
        <v>26</v>
      </c>
      <c r="B29" s="343" t="s">
        <v>45</v>
      </c>
      <c r="C29" s="88" t="s">
        <v>46</v>
      </c>
      <c r="D29" s="310" t="str">
        <f>IF(SUM(A107020所得减免优惠明细表!C105:I105)&lt;&gt;0,"√","□")</f>
        <v>□</v>
      </c>
      <c r="E29" s="86" t="str">
        <f t="shared" si="0"/>
        <v>□</v>
      </c>
      <c r="G29" s="315" t="s">
        <v>793</v>
      </c>
    </row>
    <row r="30" spans="1:7" ht="14.25" customHeight="1">
      <c r="A30" s="497">
        <v>27</v>
      </c>
      <c r="B30" s="316" t="s">
        <v>47</v>
      </c>
      <c r="C30" s="88" t="s">
        <v>48</v>
      </c>
      <c r="D30" s="310" t="str">
        <f>IF(SUM(A107030抵扣应纳税所得额明细表!C21)&lt;&gt;0,"√","□")</f>
        <v>□</v>
      </c>
      <c r="E30" s="86" t="str">
        <f t="shared" si="0"/>
        <v>□</v>
      </c>
      <c r="G30" s="315" t="s">
        <v>794</v>
      </c>
    </row>
    <row r="31" spans="1:7" ht="14.25" customHeight="1">
      <c r="A31" s="497">
        <v>28</v>
      </c>
      <c r="B31" s="316" t="s">
        <v>49</v>
      </c>
      <c r="C31" s="88" t="s">
        <v>50</v>
      </c>
      <c r="D31" s="311" t="s">
        <v>1314</v>
      </c>
      <c r="E31" s="86" t="s">
        <v>813</v>
      </c>
      <c r="G31" s="315" t="s">
        <v>795</v>
      </c>
    </row>
    <row r="32" spans="1:7" ht="14.25" customHeight="1">
      <c r="A32" s="497">
        <v>29</v>
      </c>
      <c r="B32" s="316" t="s">
        <v>51</v>
      </c>
      <c r="C32" s="298" t="s">
        <v>52</v>
      </c>
      <c r="D32" s="310" t="s">
        <v>767</v>
      </c>
      <c r="E32" s="86" t="s">
        <v>813</v>
      </c>
      <c r="G32" s="315" t="s">
        <v>796</v>
      </c>
    </row>
    <row r="33" spans="1:7" ht="14.25" customHeight="1">
      <c r="A33" s="497">
        <v>30</v>
      </c>
      <c r="B33" s="316" t="s">
        <v>53</v>
      </c>
      <c r="C33" s="298" t="s">
        <v>908</v>
      </c>
      <c r="D33" s="310" t="s">
        <v>767</v>
      </c>
      <c r="E33" s="86" t="str">
        <f t="shared" si="0"/>
        <v>×</v>
      </c>
      <c r="G33" s="315" t="s">
        <v>797</v>
      </c>
    </row>
    <row r="34" spans="1:7" ht="14.25" customHeight="1">
      <c r="A34" s="497">
        <v>31</v>
      </c>
      <c r="B34" s="316" t="s">
        <v>54</v>
      </c>
      <c r="C34" s="88" t="s">
        <v>55</v>
      </c>
      <c r="D34" s="310" t="str">
        <f>IF(SUM(A107050税额抵免优惠明细表!N10:N19)&lt;&gt;0,"√","□")</f>
        <v>□</v>
      </c>
      <c r="E34" s="86" t="str">
        <f t="shared" si="0"/>
        <v>□</v>
      </c>
      <c r="G34" s="315" t="s">
        <v>798</v>
      </c>
    </row>
    <row r="35" spans="1:7" ht="14.25" customHeight="1">
      <c r="A35" s="497">
        <v>32</v>
      </c>
      <c r="B35" s="316" t="s">
        <v>761</v>
      </c>
      <c r="C35" s="88" t="s">
        <v>56</v>
      </c>
      <c r="D35" s="310" t="s">
        <v>767</v>
      </c>
      <c r="E35" s="86" t="s">
        <v>813</v>
      </c>
      <c r="G35" s="315" t="s">
        <v>799</v>
      </c>
    </row>
    <row r="36" spans="1:7" ht="14.25" customHeight="1">
      <c r="A36" s="497">
        <v>33</v>
      </c>
      <c r="B36" s="316" t="s">
        <v>762</v>
      </c>
      <c r="C36" s="306" t="s">
        <v>741</v>
      </c>
      <c r="D36" s="310" t="str">
        <f>IF(SUM(A108010境外所得纳税调整后所得明细表!C23:S23)&lt;&gt;0,"√","□")</f>
        <v>□</v>
      </c>
      <c r="E36" s="86" t="str">
        <f t="shared" si="0"/>
        <v>□</v>
      </c>
      <c r="G36" s="315" t="s">
        <v>800</v>
      </c>
    </row>
    <row r="37" spans="1:7" ht="14.25" customHeight="1">
      <c r="A37" s="497">
        <v>34</v>
      </c>
      <c r="B37" s="316" t="s">
        <v>763</v>
      </c>
      <c r="C37" s="88" t="s">
        <v>57</v>
      </c>
      <c r="D37" s="310" t="str">
        <f>IF(SUM(A108010境外所得纳税调整后所得明细表!C24:S24)&lt;&gt;0,"√","□")</f>
        <v>□</v>
      </c>
      <c r="E37" s="86" t="str">
        <f>IF(D37="√","×","□")</f>
        <v>□</v>
      </c>
      <c r="G37" s="315" t="s">
        <v>801</v>
      </c>
    </row>
    <row r="38" spans="1:7" ht="14.25" customHeight="1">
      <c r="A38" s="497">
        <v>35</v>
      </c>
      <c r="B38" s="316" t="s">
        <v>764</v>
      </c>
      <c r="C38" s="88" t="s">
        <v>58</v>
      </c>
      <c r="D38" s="310" t="str">
        <f>IF(SUM(A108010境外所得纳税调整后所得明细表!C25:S25)&lt;&gt;0,"√","□")</f>
        <v>□</v>
      </c>
      <c r="E38" s="86" t="str">
        <f>IF(D38="√","×","□")</f>
        <v>□</v>
      </c>
      <c r="G38" s="315" t="s">
        <v>802</v>
      </c>
    </row>
    <row r="39" spans="1:7" ht="14.25" customHeight="1">
      <c r="A39" s="497">
        <v>36</v>
      </c>
      <c r="B39" s="316" t="s">
        <v>765</v>
      </c>
      <c r="C39" s="88" t="s">
        <v>59</v>
      </c>
      <c r="D39" s="310" t="str">
        <f>IF(SUM(A109000跨地区经营汇总纳税企业年度分摊企业所得税明细表!C6:C20)&lt;&gt;0,"√","□")</f>
        <v>√</v>
      </c>
      <c r="E39" s="86" t="str">
        <f t="shared" si="0"/>
        <v>×</v>
      </c>
      <c r="G39" s="315" t="s">
        <v>803</v>
      </c>
    </row>
    <row r="40" spans="1:7" ht="14.25" customHeight="1">
      <c r="A40" s="497">
        <v>37</v>
      </c>
      <c r="B40" s="316" t="s">
        <v>766</v>
      </c>
      <c r="C40" s="89" t="s">
        <v>60</v>
      </c>
      <c r="D40" s="310" t="str">
        <f>IF(SUM(A109010企业所得税汇总纳税分支机构所得税分配表!D7:F21)&lt;&gt;0,"√","□")</f>
        <v>□</v>
      </c>
      <c r="E40" s="86" t="str">
        <f t="shared" si="0"/>
        <v>□</v>
      </c>
      <c r="G40" s="315" t="s">
        <v>804</v>
      </c>
    </row>
    <row r="41" spans="1:7" ht="14.25" customHeight="1">
      <c r="A41" s="666" t="s">
        <v>61</v>
      </c>
      <c r="B41" s="667"/>
      <c r="C41" s="667"/>
      <c r="D41" s="667"/>
      <c r="E41" s="668"/>
    </row>
    <row r="42" spans="1:7" ht="14.25" customHeight="1">
      <c r="A42" s="669"/>
      <c r="B42" s="670"/>
      <c r="C42" s="670"/>
      <c r="D42" s="670"/>
      <c r="E42" s="671"/>
    </row>
  </sheetData>
  <mergeCells count="6">
    <mergeCell ref="B1:E1"/>
    <mergeCell ref="D2:E2"/>
    <mergeCell ref="C2:C3"/>
    <mergeCell ref="B2:B3"/>
    <mergeCell ref="A41:E42"/>
    <mergeCell ref="A2:A3"/>
  </mergeCells>
  <phoneticPr fontId="3" type="noConversion"/>
  <hyperlinks>
    <hyperlink ref="B4" location="A000000企业基础信息表!A1" display="A000000"/>
    <hyperlink ref="B5" location="'A100000中华人民共和国企业所得税年度纳税申报表（A类）'!A1" display="A100000"/>
    <hyperlink ref="B6" location="A101010一般企业收入明细表!A1" display="A101010"/>
    <hyperlink ref="B8" location="A102010一般企业成本支出明细表!A1" display="A102010"/>
    <hyperlink ref="B11" location="A104000期间费用明细表!A1" display="A104000"/>
    <hyperlink ref="B12" location="A105000纳税调整项目明细表!A1" display="A105000"/>
    <hyperlink ref="B13" location="A105010视同销售和房地产开发企业特定业务纳税调整明细表!A1" display="A105010"/>
    <hyperlink ref="B14" location="A105020未按权责发生制确认收入纳税调整明细表!A1" display="A105020"/>
    <hyperlink ref="B15" location="A105030投资收益纳税调整明细表!A1" display="A105030"/>
    <hyperlink ref="B16" location="A105040专项用途财政性资金纳税调整表!A1" display="A105040"/>
    <hyperlink ref="B17" location="A105050职工薪酬纳税调整明细表!A1" display="A105050"/>
    <hyperlink ref="B18" location="A105060广告费和业务宣传费跨年度纳税调整明细表!A1" display="A105060"/>
    <hyperlink ref="B19" location="A105070捐赠支出纳税调整明细表!A1" display="A105070"/>
    <hyperlink ref="B20" location="A105080资产折旧、摊销情况及纳税调整明细表!A1" display="A105080"/>
    <hyperlink ref="B21" location="A105090资产损失税前扣除及纳税调整明细表!A1" display="A105090"/>
    <hyperlink ref="B25" location="A106000企业所得税弥补亏损明细表!A1" display="A106000"/>
    <hyperlink ref="B26" location="A107010免税、减计收入及加计扣除优惠明细表!A1" display="A107010"/>
    <hyperlink ref="B27" location="A107011股息红利优惠明细表!A1" display="A107011"/>
    <hyperlink ref="B28" location="A107014研发费用加计扣除优惠明细表!A1" display="A107014"/>
    <hyperlink ref="B29" location="A107020所得减免优惠明细表!A1" display="A107020"/>
    <hyperlink ref="B30" location="A107030抵扣应纳税所得额明细表!A1" display="A107030"/>
    <hyperlink ref="B31" location="A107040减免所得税优惠明细表!A1" display="A107040"/>
    <hyperlink ref="B32" location="A107041高新技术企业优惠情况及明细表!A1" display="A107041"/>
    <hyperlink ref="B33" location="A107042软件、集成电路企业优惠情况及明细表!A1" display="A107042"/>
    <hyperlink ref="B34" location="A107050税额抵免优惠明细表!A1" display="A107050"/>
    <hyperlink ref="B35" location="A108000境外所得税收抵免明细表!A1" display="A108000"/>
    <hyperlink ref="B36" location="A108010境外所得纳税调整后所得明细表!A1" display="A108010"/>
    <hyperlink ref="B37" location="A108020境外分支机构弥补亏损明细表!A1" display="A108020"/>
    <hyperlink ref="B38" location="A108030跨年度结转抵免境外所得税明细表!Print_Area" display="A108030"/>
    <hyperlink ref="B39" location="A109000跨地区经营汇总纳税企业年度分摊企业所得税明细表!Print_Area" display="A109000"/>
    <hyperlink ref="B40" location="A109010企业所得税汇总纳税分支机构所得税分配表!Print_Area" display="A109010"/>
    <hyperlink ref="B7" location="A101020金融企业收入明细表!A1" display="A101020"/>
    <hyperlink ref="B9" location="A102020金融企业支出明细表!Print_Area" display="A102020"/>
    <hyperlink ref="B10" location="A103000事业单位、民间非营利组织收入、支出明细表!A1" display="A103000"/>
    <hyperlink ref="B22" location="A105100企业重组纳税调整明细表!A1" display="A105100"/>
    <hyperlink ref="B23" location="A105110政策性搬迁纳税调整明细表!A1" display="A105110"/>
    <hyperlink ref="B24" location="A105120特殊行业准备金纳税调整明细表!A1" display="A105120"/>
  </hyperlinks>
  <printOptions horizontalCentered="1"/>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G179"/>
  <sheetViews>
    <sheetView workbookViewId="0">
      <selection activeCell="I20" sqref="I20"/>
    </sheetView>
  </sheetViews>
  <sheetFormatPr defaultRowHeight="14.25"/>
  <cols>
    <col min="1" max="1" width="20" customWidth="1"/>
    <col min="7" max="7" width="18.375" customWidth="1"/>
  </cols>
  <sheetData>
    <row r="1" spans="1:7" ht="22.5">
      <c r="A1" s="389" t="s">
        <v>956</v>
      </c>
    </row>
    <row r="2" spans="1:7" ht="15" thickBot="1">
      <c r="A2" s="390" t="s">
        <v>957</v>
      </c>
    </row>
    <row r="3" spans="1:7" ht="15.75" thickTop="1" thickBot="1">
      <c r="A3" s="823" t="s">
        <v>958</v>
      </c>
      <c r="B3" s="824"/>
      <c r="C3" s="824"/>
      <c r="D3" s="825"/>
      <c r="E3" s="826" t="s">
        <v>959</v>
      </c>
      <c r="F3" s="817" t="s">
        <v>960</v>
      </c>
      <c r="G3" s="820" t="s">
        <v>961</v>
      </c>
    </row>
    <row r="4" spans="1:7" ht="15" thickBot="1">
      <c r="A4" s="391" t="s">
        <v>962</v>
      </c>
      <c r="B4" s="392" t="s">
        <v>963</v>
      </c>
      <c r="C4" s="392" t="s">
        <v>964</v>
      </c>
      <c r="D4" s="392" t="s">
        <v>965</v>
      </c>
      <c r="E4" s="827"/>
      <c r="F4" s="819"/>
      <c r="G4" s="822"/>
    </row>
    <row r="5" spans="1:7" ht="15" thickTop="1">
      <c r="A5" s="393"/>
      <c r="B5" s="394">
        <v>13</v>
      </c>
      <c r="C5" s="394"/>
      <c r="D5" s="394"/>
      <c r="E5" s="394" t="s">
        <v>966</v>
      </c>
      <c r="F5" s="817" t="s">
        <v>967</v>
      </c>
      <c r="G5" s="820" t="s">
        <v>968</v>
      </c>
    </row>
    <row r="6" spans="1:7">
      <c r="A6" s="393"/>
      <c r="B6" s="395"/>
      <c r="C6" s="395">
        <v>131</v>
      </c>
      <c r="D6" s="395">
        <v>1310</v>
      </c>
      <c r="E6" s="395" t="s">
        <v>969</v>
      </c>
      <c r="F6" s="818"/>
      <c r="G6" s="821"/>
    </row>
    <row r="7" spans="1:7">
      <c r="A7" s="393"/>
      <c r="B7" s="395"/>
      <c r="C7" s="395">
        <v>132</v>
      </c>
      <c r="D7" s="395">
        <v>1320</v>
      </c>
      <c r="E7" s="395" t="s">
        <v>970</v>
      </c>
      <c r="F7" s="818"/>
      <c r="G7" s="821"/>
    </row>
    <row r="8" spans="1:7">
      <c r="A8" s="393"/>
      <c r="B8" s="395"/>
      <c r="C8" s="395">
        <v>133</v>
      </c>
      <c r="D8" s="395"/>
      <c r="E8" s="395" t="s">
        <v>971</v>
      </c>
      <c r="F8" s="818"/>
      <c r="G8" s="821"/>
    </row>
    <row r="9" spans="1:7">
      <c r="A9" s="393"/>
      <c r="B9" s="395"/>
      <c r="C9" s="395">
        <v>134</v>
      </c>
      <c r="D9" s="395">
        <v>1340</v>
      </c>
      <c r="E9" s="395" t="s">
        <v>972</v>
      </c>
      <c r="F9" s="818"/>
      <c r="G9" s="821"/>
    </row>
    <row r="10" spans="1:7">
      <c r="A10" s="393"/>
      <c r="B10" s="395"/>
      <c r="C10" s="395">
        <v>135</v>
      </c>
      <c r="D10" s="395"/>
      <c r="E10" s="395" t="s">
        <v>973</v>
      </c>
      <c r="F10" s="818"/>
      <c r="G10" s="821"/>
    </row>
    <row r="11" spans="1:7">
      <c r="A11" s="393"/>
      <c r="B11" s="395"/>
      <c r="C11" s="395">
        <v>136</v>
      </c>
      <c r="D11" s="395"/>
      <c r="E11" s="395" t="s">
        <v>974</v>
      </c>
      <c r="F11" s="818"/>
      <c r="G11" s="821"/>
    </row>
    <row r="12" spans="1:7">
      <c r="A12" s="393"/>
      <c r="B12" s="395"/>
      <c r="C12" s="395">
        <v>137</v>
      </c>
      <c r="D12" s="395"/>
      <c r="E12" s="395" t="s">
        <v>975</v>
      </c>
      <c r="F12" s="818"/>
      <c r="G12" s="821"/>
    </row>
    <row r="13" spans="1:7" ht="15" thickBot="1">
      <c r="A13" s="396"/>
      <c r="B13" s="397"/>
      <c r="C13" s="397">
        <v>139</v>
      </c>
      <c r="D13" s="397"/>
      <c r="E13" s="397" t="s">
        <v>976</v>
      </c>
      <c r="F13" s="819"/>
      <c r="G13" s="822"/>
    </row>
    <row r="14" spans="1:7" ht="15" thickTop="1">
      <c r="A14" s="393"/>
      <c r="B14" s="394">
        <v>14</v>
      </c>
      <c r="C14" s="394"/>
      <c r="D14" s="394"/>
      <c r="E14" s="394" t="s">
        <v>977</v>
      </c>
      <c r="F14" s="817" t="s">
        <v>967</v>
      </c>
      <c r="G14" s="820" t="s">
        <v>968</v>
      </c>
    </row>
    <row r="15" spans="1:7">
      <c r="A15" s="393"/>
      <c r="B15" s="395"/>
      <c r="C15" s="395">
        <v>141</v>
      </c>
      <c r="D15" s="395"/>
      <c r="E15" s="395" t="s">
        <v>978</v>
      </c>
      <c r="F15" s="818"/>
      <c r="G15" s="821"/>
    </row>
    <row r="16" spans="1:7">
      <c r="A16" s="393"/>
      <c r="B16" s="395"/>
      <c r="C16" s="395">
        <v>142</v>
      </c>
      <c r="D16" s="395"/>
      <c r="E16" s="395" t="s">
        <v>979</v>
      </c>
      <c r="F16" s="818"/>
      <c r="G16" s="821"/>
    </row>
    <row r="17" spans="1:7">
      <c r="A17" s="393"/>
      <c r="B17" s="395"/>
      <c r="C17" s="395">
        <v>143</v>
      </c>
      <c r="D17" s="395"/>
      <c r="E17" s="395" t="s">
        <v>980</v>
      </c>
      <c r="F17" s="818"/>
      <c r="G17" s="821"/>
    </row>
    <row r="18" spans="1:7">
      <c r="A18" s="393"/>
      <c r="B18" s="395"/>
      <c r="C18" s="395">
        <v>144</v>
      </c>
      <c r="D18" s="395">
        <v>1440</v>
      </c>
      <c r="E18" s="395" t="s">
        <v>981</v>
      </c>
      <c r="F18" s="818"/>
      <c r="G18" s="821"/>
    </row>
    <row r="19" spans="1:7">
      <c r="A19" s="393"/>
      <c r="B19" s="395"/>
      <c r="C19" s="395">
        <v>145</v>
      </c>
      <c r="D19" s="395"/>
      <c r="E19" s="395" t="s">
        <v>982</v>
      </c>
      <c r="F19" s="818"/>
      <c r="G19" s="821"/>
    </row>
    <row r="20" spans="1:7">
      <c r="A20" s="393"/>
      <c r="B20" s="395"/>
      <c r="C20" s="395">
        <v>146</v>
      </c>
      <c r="D20" s="395"/>
      <c r="E20" s="395" t="s">
        <v>983</v>
      </c>
      <c r="F20" s="818"/>
      <c r="G20" s="821"/>
    </row>
    <row r="21" spans="1:7" ht="15" thickBot="1">
      <c r="A21" s="396"/>
      <c r="B21" s="397"/>
      <c r="C21" s="397">
        <v>149</v>
      </c>
      <c r="D21" s="397"/>
      <c r="E21" s="397" t="s">
        <v>984</v>
      </c>
      <c r="F21" s="819"/>
      <c r="G21" s="822"/>
    </row>
    <row r="22" spans="1:7" ht="15" thickTop="1">
      <c r="A22" s="393"/>
      <c r="B22" s="394">
        <v>17</v>
      </c>
      <c r="C22" s="394"/>
      <c r="D22" s="394"/>
      <c r="E22" s="394" t="s">
        <v>985</v>
      </c>
      <c r="F22" s="817" t="s">
        <v>967</v>
      </c>
      <c r="G22" s="820" t="s">
        <v>986</v>
      </c>
    </row>
    <row r="23" spans="1:7">
      <c r="A23" s="393"/>
      <c r="B23" s="395"/>
      <c r="C23" s="395">
        <v>171</v>
      </c>
      <c r="D23" s="395"/>
      <c r="E23" s="395" t="s">
        <v>987</v>
      </c>
      <c r="F23" s="818"/>
      <c r="G23" s="821"/>
    </row>
    <row r="24" spans="1:7">
      <c r="A24" s="393"/>
      <c r="B24" s="395"/>
      <c r="C24" s="395">
        <v>172</v>
      </c>
      <c r="D24" s="395"/>
      <c r="E24" s="395" t="s">
        <v>988</v>
      </c>
      <c r="F24" s="818"/>
      <c r="G24" s="821"/>
    </row>
    <row r="25" spans="1:7">
      <c r="A25" s="393"/>
      <c r="B25" s="395"/>
      <c r="C25" s="395">
        <v>173</v>
      </c>
      <c r="D25" s="395"/>
      <c r="E25" s="395" t="s">
        <v>989</v>
      </c>
      <c r="F25" s="818"/>
      <c r="G25" s="821"/>
    </row>
    <row r="26" spans="1:7">
      <c r="A26" s="393"/>
      <c r="B26" s="395"/>
      <c r="C26" s="395">
        <v>174</v>
      </c>
      <c r="D26" s="395"/>
      <c r="E26" s="395" t="s">
        <v>990</v>
      </c>
      <c r="F26" s="818"/>
      <c r="G26" s="821"/>
    </row>
    <row r="27" spans="1:7">
      <c r="A27" s="393"/>
      <c r="B27" s="395"/>
      <c r="C27" s="395">
        <v>175</v>
      </c>
      <c r="D27" s="395"/>
      <c r="E27" s="395" t="s">
        <v>991</v>
      </c>
      <c r="F27" s="818"/>
      <c r="G27" s="821"/>
    </row>
    <row r="28" spans="1:7">
      <c r="A28" s="393"/>
      <c r="B28" s="395"/>
      <c r="C28" s="395">
        <v>176</v>
      </c>
      <c r="D28" s="395"/>
      <c r="E28" s="395" t="s">
        <v>992</v>
      </c>
      <c r="F28" s="818"/>
      <c r="G28" s="821"/>
    </row>
    <row r="29" spans="1:7">
      <c r="A29" s="393"/>
      <c r="B29" s="395"/>
      <c r="C29" s="395">
        <v>177</v>
      </c>
      <c r="D29" s="395"/>
      <c r="E29" s="395" t="s">
        <v>993</v>
      </c>
      <c r="F29" s="818"/>
      <c r="G29" s="821"/>
    </row>
    <row r="30" spans="1:7" ht="15" thickBot="1">
      <c r="A30" s="396"/>
      <c r="B30" s="397"/>
      <c r="C30" s="397">
        <v>178</v>
      </c>
      <c r="D30" s="397"/>
      <c r="E30" s="397" t="s">
        <v>994</v>
      </c>
      <c r="F30" s="819"/>
      <c r="G30" s="822"/>
    </row>
    <row r="31" spans="1:7" ht="15" thickTop="1">
      <c r="A31" s="393"/>
      <c r="B31" s="394">
        <v>18</v>
      </c>
      <c r="C31" s="394"/>
      <c r="D31" s="394"/>
      <c r="E31" s="394" t="s">
        <v>995</v>
      </c>
      <c r="F31" s="817" t="s">
        <v>967</v>
      </c>
      <c r="G31" s="820" t="s">
        <v>986</v>
      </c>
    </row>
    <row r="32" spans="1:7">
      <c r="A32" s="393"/>
      <c r="B32" s="395"/>
      <c r="C32" s="395">
        <v>181</v>
      </c>
      <c r="D32" s="395">
        <v>1810</v>
      </c>
      <c r="E32" s="395" t="s">
        <v>996</v>
      </c>
      <c r="F32" s="818"/>
      <c r="G32" s="821"/>
    </row>
    <row r="33" spans="1:7">
      <c r="A33" s="393"/>
      <c r="B33" s="395"/>
      <c r="C33" s="395">
        <v>182</v>
      </c>
      <c r="D33" s="395">
        <v>1820</v>
      </c>
      <c r="E33" s="395" t="s">
        <v>997</v>
      </c>
      <c r="F33" s="818"/>
      <c r="G33" s="821"/>
    </row>
    <row r="34" spans="1:7" ht="15" thickBot="1">
      <c r="A34" s="396"/>
      <c r="B34" s="397"/>
      <c r="C34" s="397">
        <v>183</v>
      </c>
      <c r="D34" s="397">
        <v>1830</v>
      </c>
      <c r="E34" s="397" t="s">
        <v>998</v>
      </c>
      <c r="F34" s="819"/>
      <c r="G34" s="822"/>
    </row>
    <row r="35" spans="1:7" ht="15" thickTop="1">
      <c r="A35" s="393"/>
      <c r="B35" s="394">
        <v>19</v>
      </c>
      <c r="C35" s="394"/>
      <c r="D35" s="394"/>
      <c r="E35" s="394" t="s">
        <v>999</v>
      </c>
      <c r="F35" s="817" t="s">
        <v>967</v>
      </c>
      <c r="G35" s="820" t="s">
        <v>968</v>
      </c>
    </row>
    <row r="36" spans="1:7">
      <c r="A36" s="393"/>
      <c r="B36" s="395"/>
      <c r="C36" s="395">
        <v>191</v>
      </c>
      <c r="D36" s="395">
        <v>1910</v>
      </c>
      <c r="E36" s="395" t="s">
        <v>1000</v>
      </c>
      <c r="F36" s="818"/>
      <c r="G36" s="821"/>
    </row>
    <row r="37" spans="1:7">
      <c r="A37" s="393"/>
      <c r="B37" s="395"/>
      <c r="C37" s="395">
        <v>192</v>
      </c>
      <c r="D37" s="395"/>
      <c r="E37" s="395" t="s">
        <v>1001</v>
      </c>
      <c r="F37" s="818"/>
      <c r="G37" s="821"/>
    </row>
    <row r="38" spans="1:7">
      <c r="A38" s="393"/>
      <c r="B38" s="395"/>
      <c r="C38" s="395">
        <v>193</v>
      </c>
      <c r="D38" s="395"/>
      <c r="E38" s="395" t="s">
        <v>1002</v>
      </c>
      <c r="F38" s="818"/>
      <c r="G38" s="821"/>
    </row>
    <row r="39" spans="1:7">
      <c r="A39" s="393"/>
      <c r="B39" s="395"/>
      <c r="C39" s="395">
        <v>194</v>
      </c>
      <c r="D39" s="395"/>
      <c r="E39" s="395" t="s">
        <v>1003</v>
      </c>
      <c r="F39" s="818"/>
      <c r="G39" s="821"/>
    </row>
    <row r="40" spans="1:7" ht="15" thickBot="1">
      <c r="A40" s="396"/>
      <c r="B40" s="397"/>
      <c r="C40" s="397">
        <v>195</v>
      </c>
      <c r="D40" s="397"/>
      <c r="E40" s="397" t="s">
        <v>1004</v>
      </c>
      <c r="F40" s="819"/>
      <c r="G40" s="822"/>
    </row>
    <row r="41" spans="1:7" ht="15" thickTop="1">
      <c r="A41" s="393"/>
      <c r="B41" s="394">
        <v>20</v>
      </c>
      <c r="C41" s="394"/>
      <c r="D41" s="394"/>
      <c r="E41" s="394" t="s">
        <v>1005</v>
      </c>
      <c r="F41" s="817" t="s">
        <v>967</v>
      </c>
      <c r="G41" s="820" t="s">
        <v>968</v>
      </c>
    </row>
    <row r="42" spans="1:7">
      <c r="A42" s="393"/>
      <c r="B42" s="395"/>
      <c r="C42" s="395">
        <v>201</v>
      </c>
      <c r="D42" s="395"/>
      <c r="E42" s="395" t="s">
        <v>1006</v>
      </c>
      <c r="F42" s="818"/>
      <c r="G42" s="821"/>
    </row>
    <row r="43" spans="1:7">
      <c r="A43" s="393"/>
      <c r="B43" s="395"/>
      <c r="C43" s="395">
        <v>202</v>
      </c>
      <c r="D43" s="395"/>
      <c r="E43" s="395" t="s">
        <v>1007</v>
      </c>
      <c r="F43" s="818"/>
      <c r="G43" s="821"/>
    </row>
    <row r="44" spans="1:7">
      <c r="A44" s="393"/>
      <c r="B44" s="395"/>
      <c r="C44" s="395">
        <v>203</v>
      </c>
      <c r="D44" s="395"/>
      <c r="E44" s="395" t="s">
        <v>1008</v>
      </c>
      <c r="F44" s="818"/>
      <c r="G44" s="821"/>
    </row>
    <row r="45" spans="1:7" ht="15" thickBot="1">
      <c r="A45" s="396"/>
      <c r="B45" s="397"/>
      <c r="C45" s="397">
        <v>204</v>
      </c>
      <c r="D45" s="397"/>
      <c r="E45" s="397" t="s">
        <v>1009</v>
      </c>
      <c r="F45" s="819"/>
      <c r="G45" s="822"/>
    </row>
    <row r="46" spans="1:7" ht="15" thickTop="1">
      <c r="A46" s="393"/>
      <c r="B46" s="394">
        <v>21</v>
      </c>
      <c r="C46" s="394"/>
      <c r="D46" s="394"/>
      <c r="E46" s="394" t="s">
        <v>1010</v>
      </c>
      <c r="F46" s="817" t="s">
        <v>967</v>
      </c>
      <c r="G46" s="820" t="s">
        <v>968</v>
      </c>
    </row>
    <row r="47" spans="1:7">
      <c r="A47" s="393"/>
      <c r="B47" s="395"/>
      <c r="C47" s="395">
        <v>211</v>
      </c>
      <c r="D47" s="395">
        <v>2110</v>
      </c>
      <c r="E47" s="395" t="s">
        <v>1011</v>
      </c>
      <c r="F47" s="818"/>
      <c r="G47" s="821"/>
    </row>
    <row r="48" spans="1:7">
      <c r="A48" s="393"/>
      <c r="B48" s="395"/>
      <c r="C48" s="395">
        <v>212</v>
      </c>
      <c r="D48" s="395">
        <v>2120</v>
      </c>
      <c r="E48" s="395" t="s">
        <v>1012</v>
      </c>
      <c r="F48" s="818"/>
      <c r="G48" s="821"/>
    </row>
    <row r="49" spans="1:7">
      <c r="A49" s="393"/>
      <c r="B49" s="395"/>
      <c r="C49" s="395">
        <v>213</v>
      </c>
      <c r="D49" s="395">
        <v>2130</v>
      </c>
      <c r="E49" s="395" t="s">
        <v>1013</v>
      </c>
      <c r="F49" s="818"/>
      <c r="G49" s="821"/>
    </row>
    <row r="50" spans="1:7">
      <c r="A50" s="393"/>
      <c r="B50" s="395"/>
      <c r="C50" s="395">
        <v>214</v>
      </c>
      <c r="D50" s="395">
        <v>2140</v>
      </c>
      <c r="E50" s="395" t="s">
        <v>1014</v>
      </c>
      <c r="F50" s="818"/>
      <c r="G50" s="821"/>
    </row>
    <row r="51" spans="1:7" ht="15" thickBot="1">
      <c r="A51" s="396"/>
      <c r="B51" s="397"/>
      <c r="C51" s="397">
        <v>219</v>
      </c>
      <c r="D51" s="397">
        <v>2190</v>
      </c>
      <c r="E51" s="397" t="s">
        <v>1015</v>
      </c>
      <c r="F51" s="819"/>
      <c r="G51" s="822"/>
    </row>
    <row r="52" spans="1:7" ht="15" thickTop="1">
      <c r="A52" s="393"/>
      <c r="B52" s="394">
        <v>22</v>
      </c>
      <c r="C52" s="394"/>
      <c r="D52" s="394"/>
      <c r="E52" s="394" t="s">
        <v>1016</v>
      </c>
      <c r="F52" s="817" t="s">
        <v>967</v>
      </c>
      <c r="G52" s="820" t="s">
        <v>968</v>
      </c>
    </row>
    <row r="53" spans="1:7">
      <c r="A53" s="393"/>
      <c r="B53" s="395"/>
      <c r="C53" s="395">
        <v>221</v>
      </c>
      <c r="D53" s="395"/>
      <c r="E53" s="395" t="s">
        <v>1017</v>
      </c>
      <c r="F53" s="818"/>
      <c r="G53" s="821"/>
    </row>
    <row r="54" spans="1:7">
      <c r="A54" s="393"/>
      <c r="B54" s="395"/>
      <c r="C54" s="395">
        <v>222</v>
      </c>
      <c r="D54" s="395"/>
      <c r="E54" s="395" t="s">
        <v>1018</v>
      </c>
      <c r="F54" s="818"/>
      <c r="G54" s="821"/>
    </row>
    <row r="55" spans="1:7" ht="15" thickBot="1">
      <c r="A55" s="396"/>
      <c r="B55" s="397"/>
      <c r="C55" s="397">
        <v>223</v>
      </c>
      <c r="D55" s="397"/>
      <c r="E55" s="397" t="s">
        <v>1019</v>
      </c>
      <c r="F55" s="819"/>
      <c r="G55" s="822"/>
    </row>
    <row r="56" spans="1:7" ht="15" thickTop="1">
      <c r="A56" s="393"/>
      <c r="B56" s="394">
        <v>23</v>
      </c>
      <c r="C56" s="394"/>
      <c r="D56" s="394"/>
      <c r="E56" s="394" t="s">
        <v>1020</v>
      </c>
      <c r="F56" s="817" t="s">
        <v>967</v>
      </c>
      <c r="G56" s="820" t="s">
        <v>968</v>
      </c>
    </row>
    <row r="57" spans="1:7">
      <c r="A57" s="393"/>
      <c r="B57" s="395"/>
      <c r="C57" s="395">
        <v>231</v>
      </c>
      <c r="D57" s="395"/>
      <c r="E57" s="395" t="s">
        <v>1021</v>
      </c>
      <c r="F57" s="818"/>
      <c r="G57" s="821"/>
    </row>
    <row r="58" spans="1:7">
      <c r="A58" s="393"/>
      <c r="B58" s="395"/>
      <c r="C58" s="395">
        <v>232</v>
      </c>
      <c r="D58" s="395">
        <v>2320</v>
      </c>
      <c r="E58" s="395" t="s">
        <v>1022</v>
      </c>
      <c r="F58" s="818"/>
      <c r="G58" s="821"/>
    </row>
    <row r="59" spans="1:7" ht="15" thickBot="1">
      <c r="A59" s="396"/>
      <c r="B59" s="397"/>
      <c r="C59" s="397">
        <v>233</v>
      </c>
      <c r="D59" s="397">
        <v>2330</v>
      </c>
      <c r="E59" s="397" t="s">
        <v>1023</v>
      </c>
      <c r="F59" s="819"/>
      <c r="G59" s="822"/>
    </row>
    <row r="60" spans="1:7" ht="15" thickTop="1">
      <c r="A60" s="393"/>
      <c r="B60" s="394">
        <v>24</v>
      </c>
      <c r="C60" s="394"/>
      <c r="D60" s="394"/>
      <c r="E60" s="394" t="s">
        <v>1024</v>
      </c>
      <c r="F60" s="817" t="s">
        <v>967</v>
      </c>
      <c r="G60" s="820" t="s">
        <v>968</v>
      </c>
    </row>
    <row r="61" spans="1:7">
      <c r="A61" s="393"/>
      <c r="B61" s="395"/>
      <c r="C61" s="395">
        <v>241</v>
      </c>
      <c r="D61" s="395"/>
      <c r="E61" s="395" t="s">
        <v>1025</v>
      </c>
      <c r="F61" s="818"/>
      <c r="G61" s="821"/>
    </row>
    <row r="62" spans="1:7">
      <c r="A62" s="393"/>
      <c r="B62" s="395"/>
      <c r="C62" s="395">
        <v>242</v>
      </c>
      <c r="D62" s="395"/>
      <c r="E62" s="395" t="s">
        <v>1026</v>
      </c>
      <c r="F62" s="818"/>
      <c r="G62" s="821"/>
    </row>
    <row r="63" spans="1:7">
      <c r="A63" s="393"/>
      <c r="B63" s="395"/>
      <c r="C63" s="395">
        <v>243</v>
      </c>
      <c r="D63" s="395"/>
      <c r="E63" s="395" t="s">
        <v>1027</v>
      </c>
      <c r="F63" s="818"/>
      <c r="G63" s="821"/>
    </row>
    <row r="64" spans="1:7">
      <c r="A64" s="393"/>
      <c r="B64" s="395"/>
      <c r="C64" s="395">
        <v>244</v>
      </c>
      <c r="D64" s="395"/>
      <c r="E64" s="395" t="s">
        <v>1028</v>
      </c>
      <c r="F64" s="818"/>
      <c r="G64" s="821"/>
    </row>
    <row r="65" spans="1:7" ht="15" thickBot="1">
      <c r="A65" s="396"/>
      <c r="B65" s="397"/>
      <c r="C65" s="397">
        <v>245</v>
      </c>
      <c r="D65" s="397">
        <v>2450</v>
      </c>
      <c r="E65" s="397" t="s">
        <v>1029</v>
      </c>
      <c r="F65" s="819"/>
      <c r="G65" s="822"/>
    </row>
    <row r="66" spans="1:7" ht="15" thickTop="1">
      <c r="A66" s="393"/>
      <c r="B66" s="395"/>
      <c r="C66" s="394">
        <v>268</v>
      </c>
      <c r="D66" s="394"/>
      <c r="E66" s="394" t="s">
        <v>1030</v>
      </c>
      <c r="F66" s="817" t="s">
        <v>967</v>
      </c>
      <c r="G66" s="820" t="s">
        <v>968</v>
      </c>
    </row>
    <row r="67" spans="1:7">
      <c r="A67" s="393"/>
      <c r="B67" s="395"/>
      <c r="C67" s="395"/>
      <c r="D67" s="395">
        <v>2681</v>
      </c>
      <c r="E67" s="395" t="s">
        <v>1031</v>
      </c>
      <c r="F67" s="818"/>
      <c r="G67" s="821"/>
    </row>
    <row r="68" spans="1:7">
      <c r="A68" s="393"/>
      <c r="B68" s="395"/>
      <c r="C68" s="395"/>
      <c r="D68" s="395">
        <v>2682</v>
      </c>
      <c r="E68" s="395" t="s">
        <v>1032</v>
      </c>
      <c r="F68" s="818"/>
      <c r="G68" s="821"/>
    </row>
    <row r="69" spans="1:7">
      <c r="A69" s="393"/>
      <c r="B69" s="395"/>
      <c r="C69" s="395"/>
      <c r="D69" s="395">
        <v>2683</v>
      </c>
      <c r="E69" s="395" t="s">
        <v>1033</v>
      </c>
      <c r="F69" s="818"/>
      <c r="G69" s="821"/>
    </row>
    <row r="70" spans="1:7">
      <c r="A70" s="393"/>
      <c r="B70" s="395"/>
      <c r="C70" s="395"/>
      <c r="D70" s="395">
        <v>2684</v>
      </c>
      <c r="E70" s="395" t="s">
        <v>1034</v>
      </c>
      <c r="F70" s="818"/>
      <c r="G70" s="821"/>
    </row>
    <row r="71" spans="1:7" ht="15" thickBot="1">
      <c r="A71" s="396"/>
      <c r="B71" s="397"/>
      <c r="C71" s="397"/>
      <c r="D71" s="397">
        <v>2689</v>
      </c>
      <c r="E71" s="397" t="s">
        <v>1035</v>
      </c>
      <c r="F71" s="819"/>
      <c r="G71" s="822"/>
    </row>
    <row r="72" spans="1:7" ht="15" thickTop="1">
      <c r="A72" s="393"/>
      <c r="B72" s="394">
        <v>27</v>
      </c>
      <c r="C72" s="394"/>
      <c r="D72" s="394"/>
      <c r="E72" s="394" t="s">
        <v>1036</v>
      </c>
      <c r="F72" s="817" t="s">
        <v>967</v>
      </c>
      <c r="G72" s="820" t="s">
        <v>968</v>
      </c>
    </row>
    <row r="73" spans="1:7">
      <c r="A73" s="393"/>
      <c r="B73" s="395"/>
      <c r="C73" s="395">
        <v>271</v>
      </c>
      <c r="D73" s="395">
        <v>2710</v>
      </c>
      <c r="E73" s="395" t="s">
        <v>1037</v>
      </c>
      <c r="F73" s="818"/>
      <c r="G73" s="821"/>
    </row>
    <row r="74" spans="1:7">
      <c r="A74" s="393"/>
      <c r="B74" s="395"/>
      <c r="C74" s="395">
        <v>272</v>
      </c>
      <c r="D74" s="395">
        <v>2720</v>
      </c>
      <c r="E74" s="395" t="s">
        <v>1038</v>
      </c>
      <c r="F74" s="818"/>
      <c r="G74" s="821"/>
    </row>
    <row r="75" spans="1:7">
      <c r="A75" s="393"/>
      <c r="B75" s="395"/>
      <c r="C75" s="395">
        <v>273</v>
      </c>
      <c r="D75" s="395">
        <v>2730</v>
      </c>
      <c r="E75" s="395" t="s">
        <v>1039</v>
      </c>
      <c r="F75" s="818"/>
      <c r="G75" s="821"/>
    </row>
    <row r="76" spans="1:7">
      <c r="A76" s="393"/>
      <c r="B76" s="395"/>
      <c r="C76" s="395">
        <v>274</v>
      </c>
      <c r="D76" s="395">
        <v>2740</v>
      </c>
      <c r="E76" s="395" t="s">
        <v>1040</v>
      </c>
      <c r="F76" s="818"/>
      <c r="G76" s="821"/>
    </row>
    <row r="77" spans="1:7">
      <c r="A77" s="393"/>
      <c r="B77" s="395"/>
      <c r="C77" s="395">
        <v>275</v>
      </c>
      <c r="D77" s="395">
        <v>2750</v>
      </c>
      <c r="E77" s="395" t="s">
        <v>1041</v>
      </c>
      <c r="F77" s="818"/>
      <c r="G77" s="821"/>
    </row>
    <row r="78" spans="1:7" ht="15" thickBot="1">
      <c r="A78" s="396"/>
      <c r="B78" s="397"/>
      <c r="C78" s="397">
        <v>277</v>
      </c>
      <c r="D78" s="397">
        <v>2770</v>
      </c>
      <c r="E78" s="397" t="s">
        <v>1042</v>
      </c>
      <c r="F78" s="819"/>
      <c r="G78" s="822"/>
    </row>
    <row r="79" spans="1:7" ht="25.5" thickTop="1" thickBot="1">
      <c r="A79" s="396"/>
      <c r="B79" s="397"/>
      <c r="C79" s="398">
        <v>276</v>
      </c>
      <c r="D79" s="398">
        <v>2760</v>
      </c>
      <c r="E79" s="398" t="s">
        <v>1043</v>
      </c>
      <c r="F79" s="399" t="s">
        <v>1044</v>
      </c>
      <c r="G79" s="400" t="s">
        <v>1045</v>
      </c>
    </row>
    <row r="80" spans="1:7" ht="15" thickTop="1">
      <c r="A80" s="393"/>
      <c r="B80" s="394">
        <v>28</v>
      </c>
      <c r="C80" s="394"/>
      <c r="D80" s="394"/>
      <c r="E80" s="394" t="s">
        <v>1046</v>
      </c>
      <c r="F80" s="817" t="s">
        <v>967</v>
      </c>
      <c r="G80" s="820" t="s">
        <v>986</v>
      </c>
    </row>
    <row r="81" spans="1:7">
      <c r="A81" s="393"/>
      <c r="B81" s="395"/>
      <c r="C81" s="395">
        <v>281</v>
      </c>
      <c r="D81" s="395"/>
      <c r="E81" s="395" t="s">
        <v>1047</v>
      </c>
      <c r="F81" s="818"/>
      <c r="G81" s="821"/>
    </row>
    <row r="82" spans="1:7" ht="15" thickBot="1">
      <c r="A82" s="396"/>
      <c r="B82" s="397"/>
      <c r="C82" s="397">
        <v>282</v>
      </c>
      <c r="D82" s="397"/>
      <c r="E82" s="397" t="s">
        <v>1048</v>
      </c>
      <c r="F82" s="819"/>
      <c r="G82" s="822"/>
    </row>
    <row r="83" spans="1:7" ht="15" thickTop="1">
      <c r="A83" s="393"/>
      <c r="B83" s="395"/>
      <c r="C83" s="394">
        <v>292</v>
      </c>
      <c r="D83" s="394"/>
      <c r="E83" s="394" t="s">
        <v>1049</v>
      </c>
      <c r="F83" s="817" t="s">
        <v>967</v>
      </c>
      <c r="G83" s="820" t="s">
        <v>968</v>
      </c>
    </row>
    <row r="84" spans="1:7">
      <c r="A84" s="393"/>
      <c r="B84" s="395"/>
      <c r="C84" s="395"/>
      <c r="D84" s="395">
        <v>2921</v>
      </c>
      <c r="E84" s="395" t="s">
        <v>1050</v>
      </c>
      <c r="F84" s="818"/>
      <c r="G84" s="821"/>
    </row>
    <row r="85" spans="1:7">
      <c r="A85" s="393"/>
      <c r="B85" s="395"/>
      <c r="C85" s="395"/>
      <c r="D85" s="395">
        <v>2922</v>
      </c>
      <c r="E85" s="395" t="s">
        <v>1051</v>
      </c>
      <c r="F85" s="818"/>
      <c r="G85" s="821"/>
    </row>
    <row r="86" spans="1:7">
      <c r="A86" s="393"/>
      <c r="B86" s="395"/>
      <c r="C86" s="395"/>
      <c r="D86" s="395">
        <v>2923</v>
      </c>
      <c r="E86" s="395" t="s">
        <v>1052</v>
      </c>
      <c r="F86" s="818"/>
      <c r="G86" s="821"/>
    </row>
    <row r="87" spans="1:7">
      <c r="A87" s="393"/>
      <c r="B87" s="395"/>
      <c r="C87" s="395"/>
      <c r="D87" s="395">
        <v>2924</v>
      </c>
      <c r="E87" s="395" t="s">
        <v>1053</v>
      </c>
      <c r="F87" s="818"/>
      <c r="G87" s="821"/>
    </row>
    <row r="88" spans="1:7">
      <c r="A88" s="393"/>
      <c r="B88" s="395"/>
      <c r="C88" s="395"/>
      <c r="D88" s="395">
        <v>2925</v>
      </c>
      <c r="E88" s="395" t="s">
        <v>1054</v>
      </c>
      <c r="F88" s="818"/>
      <c r="G88" s="821"/>
    </row>
    <row r="89" spans="1:7">
      <c r="A89" s="393"/>
      <c r="B89" s="395"/>
      <c r="C89" s="395"/>
      <c r="D89" s="395">
        <v>2926</v>
      </c>
      <c r="E89" s="395" t="s">
        <v>1055</v>
      </c>
      <c r="F89" s="818"/>
      <c r="G89" s="821"/>
    </row>
    <row r="90" spans="1:7">
      <c r="A90" s="393"/>
      <c r="B90" s="395"/>
      <c r="C90" s="395"/>
      <c r="D90" s="395">
        <v>2927</v>
      </c>
      <c r="E90" s="395" t="s">
        <v>1056</v>
      </c>
      <c r="F90" s="818"/>
      <c r="G90" s="821"/>
    </row>
    <row r="91" spans="1:7">
      <c r="A91" s="393"/>
      <c r="B91" s="395"/>
      <c r="C91" s="395"/>
      <c r="D91" s="395">
        <v>2928</v>
      </c>
      <c r="E91" s="395" t="s">
        <v>1057</v>
      </c>
      <c r="F91" s="818"/>
      <c r="G91" s="821"/>
    </row>
    <row r="92" spans="1:7" ht="15" thickBot="1">
      <c r="A92" s="396"/>
      <c r="B92" s="397"/>
      <c r="C92" s="397"/>
      <c r="D92" s="397">
        <v>2929</v>
      </c>
      <c r="E92" s="397" t="s">
        <v>1058</v>
      </c>
      <c r="F92" s="819"/>
      <c r="G92" s="822"/>
    </row>
    <row r="93" spans="1:7" ht="15" thickTop="1">
      <c r="A93" s="393"/>
      <c r="B93" s="394">
        <v>33</v>
      </c>
      <c r="C93" s="394"/>
      <c r="D93" s="394"/>
      <c r="E93" s="394" t="s">
        <v>1059</v>
      </c>
      <c r="F93" s="817" t="s">
        <v>967</v>
      </c>
      <c r="G93" s="820" t="s">
        <v>1060</v>
      </c>
    </row>
    <row r="94" spans="1:7">
      <c r="A94" s="393"/>
      <c r="B94" s="395"/>
      <c r="C94" s="395">
        <v>331</v>
      </c>
      <c r="D94" s="395"/>
      <c r="E94" s="395" t="s">
        <v>1061</v>
      </c>
      <c r="F94" s="818"/>
      <c r="G94" s="821"/>
    </row>
    <row r="95" spans="1:7">
      <c r="A95" s="393"/>
      <c r="B95" s="395"/>
      <c r="C95" s="395">
        <v>332</v>
      </c>
      <c r="D95" s="395"/>
      <c r="E95" s="395" t="s">
        <v>1062</v>
      </c>
      <c r="F95" s="818"/>
      <c r="G95" s="821"/>
    </row>
    <row r="96" spans="1:7">
      <c r="A96" s="393"/>
      <c r="B96" s="395"/>
      <c r="C96" s="395">
        <v>333</v>
      </c>
      <c r="D96" s="395"/>
      <c r="E96" s="395" t="s">
        <v>1063</v>
      </c>
      <c r="F96" s="818"/>
      <c r="G96" s="821"/>
    </row>
    <row r="97" spans="1:7">
      <c r="A97" s="393"/>
      <c r="B97" s="395"/>
      <c r="C97" s="395">
        <v>334</v>
      </c>
      <c r="D97" s="395">
        <v>3340</v>
      </c>
      <c r="E97" s="395" t="s">
        <v>1064</v>
      </c>
      <c r="F97" s="818"/>
      <c r="G97" s="821"/>
    </row>
    <row r="98" spans="1:7">
      <c r="A98" s="393"/>
      <c r="B98" s="395"/>
      <c r="C98" s="395">
        <v>335</v>
      </c>
      <c r="D98" s="395"/>
      <c r="E98" s="395" t="s">
        <v>1065</v>
      </c>
      <c r="F98" s="818"/>
      <c r="G98" s="821"/>
    </row>
    <row r="99" spans="1:7">
      <c r="A99" s="393"/>
      <c r="B99" s="395"/>
      <c r="C99" s="395">
        <v>336</v>
      </c>
      <c r="D99" s="395">
        <v>3360</v>
      </c>
      <c r="E99" s="395" t="s">
        <v>1066</v>
      </c>
      <c r="F99" s="818"/>
      <c r="G99" s="821"/>
    </row>
    <row r="100" spans="1:7">
      <c r="A100" s="393"/>
      <c r="B100" s="395"/>
      <c r="C100" s="395">
        <v>337</v>
      </c>
      <c r="D100" s="395"/>
      <c r="E100" s="395" t="s">
        <v>1067</v>
      </c>
      <c r="F100" s="818"/>
      <c r="G100" s="821"/>
    </row>
    <row r="101" spans="1:7">
      <c r="A101" s="393"/>
      <c r="B101" s="395"/>
      <c r="C101" s="395">
        <v>338</v>
      </c>
      <c r="D101" s="395"/>
      <c r="E101" s="395" t="s">
        <v>1068</v>
      </c>
      <c r="F101" s="818"/>
      <c r="G101" s="821"/>
    </row>
    <row r="102" spans="1:7" ht="15" thickBot="1">
      <c r="A102" s="396"/>
      <c r="B102" s="397"/>
      <c r="C102" s="397">
        <v>339</v>
      </c>
      <c r="D102" s="397"/>
      <c r="E102" s="397" t="s">
        <v>1069</v>
      </c>
      <c r="F102" s="819"/>
      <c r="G102" s="822"/>
    </row>
    <row r="103" spans="1:7" ht="15" thickTop="1">
      <c r="A103" s="393"/>
      <c r="B103" s="394">
        <v>34</v>
      </c>
      <c r="C103" s="394"/>
      <c r="D103" s="394"/>
      <c r="E103" s="394" t="s">
        <v>1070</v>
      </c>
      <c r="F103" s="817" t="s">
        <v>967</v>
      </c>
      <c r="G103" s="820" t="s">
        <v>1060</v>
      </c>
    </row>
    <row r="104" spans="1:7">
      <c r="A104" s="393"/>
      <c r="B104" s="395"/>
      <c r="C104" s="395">
        <v>341</v>
      </c>
      <c r="D104" s="395"/>
      <c r="E104" s="395" t="s">
        <v>1071</v>
      </c>
      <c r="F104" s="818"/>
      <c r="G104" s="821"/>
    </row>
    <row r="105" spans="1:7">
      <c r="A105" s="393"/>
      <c r="B105" s="395"/>
      <c r="C105" s="395">
        <v>342</v>
      </c>
      <c r="D105" s="395"/>
      <c r="E105" s="395" t="s">
        <v>1072</v>
      </c>
      <c r="F105" s="818"/>
      <c r="G105" s="821"/>
    </row>
    <row r="106" spans="1:7">
      <c r="A106" s="393"/>
      <c r="B106" s="395"/>
      <c r="C106" s="395">
        <v>343</v>
      </c>
      <c r="D106" s="395"/>
      <c r="E106" s="395" t="s">
        <v>1073</v>
      </c>
      <c r="F106" s="818"/>
      <c r="G106" s="821"/>
    </row>
    <row r="107" spans="1:7">
      <c r="A107" s="393"/>
      <c r="B107" s="395"/>
      <c r="C107" s="395">
        <v>344</v>
      </c>
      <c r="D107" s="395"/>
      <c r="E107" s="395" t="s">
        <v>1074</v>
      </c>
      <c r="F107" s="818"/>
      <c r="G107" s="821"/>
    </row>
    <row r="108" spans="1:7">
      <c r="A108" s="393"/>
      <c r="B108" s="395"/>
      <c r="C108" s="395">
        <v>345</v>
      </c>
      <c r="D108" s="395"/>
      <c r="E108" s="395" t="s">
        <v>1075</v>
      </c>
      <c r="F108" s="818"/>
      <c r="G108" s="821"/>
    </row>
    <row r="109" spans="1:7">
      <c r="A109" s="393"/>
      <c r="B109" s="395"/>
      <c r="C109" s="395">
        <v>346</v>
      </c>
      <c r="D109" s="395"/>
      <c r="E109" s="395" t="s">
        <v>1076</v>
      </c>
      <c r="F109" s="818"/>
      <c r="G109" s="821"/>
    </row>
    <row r="110" spans="1:7">
      <c r="A110" s="393"/>
      <c r="B110" s="395"/>
      <c r="C110" s="395">
        <v>347</v>
      </c>
      <c r="D110" s="395"/>
      <c r="E110" s="395" t="s">
        <v>1077</v>
      </c>
      <c r="F110" s="818"/>
      <c r="G110" s="821"/>
    </row>
    <row r="111" spans="1:7">
      <c r="A111" s="393"/>
      <c r="B111" s="395"/>
      <c r="C111" s="395">
        <v>348</v>
      </c>
      <c r="D111" s="395"/>
      <c r="E111" s="395" t="s">
        <v>1078</v>
      </c>
      <c r="F111" s="818"/>
      <c r="G111" s="821"/>
    </row>
    <row r="112" spans="1:7" ht="15" thickBot="1">
      <c r="A112" s="396"/>
      <c r="B112" s="397"/>
      <c r="C112" s="397">
        <v>349</v>
      </c>
      <c r="D112" s="397">
        <v>3490</v>
      </c>
      <c r="E112" s="397" t="s">
        <v>1079</v>
      </c>
      <c r="F112" s="819"/>
      <c r="G112" s="822"/>
    </row>
    <row r="113" spans="1:7" ht="15" thickTop="1">
      <c r="A113" s="393"/>
      <c r="B113" s="394">
        <v>35</v>
      </c>
      <c r="C113" s="394"/>
      <c r="D113" s="394"/>
      <c r="E113" s="394" t="s">
        <v>1080</v>
      </c>
      <c r="F113" s="817" t="s">
        <v>1044</v>
      </c>
      <c r="G113" s="820" t="s">
        <v>1081</v>
      </c>
    </row>
    <row r="114" spans="1:7">
      <c r="A114" s="393"/>
      <c r="B114" s="395"/>
      <c r="C114" s="395">
        <v>351</v>
      </c>
      <c r="D114" s="395"/>
      <c r="E114" s="395" t="s">
        <v>1082</v>
      </c>
      <c r="F114" s="818"/>
      <c r="G114" s="821"/>
    </row>
    <row r="115" spans="1:7">
      <c r="A115" s="393"/>
      <c r="B115" s="395"/>
      <c r="C115" s="395">
        <v>352</v>
      </c>
      <c r="D115" s="395"/>
      <c r="E115" s="395" t="s">
        <v>1083</v>
      </c>
      <c r="F115" s="818"/>
      <c r="G115" s="821"/>
    </row>
    <row r="116" spans="1:7">
      <c r="A116" s="393"/>
      <c r="B116" s="395"/>
      <c r="C116" s="395">
        <v>353</v>
      </c>
      <c r="D116" s="395"/>
      <c r="E116" s="395" t="s">
        <v>1084</v>
      </c>
      <c r="F116" s="818"/>
      <c r="G116" s="821"/>
    </row>
    <row r="117" spans="1:7">
      <c r="A117" s="393"/>
      <c r="B117" s="395"/>
      <c r="C117" s="395">
        <v>354</v>
      </c>
      <c r="D117" s="395"/>
      <c r="E117" s="395" t="s">
        <v>1085</v>
      </c>
      <c r="F117" s="818"/>
      <c r="G117" s="821"/>
    </row>
    <row r="118" spans="1:7">
      <c r="A118" s="393"/>
      <c r="B118" s="395"/>
      <c r="C118" s="395">
        <v>355</v>
      </c>
      <c r="D118" s="395"/>
      <c r="E118" s="395" t="s">
        <v>1086</v>
      </c>
      <c r="F118" s="818"/>
      <c r="G118" s="821"/>
    </row>
    <row r="119" spans="1:7">
      <c r="A119" s="393"/>
      <c r="B119" s="395"/>
      <c r="C119" s="395">
        <v>356</v>
      </c>
      <c r="D119" s="395"/>
      <c r="E119" s="395" t="s">
        <v>1087</v>
      </c>
      <c r="F119" s="818"/>
      <c r="G119" s="821"/>
    </row>
    <row r="120" spans="1:7">
      <c r="A120" s="393"/>
      <c r="B120" s="395"/>
      <c r="C120" s="395">
        <v>357</v>
      </c>
      <c r="D120" s="395"/>
      <c r="E120" s="395" t="s">
        <v>1088</v>
      </c>
      <c r="F120" s="818"/>
      <c r="G120" s="821"/>
    </row>
    <row r="121" spans="1:7">
      <c r="A121" s="393"/>
      <c r="B121" s="395"/>
      <c r="C121" s="395">
        <v>358</v>
      </c>
      <c r="D121" s="395"/>
      <c r="E121" s="395" t="s">
        <v>1089</v>
      </c>
      <c r="F121" s="818"/>
      <c r="G121" s="821"/>
    </row>
    <row r="122" spans="1:7" ht="15" thickBot="1">
      <c r="A122" s="396"/>
      <c r="B122" s="397"/>
      <c r="C122" s="397">
        <v>359</v>
      </c>
      <c r="D122" s="397"/>
      <c r="E122" s="397" t="s">
        <v>1090</v>
      </c>
      <c r="F122" s="819"/>
      <c r="G122" s="822"/>
    </row>
    <row r="123" spans="1:7" ht="15" thickTop="1">
      <c r="A123" s="393"/>
      <c r="B123" s="394">
        <v>36</v>
      </c>
      <c r="C123" s="394"/>
      <c r="D123" s="394"/>
      <c r="E123" s="394" t="s">
        <v>1091</v>
      </c>
      <c r="F123" s="817" t="s">
        <v>967</v>
      </c>
      <c r="G123" s="820" t="s">
        <v>1092</v>
      </c>
    </row>
    <row r="124" spans="1:7">
      <c r="A124" s="393"/>
      <c r="B124" s="395"/>
      <c r="C124" s="395">
        <v>361</v>
      </c>
      <c r="D124" s="395">
        <v>3610</v>
      </c>
      <c r="E124" s="395" t="s">
        <v>1093</v>
      </c>
      <c r="F124" s="818"/>
      <c r="G124" s="821"/>
    </row>
    <row r="125" spans="1:7">
      <c r="A125" s="393"/>
      <c r="B125" s="395"/>
      <c r="C125" s="395">
        <v>362</v>
      </c>
      <c r="D125" s="395">
        <v>3620</v>
      </c>
      <c r="E125" s="395" t="s">
        <v>1094</v>
      </c>
      <c r="F125" s="818"/>
      <c r="G125" s="821"/>
    </row>
    <row r="126" spans="1:7">
      <c r="A126" s="393"/>
      <c r="B126" s="395"/>
      <c r="C126" s="395">
        <v>363</v>
      </c>
      <c r="D126" s="395">
        <v>3630</v>
      </c>
      <c r="E126" s="395" t="s">
        <v>1095</v>
      </c>
      <c r="F126" s="818"/>
      <c r="G126" s="821"/>
    </row>
    <row r="127" spans="1:7">
      <c r="A127" s="393"/>
      <c r="B127" s="395"/>
      <c r="C127" s="395">
        <v>364</v>
      </c>
      <c r="D127" s="395">
        <v>3640</v>
      </c>
      <c r="E127" s="395" t="s">
        <v>1096</v>
      </c>
      <c r="F127" s="818"/>
      <c r="G127" s="821"/>
    </row>
    <row r="128" spans="1:7">
      <c r="A128" s="393"/>
      <c r="B128" s="395"/>
      <c r="C128" s="395">
        <v>365</v>
      </c>
      <c r="D128" s="395">
        <v>3650</v>
      </c>
      <c r="E128" s="395" t="s">
        <v>1097</v>
      </c>
      <c r="F128" s="818"/>
      <c r="G128" s="821"/>
    </row>
    <row r="129" spans="1:7" ht="15" thickBot="1">
      <c r="A129" s="396"/>
      <c r="B129" s="397"/>
      <c r="C129" s="397">
        <v>366</v>
      </c>
      <c r="D129" s="397">
        <v>3660</v>
      </c>
      <c r="E129" s="397" t="s">
        <v>1098</v>
      </c>
      <c r="F129" s="819"/>
      <c r="G129" s="822"/>
    </row>
    <row r="130" spans="1:7" ht="15" thickTop="1">
      <c r="A130" s="393"/>
      <c r="B130" s="394">
        <v>37</v>
      </c>
      <c r="C130" s="394"/>
      <c r="D130" s="394"/>
      <c r="E130" s="394" t="s">
        <v>1099</v>
      </c>
      <c r="F130" s="817" t="s">
        <v>1044</v>
      </c>
      <c r="G130" s="820" t="s">
        <v>1099</v>
      </c>
    </row>
    <row r="131" spans="1:7">
      <c r="A131" s="393"/>
      <c r="B131" s="395"/>
      <c r="C131" s="395">
        <v>371</v>
      </c>
      <c r="D131" s="395"/>
      <c r="E131" s="395" t="s">
        <v>1100</v>
      </c>
      <c r="F131" s="818"/>
      <c r="G131" s="821"/>
    </row>
    <row r="132" spans="1:7">
      <c r="A132" s="393"/>
      <c r="B132" s="395"/>
      <c r="C132" s="395">
        <v>372</v>
      </c>
      <c r="D132" s="395">
        <v>3720</v>
      </c>
      <c r="E132" s="395" t="s">
        <v>1101</v>
      </c>
      <c r="F132" s="818"/>
      <c r="G132" s="821"/>
    </row>
    <row r="133" spans="1:7">
      <c r="A133" s="393"/>
      <c r="B133" s="395"/>
      <c r="C133" s="395">
        <v>373</v>
      </c>
      <c r="D133" s="395"/>
      <c r="E133" s="395" t="s">
        <v>1102</v>
      </c>
      <c r="F133" s="818"/>
      <c r="G133" s="821"/>
    </row>
    <row r="134" spans="1:7">
      <c r="A134" s="393"/>
      <c r="B134" s="395"/>
      <c r="C134" s="395">
        <v>374</v>
      </c>
      <c r="D134" s="395"/>
      <c r="E134" s="395" t="s">
        <v>1103</v>
      </c>
      <c r="F134" s="818"/>
      <c r="G134" s="821"/>
    </row>
    <row r="135" spans="1:7">
      <c r="A135" s="393"/>
      <c r="B135" s="395"/>
      <c r="C135" s="395">
        <v>375</v>
      </c>
      <c r="D135" s="395"/>
      <c r="E135" s="395" t="s">
        <v>1104</v>
      </c>
      <c r="F135" s="818"/>
      <c r="G135" s="821"/>
    </row>
    <row r="136" spans="1:7">
      <c r="A136" s="393"/>
      <c r="B136" s="395"/>
      <c r="C136" s="395">
        <v>376</v>
      </c>
      <c r="D136" s="395"/>
      <c r="E136" s="395" t="s">
        <v>1105</v>
      </c>
      <c r="F136" s="818"/>
      <c r="G136" s="821"/>
    </row>
    <row r="137" spans="1:7">
      <c r="A137" s="393"/>
      <c r="B137" s="395"/>
      <c r="C137" s="395">
        <v>377</v>
      </c>
      <c r="D137" s="395">
        <v>3770</v>
      </c>
      <c r="E137" s="395" t="s">
        <v>1106</v>
      </c>
      <c r="F137" s="818"/>
      <c r="G137" s="821"/>
    </row>
    <row r="138" spans="1:7" ht="15" thickBot="1">
      <c r="A138" s="396"/>
      <c r="B138" s="397"/>
      <c r="C138" s="397">
        <v>379</v>
      </c>
      <c r="D138" s="397"/>
      <c r="E138" s="397" t="s">
        <v>1107</v>
      </c>
      <c r="F138" s="819"/>
      <c r="G138" s="822"/>
    </row>
    <row r="139" spans="1:7" ht="15" thickTop="1">
      <c r="A139" s="393"/>
      <c r="B139" s="394">
        <v>38</v>
      </c>
      <c r="C139" s="394"/>
      <c r="D139" s="394"/>
      <c r="E139" s="394" t="s">
        <v>1108</v>
      </c>
      <c r="F139" s="817" t="s">
        <v>967</v>
      </c>
      <c r="G139" s="820" t="s">
        <v>1060</v>
      </c>
    </row>
    <row r="140" spans="1:7">
      <c r="A140" s="393"/>
      <c r="B140" s="395"/>
      <c r="C140" s="395">
        <v>381</v>
      </c>
      <c r="D140" s="395"/>
      <c r="E140" s="395" t="s">
        <v>1109</v>
      </c>
      <c r="F140" s="818"/>
      <c r="G140" s="821"/>
    </row>
    <row r="141" spans="1:7">
      <c r="A141" s="393"/>
      <c r="B141" s="395"/>
      <c r="C141" s="395">
        <v>382</v>
      </c>
      <c r="D141" s="395"/>
      <c r="E141" s="395" t="s">
        <v>1110</v>
      </c>
      <c r="F141" s="818"/>
      <c r="G141" s="821"/>
    </row>
    <row r="142" spans="1:7">
      <c r="A142" s="393"/>
      <c r="B142" s="395"/>
      <c r="C142" s="395">
        <v>383</v>
      </c>
      <c r="D142" s="395"/>
      <c r="E142" s="395" t="s">
        <v>1111</v>
      </c>
      <c r="F142" s="818"/>
      <c r="G142" s="821"/>
    </row>
    <row r="143" spans="1:7">
      <c r="A143" s="393"/>
      <c r="B143" s="395"/>
      <c r="C143" s="395">
        <v>384</v>
      </c>
      <c r="D143" s="395" t="s">
        <v>223</v>
      </c>
      <c r="E143" s="395" t="s">
        <v>1112</v>
      </c>
      <c r="F143" s="818"/>
      <c r="G143" s="821"/>
    </row>
    <row r="144" spans="1:7">
      <c r="A144" s="393"/>
      <c r="B144" s="395"/>
      <c r="C144" s="395">
        <v>385</v>
      </c>
      <c r="D144" s="395"/>
      <c r="E144" s="395" t="s">
        <v>1113</v>
      </c>
      <c r="F144" s="818"/>
      <c r="G144" s="821"/>
    </row>
    <row r="145" spans="1:7">
      <c r="A145" s="393"/>
      <c r="B145" s="395"/>
      <c r="C145" s="395">
        <v>386</v>
      </c>
      <c r="D145" s="395"/>
      <c r="E145" s="395" t="s">
        <v>1114</v>
      </c>
      <c r="F145" s="818"/>
      <c r="G145" s="821"/>
    </row>
    <row r="146" spans="1:7">
      <c r="A146" s="393"/>
      <c r="B146" s="395"/>
      <c r="C146" s="395">
        <v>387</v>
      </c>
      <c r="D146" s="395"/>
      <c r="E146" s="395" t="s">
        <v>1115</v>
      </c>
      <c r="F146" s="818"/>
      <c r="G146" s="821"/>
    </row>
    <row r="147" spans="1:7" ht="15" thickBot="1">
      <c r="A147" s="396"/>
      <c r="B147" s="397"/>
      <c r="C147" s="397">
        <v>389</v>
      </c>
      <c r="D147" s="397"/>
      <c r="E147" s="397" t="s">
        <v>1116</v>
      </c>
      <c r="F147" s="819"/>
      <c r="G147" s="822"/>
    </row>
    <row r="148" spans="1:7" ht="15" thickTop="1">
      <c r="A148" s="393"/>
      <c r="B148" s="394">
        <v>39</v>
      </c>
      <c r="C148" s="394"/>
      <c r="D148" s="394"/>
      <c r="E148" s="394" t="s">
        <v>1117</v>
      </c>
      <c r="F148" s="817" t="s">
        <v>1044</v>
      </c>
      <c r="G148" s="820" t="s">
        <v>1117</v>
      </c>
    </row>
    <row r="149" spans="1:7">
      <c r="A149" s="393"/>
      <c r="B149" s="395"/>
      <c r="C149" s="395">
        <v>391</v>
      </c>
      <c r="D149" s="395"/>
      <c r="E149" s="395" t="s">
        <v>1118</v>
      </c>
      <c r="F149" s="818"/>
      <c r="G149" s="821"/>
    </row>
    <row r="150" spans="1:7">
      <c r="A150" s="393"/>
      <c r="B150" s="395"/>
      <c r="C150" s="395">
        <v>392</v>
      </c>
      <c r="D150" s="395"/>
      <c r="E150" s="395" t="s">
        <v>1119</v>
      </c>
      <c r="F150" s="818"/>
      <c r="G150" s="821"/>
    </row>
    <row r="151" spans="1:7">
      <c r="A151" s="393"/>
      <c r="B151" s="395"/>
      <c r="C151" s="395">
        <v>393</v>
      </c>
      <c r="D151" s="395"/>
      <c r="E151" s="395" t="s">
        <v>1120</v>
      </c>
      <c r="F151" s="818"/>
      <c r="G151" s="821"/>
    </row>
    <row r="152" spans="1:7">
      <c r="A152" s="393"/>
      <c r="B152" s="395"/>
      <c r="C152" s="395">
        <v>394</v>
      </c>
      <c r="D152" s="395">
        <v>3940</v>
      </c>
      <c r="E152" s="395" t="s">
        <v>1121</v>
      </c>
      <c r="F152" s="818"/>
      <c r="G152" s="821"/>
    </row>
    <row r="153" spans="1:7">
      <c r="A153" s="393"/>
      <c r="B153" s="395"/>
      <c r="C153" s="395">
        <v>395</v>
      </c>
      <c r="D153" s="395"/>
      <c r="E153" s="395" t="s">
        <v>1122</v>
      </c>
      <c r="F153" s="818"/>
      <c r="G153" s="821"/>
    </row>
    <row r="154" spans="1:7">
      <c r="A154" s="393"/>
      <c r="B154" s="395"/>
      <c r="C154" s="395">
        <v>396</v>
      </c>
      <c r="D154" s="395"/>
      <c r="E154" s="395" t="s">
        <v>1123</v>
      </c>
      <c r="F154" s="818"/>
      <c r="G154" s="821"/>
    </row>
    <row r="155" spans="1:7">
      <c r="A155" s="393"/>
      <c r="B155" s="395"/>
      <c r="C155" s="395">
        <v>397</v>
      </c>
      <c r="D155" s="395"/>
      <c r="E155" s="395" t="s">
        <v>1124</v>
      </c>
      <c r="F155" s="818"/>
      <c r="G155" s="821"/>
    </row>
    <row r="156" spans="1:7" ht="15" thickBot="1">
      <c r="A156" s="396"/>
      <c r="B156" s="397"/>
      <c r="C156" s="397">
        <v>399</v>
      </c>
      <c r="D156" s="397">
        <v>3990</v>
      </c>
      <c r="E156" s="397" t="s">
        <v>1125</v>
      </c>
      <c r="F156" s="819"/>
      <c r="G156" s="822"/>
    </row>
    <row r="157" spans="1:7" ht="15" thickTop="1">
      <c r="A157" s="393"/>
      <c r="B157" s="394">
        <v>40</v>
      </c>
      <c r="C157" s="394"/>
      <c r="D157" s="394"/>
      <c r="E157" s="394" t="s">
        <v>1126</v>
      </c>
      <c r="F157" s="817" t="s">
        <v>1044</v>
      </c>
      <c r="G157" s="820" t="s">
        <v>1126</v>
      </c>
    </row>
    <row r="158" spans="1:7">
      <c r="A158" s="393"/>
      <c r="B158" s="395"/>
      <c r="C158" s="395">
        <v>401</v>
      </c>
      <c r="D158" s="395"/>
      <c r="E158" s="395" t="s">
        <v>1127</v>
      </c>
      <c r="F158" s="818"/>
      <c r="G158" s="821"/>
    </row>
    <row r="159" spans="1:7">
      <c r="A159" s="393"/>
      <c r="B159" s="395"/>
      <c r="C159" s="395">
        <v>402</v>
      </c>
      <c r="D159" s="395"/>
      <c r="E159" s="395" t="s">
        <v>1128</v>
      </c>
      <c r="F159" s="818"/>
      <c r="G159" s="821"/>
    </row>
    <row r="160" spans="1:7">
      <c r="A160" s="393"/>
      <c r="B160" s="395"/>
      <c r="C160" s="395">
        <v>403</v>
      </c>
      <c r="D160" s="395">
        <v>4030</v>
      </c>
      <c r="E160" s="395" t="s">
        <v>1129</v>
      </c>
      <c r="F160" s="818"/>
      <c r="G160" s="821"/>
    </row>
    <row r="161" spans="1:7">
      <c r="A161" s="393"/>
      <c r="B161" s="395"/>
      <c r="C161" s="395">
        <v>404</v>
      </c>
      <c r="D161" s="395"/>
      <c r="E161" s="395" t="s">
        <v>1130</v>
      </c>
      <c r="F161" s="818"/>
      <c r="G161" s="821"/>
    </row>
    <row r="162" spans="1:7" ht="15" thickBot="1">
      <c r="A162" s="396"/>
      <c r="B162" s="397"/>
      <c r="C162" s="397">
        <v>409</v>
      </c>
      <c r="D162" s="397">
        <v>4090</v>
      </c>
      <c r="E162" s="397" t="s">
        <v>1131</v>
      </c>
      <c r="F162" s="819"/>
      <c r="G162" s="822"/>
    </row>
    <row r="163" spans="1:7" ht="15" thickTop="1">
      <c r="A163" s="401" t="s">
        <v>1132</v>
      </c>
      <c r="B163" s="394"/>
      <c r="C163" s="394"/>
      <c r="D163" s="394"/>
      <c r="E163" s="394" t="s">
        <v>1133</v>
      </c>
      <c r="F163" s="817" t="s">
        <v>1044</v>
      </c>
      <c r="G163" s="820" t="s">
        <v>1133</v>
      </c>
    </row>
    <row r="164" spans="1:7">
      <c r="A164" s="393"/>
      <c r="B164" s="395">
        <v>63</v>
      </c>
      <c r="C164" s="395"/>
      <c r="D164" s="395"/>
      <c r="E164" s="395" t="s">
        <v>1134</v>
      </c>
      <c r="F164" s="818"/>
      <c r="G164" s="821"/>
    </row>
    <row r="165" spans="1:7">
      <c r="A165" s="393"/>
      <c r="B165" s="395"/>
      <c r="C165" s="395">
        <v>631</v>
      </c>
      <c r="D165" s="395"/>
      <c r="E165" s="395" t="s">
        <v>1135</v>
      </c>
      <c r="F165" s="818"/>
      <c r="G165" s="821"/>
    </row>
    <row r="166" spans="1:7">
      <c r="A166" s="393"/>
      <c r="B166" s="395"/>
      <c r="C166" s="395">
        <v>632</v>
      </c>
      <c r="D166" s="395"/>
      <c r="E166" s="395" t="s">
        <v>1136</v>
      </c>
      <c r="F166" s="818"/>
      <c r="G166" s="821"/>
    </row>
    <row r="167" spans="1:7">
      <c r="A167" s="393"/>
      <c r="B167" s="395"/>
      <c r="C167" s="395">
        <v>633</v>
      </c>
      <c r="D167" s="395">
        <v>6330</v>
      </c>
      <c r="E167" s="395" t="s">
        <v>1137</v>
      </c>
      <c r="F167" s="818"/>
      <c r="G167" s="821"/>
    </row>
    <row r="168" spans="1:7">
      <c r="A168" s="393"/>
      <c r="B168" s="395">
        <v>64</v>
      </c>
      <c r="C168" s="395" t="s">
        <v>223</v>
      </c>
      <c r="D168" s="395"/>
      <c r="E168" s="395" t="s">
        <v>1138</v>
      </c>
      <c r="F168" s="818"/>
      <c r="G168" s="821"/>
    </row>
    <row r="169" spans="1:7">
      <c r="A169" s="393"/>
      <c r="B169" s="395"/>
      <c r="C169" s="395">
        <v>641</v>
      </c>
      <c r="D169" s="395">
        <v>6410</v>
      </c>
      <c r="E169" s="395" t="s">
        <v>1139</v>
      </c>
      <c r="F169" s="818"/>
      <c r="G169" s="821"/>
    </row>
    <row r="170" spans="1:7">
      <c r="A170" s="393"/>
      <c r="B170" s="395"/>
      <c r="C170" s="395">
        <v>642</v>
      </c>
      <c r="D170" s="395">
        <v>6420</v>
      </c>
      <c r="E170" s="395" t="s">
        <v>1140</v>
      </c>
      <c r="F170" s="818"/>
      <c r="G170" s="821"/>
    </row>
    <row r="171" spans="1:7">
      <c r="A171" s="393"/>
      <c r="B171" s="395"/>
      <c r="C171" s="395">
        <v>649</v>
      </c>
      <c r="D171" s="395">
        <v>6490</v>
      </c>
      <c r="E171" s="395" t="s">
        <v>1141</v>
      </c>
      <c r="F171" s="818"/>
      <c r="G171" s="821"/>
    </row>
    <row r="172" spans="1:7">
      <c r="A172" s="393"/>
      <c r="B172" s="395">
        <v>65</v>
      </c>
      <c r="C172" s="395"/>
      <c r="D172" s="395"/>
      <c r="E172" s="395" t="s">
        <v>1142</v>
      </c>
      <c r="F172" s="818"/>
      <c r="G172" s="821"/>
    </row>
    <row r="173" spans="1:7">
      <c r="A173" s="393"/>
      <c r="B173" s="395"/>
      <c r="C173" s="395">
        <v>651</v>
      </c>
      <c r="D173" s="395">
        <v>6510</v>
      </c>
      <c r="E173" s="395" t="s">
        <v>1143</v>
      </c>
      <c r="F173" s="818"/>
      <c r="G173" s="821"/>
    </row>
    <row r="174" spans="1:7">
      <c r="A174" s="393"/>
      <c r="B174" s="395"/>
      <c r="C174" s="395">
        <v>652</v>
      </c>
      <c r="D174" s="395">
        <v>6520</v>
      </c>
      <c r="E174" s="395" t="s">
        <v>1144</v>
      </c>
      <c r="F174" s="818"/>
      <c r="G174" s="821"/>
    </row>
    <row r="175" spans="1:7">
      <c r="A175" s="393"/>
      <c r="B175" s="395"/>
      <c r="C175" s="395">
        <v>653</v>
      </c>
      <c r="D175" s="395">
        <v>6530</v>
      </c>
      <c r="E175" s="395" t="s">
        <v>1145</v>
      </c>
      <c r="F175" s="818"/>
      <c r="G175" s="821"/>
    </row>
    <row r="176" spans="1:7">
      <c r="A176" s="393"/>
      <c r="B176" s="395"/>
      <c r="C176" s="395">
        <v>654</v>
      </c>
      <c r="D176" s="395">
        <v>6540</v>
      </c>
      <c r="E176" s="395" t="s">
        <v>1146</v>
      </c>
      <c r="F176" s="818"/>
      <c r="G176" s="821"/>
    </row>
    <row r="177" spans="1:7">
      <c r="A177" s="393"/>
      <c r="B177" s="395"/>
      <c r="C177" s="395">
        <v>655</v>
      </c>
      <c r="D177" s="395">
        <v>6550</v>
      </c>
      <c r="E177" s="395" t="s">
        <v>1147</v>
      </c>
      <c r="F177" s="818"/>
      <c r="G177" s="821"/>
    </row>
    <row r="178" spans="1:7" ht="15" thickBot="1">
      <c r="A178" s="396"/>
      <c r="B178" s="397"/>
      <c r="C178" s="397">
        <v>659</v>
      </c>
      <c r="D178" s="397"/>
      <c r="E178" s="397" t="s">
        <v>1148</v>
      </c>
      <c r="F178" s="819"/>
      <c r="G178" s="822"/>
    </row>
    <row r="179" spans="1:7" ht="16.5" thickTop="1">
      <c r="A179" s="366"/>
    </row>
  </sheetData>
  <mergeCells count="50">
    <mergeCell ref="A3:D3"/>
    <mergeCell ref="E3:E4"/>
    <mergeCell ref="F3:F4"/>
    <mergeCell ref="G3:G4"/>
    <mergeCell ref="F5:F13"/>
    <mergeCell ref="G5:G13"/>
    <mergeCell ref="F14:F21"/>
    <mergeCell ref="G14:G21"/>
    <mergeCell ref="F22:F30"/>
    <mergeCell ref="G22:G30"/>
    <mergeCell ref="F31:F34"/>
    <mergeCell ref="G31:G34"/>
    <mergeCell ref="F35:F40"/>
    <mergeCell ref="G35:G40"/>
    <mergeCell ref="F41:F45"/>
    <mergeCell ref="G41:G45"/>
    <mergeCell ref="F46:F51"/>
    <mergeCell ref="G46:G51"/>
    <mergeCell ref="F52:F55"/>
    <mergeCell ref="G52:G55"/>
    <mergeCell ref="F56:F59"/>
    <mergeCell ref="G56:G59"/>
    <mergeCell ref="F60:F65"/>
    <mergeCell ref="G60:G65"/>
    <mergeCell ref="F66:F71"/>
    <mergeCell ref="G66:G71"/>
    <mergeCell ref="F72:F78"/>
    <mergeCell ref="G72:G78"/>
    <mergeCell ref="F80:F82"/>
    <mergeCell ref="G80:G82"/>
    <mergeCell ref="F83:F92"/>
    <mergeCell ref="G83:G92"/>
    <mergeCell ref="F93:F102"/>
    <mergeCell ref="G93:G102"/>
    <mergeCell ref="F103:F112"/>
    <mergeCell ref="G103:G112"/>
    <mergeCell ref="F113:F122"/>
    <mergeCell ref="G113:G122"/>
    <mergeCell ref="F123:F129"/>
    <mergeCell ref="G123:G129"/>
    <mergeCell ref="F130:F138"/>
    <mergeCell ref="G130:G138"/>
    <mergeCell ref="F163:F178"/>
    <mergeCell ref="G163:G178"/>
    <mergeCell ref="F139:F147"/>
    <mergeCell ref="G139:G147"/>
    <mergeCell ref="F148:F156"/>
    <mergeCell ref="G148:G156"/>
    <mergeCell ref="F157:F162"/>
    <mergeCell ref="G157:G162"/>
  </mergeCells>
  <phoneticPr fontId="8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0000"/>
  </sheetPr>
  <dimension ref="A1:H31"/>
  <sheetViews>
    <sheetView zoomScaleNormal="100" zoomScaleSheetLayoutView="100" workbookViewId="0">
      <selection activeCell="C7" sqref="C7:G7"/>
    </sheetView>
  </sheetViews>
  <sheetFormatPr defaultRowHeight="14.25"/>
  <cols>
    <col min="1" max="1" width="5.25" style="56" customWidth="1"/>
    <col min="2" max="2" width="46.5" style="62" customWidth="1"/>
    <col min="3" max="3" width="9.75" style="62" customWidth="1"/>
    <col min="4" max="4" width="9.875" style="62" customWidth="1"/>
    <col min="5" max="5" width="10.25" style="62" customWidth="1"/>
    <col min="6" max="6" width="13.875" style="62" bestFit="1" customWidth="1"/>
    <col min="7" max="7" width="9.375" style="62" bestFit="1" customWidth="1"/>
    <col min="8" max="16384" width="9" style="62"/>
  </cols>
  <sheetData>
    <row r="1" spans="1:8" s="77" customFormat="1" ht="20.100000000000001" customHeight="1">
      <c r="A1" s="828"/>
      <c r="B1" s="829"/>
      <c r="C1" s="829"/>
      <c r="D1" s="829"/>
      <c r="E1" s="829"/>
      <c r="F1" s="216"/>
      <c r="H1" s="216" t="s">
        <v>680</v>
      </c>
    </row>
    <row r="2" spans="1:8" s="76" customFormat="1" ht="25.5" customHeight="1">
      <c r="A2" s="830" t="s">
        <v>478</v>
      </c>
      <c r="B2" s="831"/>
      <c r="C2" s="831"/>
      <c r="D2" s="831"/>
      <c r="E2" s="832"/>
      <c r="F2" s="249"/>
    </row>
    <row r="3" spans="1:8" s="57" customFormat="1" ht="25.5" customHeight="1">
      <c r="A3" s="686" t="s">
        <v>221</v>
      </c>
      <c r="B3" s="809" t="s">
        <v>1655</v>
      </c>
      <c r="C3" s="518" t="s">
        <v>1656</v>
      </c>
      <c r="D3" s="518" t="s">
        <v>1657</v>
      </c>
      <c r="E3" s="518" t="s">
        <v>265</v>
      </c>
      <c r="F3" s="518" t="s">
        <v>1611</v>
      </c>
      <c r="G3" s="518" t="s">
        <v>1658</v>
      </c>
      <c r="H3" s="518" t="s">
        <v>250</v>
      </c>
    </row>
    <row r="4" spans="1:8" s="57" customFormat="1" ht="14.25" customHeight="1">
      <c r="A4" s="686"/>
      <c r="B4" s="809"/>
      <c r="C4" s="498">
        <v>1</v>
      </c>
      <c r="D4" s="498">
        <v>2</v>
      </c>
      <c r="E4" s="498">
        <v>3</v>
      </c>
      <c r="F4" s="498">
        <v>4</v>
      </c>
      <c r="G4" s="498" t="s">
        <v>1659</v>
      </c>
      <c r="H4" s="518" t="s">
        <v>1552</v>
      </c>
    </row>
    <row r="5" spans="1:8" s="57" customFormat="1" ht="24.75" customHeight="1">
      <c r="A5" s="507">
        <v>1</v>
      </c>
      <c r="B5" s="529" t="s">
        <v>1660</v>
      </c>
      <c r="C5" s="500">
        <f t="shared" ref="C5:H5" si="0">SUM(C6:C12)</f>
        <v>6221.0599999999995</v>
      </c>
      <c r="D5" s="500">
        <f t="shared" si="0"/>
        <v>0</v>
      </c>
      <c r="E5" s="500">
        <f t="shared" si="0"/>
        <v>0</v>
      </c>
      <c r="F5" s="500">
        <f t="shared" si="0"/>
        <v>6221.0599999999995</v>
      </c>
      <c r="G5" s="500">
        <f t="shared" si="0"/>
        <v>6221.0599999999995</v>
      </c>
      <c r="H5" s="500">
        <f t="shared" si="0"/>
        <v>0</v>
      </c>
    </row>
    <row r="6" spans="1:8" s="57" customFormat="1" ht="24.75" customHeight="1">
      <c r="A6" s="507">
        <v>2</v>
      </c>
      <c r="B6" s="529" t="s">
        <v>1661</v>
      </c>
      <c r="C6" s="500"/>
      <c r="D6" s="530"/>
      <c r="E6" s="530"/>
      <c r="F6" s="530"/>
      <c r="G6" s="500"/>
      <c r="H6" s="530"/>
    </row>
    <row r="7" spans="1:8" s="57" customFormat="1" ht="33.75" customHeight="1">
      <c r="A7" s="507">
        <v>3</v>
      </c>
      <c r="B7" s="529" t="s">
        <v>1662</v>
      </c>
      <c r="C7" s="500"/>
      <c r="D7" s="530"/>
      <c r="E7" s="530"/>
      <c r="F7" s="530"/>
      <c r="G7" s="500"/>
      <c r="H7" s="530"/>
    </row>
    <row r="8" spans="1:8" s="57" customFormat="1" ht="24.75" customHeight="1">
      <c r="A8" s="507">
        <v>4</v>
      </c>
      <c r="B8" s="529" t="s">
        <v>1663</v>
      </c>
      <c r="C8" s="526">
        <f>2885.99+3335.07</f>
        <v>6221.0599999999995</v>
      </c>
      <c r="D8" s="57">
        <v>0</v>
      </c>
      <c r="E8" s="530">
        <v>0</v>
      </c>
      <c r="F8" s="526">
        <f>C8</f>
        <v>6221.0599999999995</v>
      </c>
      <c r="G8" s="534">
        <f>F8-D8-E8</f>
        <v>6221.0599999999995</v>
      </c>
      <c r="H8" s="530">
        <v>0</v>
      </c>
    </row>
    <row r="9" spans="1:8" s="57" customFormat="1" ht="24.75" customHeight="1">
      <c r="A9" s="507">
        <v>5</v>
      </c>
      <c r="B9" s="529" t="s">
        <v>1664</v>
      </c>
      <c r="C9" s="500"/>
      <c r="D9" s="530"/>
      <c r="E9" s="530"/>
      <c r="F9" s="530"/>
      <c r="G9" s="500"/>
      <c r="H9" s="530"/>
    </row>
    <row r="10" spans="1:8" s="57" customFormat="1" ht="24.75" customHeight="1">
      <c r="A10" s="507">
        <v>6</v>
      </c>
      <c r="B10" s="529" t="s">
        <v>1665</v>
      </c>
      <c r="C10" s="500"/>
      <c r="D10" s="530"/>
      <c r="E10" s="530"/>
      <c r="F10" s="530"/>
      <c r="G10" s="500"/>
      <c r="H10" s="530"/>
    </row>
    <row r="11" spans="1:8" s="57" customFormat="1" ht="24.75" customHeight="1">
      <c r="A11" s="507">
        <v>7</v>
      </c>
      <c r="B11" s="529" t="s">
        <v>1666</v>
      </c>
      <c r="C11" s="531"/>
      <c r="D11" s="530"/>
      <c r="E11" s="530"/>
      <c r="F11" s="530"/>
      <c r="G11" s="531"/>
      <c r="H11" s="530"/>
    </row>
    <row r="12" spans="1:8" s="57" customFormat="1" ht="24.75" customHeight="1">
      <c r="A12" s="507">
        <v>8</v>
      </c>
      <c r="B12" s="529" t="s">
        <v>1667</v>
      </c>
      <c r="C12" s="531"/>
      <c r="D12" s="530"/>
      <c r="E12" s="530"/>
      <c r="F12" s="530"/>
      <c r="G12" s="531"/>
      <c r="H12" s="530"/>
    </row>
    <row r="13" spans="1:8" s="57" customFormat="1" ht="26.25" customHeight="1">
      <c r="A13" s="507">
        <v>9</v>
      </c>
      <c r="B13" s="529" t="s">
        <v>1668</v>
      </c>
      <c r="C13" s="550">
        <f t="shared" ref="C13:H13" si="1">SUM(C14:C17)</f>
        <v>4000</v>
      </c>
      <c r="D13" s="534">
        <f t="shared" si="1"/>
        <v>0</v>
      </c>
      <c r="E13" s="534">
        <f t="shared" si="1"/>
        <v>1000</v>
      </c>
      <c r="F13" s="534">
        <f t="shared" si="1"/>
        <v>5000</v>
      </c>
      <c r="G13" s="534">
        <f t="shared" si="1"/>
        <v>4000</v>
      </c>
      <c r="H13" s="534">
        <f t="shared" si="1"/>
        <v>0</v>
      </c>
    </row>
    <row r="14" spans="1:8" s="57" customFormat="1" ht="24.75" customHeight="1">
      <c r="A14" s="507">
        <v>10</v>
      </c>
      <c r="B14" s="532" t="s">
        <v>1669</v>
      </c>
      <c r="C14" s="526">
        <v>4000</v>
      </c>
      <c r="D14" s="526">
        <v>0</v>
      </c>
      <c r="E14" s="526">
        <v>1000</v>
      </c>
      <c r="F14" s="526">
        <v>5000</v>
      </c>
      <c r="G14" s="526">
        <v>4000</v>
      </c>
      <c r="H14" s="530">
        <v>0</v>
      </c>
    </row>
    <row r="15" spans="1:8" s="57" customFormat="1" ht="24.75" customHeight="1">
      <c r="A15" s="507">
        <v>11</v>
      </c>
      <c r="B15" s="532" t="s">
        <v>1670</v>
      </c>
      <c r="C15" s="530"/>
      <c r="D15" s="530"/>
      <c r="E15" s="530"/>
      <c r="F15" s="530"/>
      <c r="G15" s="530"/>
      <c r="H15" s="530"/>
    </row>
    <row r="16" spans="1:8" s="57" customFormat="1" ht="24.75" customHeight="1">
      <c r="A16" s="507">
        <v>12</v>
      </c>
      <c r="B16" s="532" t="s">
        <v>1671</v>
      </c>
      <c r="C16" s="530"/>
      <c r="D16" s="530"/>
      <c r="E16" s="530"/>
      <c r="F16" s="530"/>
      <c r="G16" s="530"/>
      <c r="H16" s="530"/>
    </row>
    <row r="17" spans="1:8" s="57" customFormat="1" ht="24.75" customHeight="1">
      <c r="A17" s="507">
        <v>13</v>
      </c>
      <c r="B17" s="532" t="s">
        <v>1412</v>
      </c>
      <c r="C17" s="530"/>
      <c r="D17" s="530"/>
      <c r="E17" s="530"/>
      <c r="F17" s="530"/>
      <c r="G17" s="530"/>
      <c r="H17" s="530"/>
    </row>
    <row r="18" spans="1:8" s="56" customFormat="1" ht="24.75" customHeight="1">
      <c r="A18" s="507">
        <v>14</v>
      </c>
      <c r="B18" s="533" t="s">
        <v>1672</v>
      </c>
      <c r="C18" s="483">
        <f t="shared" ref="C18:H18" si="2">C5+C13</f>
        <v>10221.06</v>
      </c>
      <c r="D18" s="483">
        <f t="shared" si="2"/>
        <v>0</v>
      </c>
      <c r="E18" s="483">
        <f t="shared" si="2"/>
        <v>1000</v>
      </c>
      <c r="F18" s="483">
        <f t="shared" si="2"/>
        <v>11221.06</v>
      </c>
      <c r="G18" s="483">
        <f t="shared" si="2"/>
        <v>10221.06</v>
      </c>
      <c r="H18" s="483">
        <f t="shared" si="2"/>
        <v>0</v>
      </c>
    </row>
    <row r="19" spans="1:8" s="56" customFormat="1" ht="12.75" customHeight="1">
      <c r="B19" s="74"/>
    </row>
    <row r="20" spans="1:8" s="56" customFormat="1" ht="12.75" customHeight="1"/>
    <row r="21" spans="1:8" s="56" customFormat="1" ht="12.75" customHeight="1"/>
    <row r="22" spans="1:8" s="56" customFormat="1" ht="12.75" customHeight="1">
      <c r="B22" s="74"/>
    </row>
    <row r="23" spans="1:8" s="56" customFormat="1" ht="12.75" customHeight="1">
      <c r="B23" s="74"/>
    </row>
    <row r="24" spans="1:8" s="56" customFormat="1"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sheetData>
  <mergeCells count="4">
    <mergeCell ref="A1:E1"/>
    <mergeCell ref="A2:E2"/>
    <mergeCell ref="A3:A4"/>
    <mergeCell ref="B3:B4"/>
  </mergeCells>
  <phoneticPr fontId="40" type="noConversion"/>
  <hyperlinks>
    <hyperlink ref="H1" location="A105000纳税调整项目明细表!A1" display="返回纳税调整"/>
  </hyperlinks>
  <printOptions horizontalCentered="1"/>
  <pageMargins left="0.74791666666666667" right="0.74791666666666667" top="0.98402777777777772" bottom="0.98402777777777772" header="0.51180555555555551" footer="0.51180555555555551"/>
  <pageSetup paperSize="9" orientation="portrait"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rgb="FFFF0000"/>
  </sheetPr>
  <dimension ref="A1:K76"/>
  <sheetViews>
    <sheetView zoomScaleNormal="100" workbookViewId="0">
      <selection activeCell="G18" sqref="G18"/>
    </sheetView>
  </sheetViews>
  <sheetFormatPr defaultRowHeight="14.25"/>
  <cols>
    <col min="1" max="1" width="7.75" style="56" customWidth="1"/>
    <col min="2" max="2" width="23" style="56" customWidth="1"/>
    <col min="3" max="3" width="21.25" style="56" customWidth="1"/>
    <col min="4" max="8" width="9.875" style="56" customWidth="1"/>
    <col min="9" max="16384" width="9" style="56"/>
  </cols>
  <sheetData>
    <row r="1" spans="1:11" ht="20.100000000000001" customHeight="1">
      <c r="A1" s="836" t="s">
        <v>1561</v>
      </c>
      <c r="B1" s="836"/>
      <c r="C1" s="836"/>
      <c r="D1" s="836"/>
      <c r="E1" s="836"/>
      <c r="F1" s="836"/>
      <c r="G1" s="836"/>
      <c r="H1" s="836"/>
      <c r="K1" s="216" t="s">
        <v>694</v>
      </c>
    </row>
    <row r="2" spans="1:11" ht="25.5" customHeight="1">
      <c r="A2" s="837"/>
      <c r="B2" s="837"/>
      <c r="C2" s="837"/>
      <c r="D2" s="837"/>
      <c r="E2" s="837"/>
      <c r="F2" s="837"/>
      <c r="G2" s="837"/>
      <c r="H2" s="837"/>
    </row>
    <row r="3" spans="1:11" ht="14.25" customHeight="1">
      <c r="A3" s="686" t="s">
        <v>221</v>
      </c>
      <c r="B3" s="686" t="s">
        <v>339</v>
      </c>
      <c r="C3" s="686" t="s">
        <v>1592</v>
      </c>
      <c r="D3" s="686"/>
      <c r="E3" s="686"/>
      <c r="F3" s="686" t="s">
        <v>1593</v>
      </c>
      <c r="G3" s="686"/>
      <c r="H3" s="686"/>
      <c r="I3" s="686" t="s">
        <v>250</v>
      </c>
    </row>
    <row r="4" spans="1:11" ht="14.25" customHeight="1">
      <c r="A4" s="686"/>
      <c r="B4" s="686"/>
      <c r="C4" s="518" t="s">
        <v>230</v>
      </c>
      <c r="D4" s="518" t="s">
        <v>231</v>
      </c>
      <c r="E4" s="518" t="s">
        <v>250</v>
      </c>
      <c r="F4" s="518" t="s">
        <v>230</v>
      </c>
      <c r="G4" s="518" t="s">
        <v>231</v>
      </c>
      <c r="H4" s="518" t="s">
        <v>250</v>
      </c>
      <c r="I4" s="686"/>
    </row>
    <row r="5" spans="1:11" ht="14.25" customHeight="1">
      <c r="A5" s="686"/>
      <c r="B5" s="686"/>
      <c r="C5" s="518">
        <v>1</v>
      </c>
      <c r="D5" s="518">
        <v>2</v>
      </c>
      <c r="E5" s="518" t="s">
        <v>1594</v>
      </c>
      <c r="F5" s="518">
        <v>4</v>
      </c>
      <c r="G5" s="518">
        <v>5</v>
      </c>
      <c r="H5" s="518" t="s">
        <v>1595</v>
      </c>
      <c r="I5" s="518" t="s">
        <v>1596</v>
      </c>
    </row>
    <row r="6" spans="1:11" ht="23.25" customHeight="1">
      <c r="A6" s="518">
        <v>1</v>
      </c>
      <c r="B6" s="519" t="s">
        <v>261</v>
      </c>
      <c r="C6" s="500"/>
      <c r="D6" s="500"/>
      <c r="E6" s="500"/>
      <c r="F6" s="500"/>
      <c r="G6" s="500"/>
      <c r="H6" s="500"/>
      <c r="I6" s="500"/>
    </row>
    <row r="7" spans="1:11" ht="23.25" customHeight="1">
      <c r="A7" s="518">
        <v>2</v>
      </c>
      <c r="B7" s="519" t="s">
        <v>262</v>
      </c>
      <c r="C7" s="518"/>
      <c r="D7" s="500"/>
      <c r="E7" s="500"/>
      <c r="F7" s="500"/>
      <c r="G7" s="500"/>
      <c r="H7" s="500"/>
      <c r="I7" s="500"/>
    </row>
    <row r="8" spans="1:11" ht="23.25" customHeight="1">
      <c r="A8" s="518">
        <v>3</v>
      </c>
      <c r="B8" s="519" t="s">
        <v>1597</v>
      </c>
      <c r="C8" s="500"/>
      <c r="D8" s="500"/>
      <c r="E8" s="500"/>
      <c r="F8" s="500"/>
      <c r="G8" s="500"/>
      <c r="H8" s="500"/>
      <c r="I8" s="500"/>
    </row>
    <row r="9" spans="1:11" ht="23.25" customHeight="1">
      <c r="A9" s="518">
        <v>4</v>
      </c>
      <c r="B9" s="519" t="s">
        <v>263</v>
      </c>
      <c r="C9" s="500"/>
      <c r="D9" s="500"/>
      <c r="E9" s="500"/>
      <c r="F9" s="500"/>
      <c r="G9" s="500"/>
      <c r="H9" s="500"/>
      <c r="I9" s="500"/>
    </row>
    <row r="10" spans="1:11" ht="23.25" customHeight="1">
      <c r="A10" s="518">
        <v>5</v>
      </c>
      <c r="B10" s="519" t="s">
        <v>1598</v>
      </c>
      <c r="C10" s="500"/>
      <c r="D10" s="500"/>
      <c r="E10" s="500"/>
      <c r="F10" s="500"/>
      <c r="G10" s="500"/>
      <c r="H10" s="500"/>
      <c r="I10" s="500"/>
    </row>
    <row r="11" spans="1:11" ht="23.25" customHeight="1">
      <c r="A11" s="518">
        <v>6</v>
      </c>
      <c r="B11" s="519" t="s">
        <v>264</v>
      </c>
      <c r="C11" s="500"/>
      <c r="D11" s="500"/>
      <c r="E11" s="500"/>
      <c r="F11" s="500"/>
      <c r="G11" s="500"/>
      <c r="H11" s="500"/>
      <c r="I11" s="500"/>
    </row>
    <row r="12" spans="1:11" ht="23.25" customHeight="1">
      <c r="A12" s="518">
        <v>7</v>
      </c>
      <c r="B12" s="519" t="s">
        <v>1599</v>
      </c>
      <c r="C12" s="500"/>
      <c r="D12" s="500"/>
      <c r="E12" s="500"/>
      <c r="F12" s="500"/>
      <c r="G12" s="500"/>
      <c r="H12" s="500"/>
      <c r="I12" s="500"/>
    </row>
    <row r="13" spans="1:11" ht="23.25" customHeight="1">
      <c r="A13" s="518">
        <v>8</v>
      </c>
      <c r="B13" s="519" t="s">
        <v>1600</v>
      </c>
      <c r="C13" s="500"/>
      <c r="D13" s="500"/>
      <c r="E13" s="500"/>
      <c r="F13" s="500"/>
      <c r="G13" s="500"/>
      <c r="H13" s="500"/>
      <c r="I13" s="500"/>
    </row>
    <row r="14" spans="1:11" ht="23.25" customHeight="1">
      <c r="A14" s="518">
        <v>9</v>
      </c>
      <c r="B14" s="524" t="s">
        <v>1601</v>
      </c>
      <c r="C14" s="500"/>
      <c r="D14" s="500"/>
      <c r="E14" s="500"/>
      <c r="F14" s="500"/>
      <c r="G14" s="500"/>
      <c r="H14" s="500"/>
      <c r="I14" s="500"/>
    </row>
    <row r="15" spans="1:11" ht="23.25" customHeight="1">
      <c r="A15" s="518">
        <v>10</v>
      </c>
      <c r="B15" s="524" t="s">
        <v>1602</v>
      </c>
      <c r="C15" s="500"/>
      <c r="D15" s="500"/>
      <c r="E15" s="500"/>
      <c r="F15" s="500"/>
      <c r="G15" s="500"/>
      <c r="H15" s="500"/>
      <c r="I15" s="500"/>
    </row>
    <row r="16" spans="1:11" ht="23.25" customHeight="1">
      <c r="A16" s="518">
        <v>11</v>
      </c>
      <c r="B16" s="519" t="s">
        <v>1603</v>
      </c>
      <c r="C16" s="500"/>
      <c r="D16" s="500"/>
      <c r="E16" s="500"/>
      <c r="F16" s="500"/>
      <c r="G16" s="500"/>
      <c r="H16" s="500"/>
      <c r="I16" s="500"/>
    </row>
    <row r="17" spans="1:9" ht="23.25" customHeight="1">
      <c r="A17" s="518">
        <v>12</v>
      </c>
      <c r="B17" s="520" t="s">
        <v>1604</v>
      </c>
      <c r="C17" s="498"/>
      <c r="D17" s="498"/>
      <c r="E17" s="498"/>
      <c r="F17" s="500"/>
      <c r="G17" s="500"/>
      <c r="H17" s="500"/>
      <c r="I17" s="500"/>
    </row>
    <row r="18" spans="1:9" s="74" customFormat="1" ht="23.25" customHeight="1">
      <c r="A18" s="518">
        <v>13</v>
      </c>
      <c r="B18" s="520" t="s">
        <v>1605</v>
      </c>
      <c r="C18" s="498"/>
      <c r="D18" s="498"/>
      <c r="E18" s="498"/>
      <c r="F18" s="500"/>
      <c r="G18" s="500"/>
      <c r="H18" s="500"/>
      <c r="I18" s="500"/>
    </row>
    <row r="19" spans="1:9" ht="23.25" customHeight="1">
      <c r="A19" s="518">
        <v>14</v>
      </c>
      <c r="B19" s="520" t="s">
        <v>1606</v>
      </c>
      <c r="C19" s="500"/>
      <c r="D19" s="500"/>
      <c r="E19" s="500"/>
      <c r="F19" s="500"/>
      <c r="G19" s="500"/>
      <c r="H19" s="500"/>
      <c r="I19" s="500"/>
    </row>
    <row r="20" spans="1:9" ht="23.25" customHeight="1">
      <c r="A20" s="518">
        <v>15</v>
      </c>
      <c r="B20" s="520" t="s">
        <v>258</v>
      </c>
      <c r="C20" s="500"/>
      <c r="D20" s="500"/>
      <c r="E20" s="500"/>
      <c r="F20" s="500"/>
      <c r="G20" s="500"/>
      <c r="H20" s="500"/>
      <c r="I20" s="500"/>
    </row>
    <row r="21" spans="1:9" ht="23.25" customHeight="1">
      <c r="A21" s="518">
        <v>16</v>
      </c>
      <c r="B21" s="519" t="s">
        <v>1607</v>
      </c>
      <c r="C21" s="500">
        <f>C6+C9+C11+C13+C16+C17+C18+C19+C20</f>
        <v>0</v>
      </c>
      <c r="D21" s="500">
        <f t="shared" ref="D21:I21" si="0">D6+D9+D11+D13+D16+D17+D18+D19+D20</f>
        <v>0</v>
      </c>
      <c r="E21" s="500">
        <f t="shared" si="0"/>
        <v>0</v>
      </c>
      <c r="F21" s="500">
        <f t="shared" si="0"/>
        <v>0</v>
      </c>
      <c r="G21" s="500">
        <f t="shared" si="0"/>
        <v>0</v>
      </c>
      <c r="H21" s="500">
        <f t="shared" si="0"/>
        <v>0</v>
      </c>
      <c r="I21" s="500">
        <f t="shared" si="0"/>
        <v>0</v>
      </c>
    </row>
    <row r="27" spans="1:9" ht="33" customHeight="1">
      <c r="A27" s="420" t="s">
        <v>1254</v>
      </c>
      <c r="B27" s="421" t="s">
        <v>1243</v>
      </c>
      <c r="C27" s="421" t="s">
        <v>1278</v>
      </c>
    </row>
    <row r="28" spans="1:9" ht="33" customHeight="1">
      <c r="A28" s="421" t="s">
        <v>1244</v>
      </c>
      <c r="B28" s="421" t="s">
        <v>1245</v>
      </c>
      <c r="C28" s="421" t="s">
        <v>1246</v>
      </c>
    </row>
    <row r="29" spans="1:9" ht="33" customHeight="1">
      <c r="A29" s="421" t="s">
        <v>1247</v>
      </c>
      <c r="B29" s="422" t="s">
        <v>1248</v>
      </c>
      <c r="C29" s="421" t="s">
        <v>1249</v>
      </c>
    </row>
    <row r="30" spans="1:9" ht="33" customHeight="1">
      <c r="A30" s="421" t="s">
        <v>1250</v>
      </c>
      <c r="B30" s="834" t="s">
        <v>1252</v>
      </c>
      <c r="C30" s="834" t="s">
        <v>1253</v>
      </c>
    </row>
    <row r="31" spans="1:9" ht="33" customHeight="1">
      <c r="A31" s="421" t="s">
        <v>1251</v>
      </c>
      <c r="B31" s="834"/>
      <c r="C31" s="834"/>
    </row>
    <row r="33" spans="1:3" ht="18">
      <c r="A33" s="425" t="s">
        <v>1265</v>
      </c>
      <c r="B33" s="424"/>
      <c r="C33" s="424"/>
    </row>
    <row r="34" spans="1:3" ht="50.25" customHeight="1">
      <c r="A34" s="421" t="s">
        <v>1255</v>
      </c>
      <c r="B34" s="421" t="s">
        <v>1256</v>
      </c>
      <c r="C34" s="423"/>
    </row>
    <row r="35" spans="1:3" ht="50.25" customHeight="1">
      <c r="A35" s="421" t="s">
        <v>1257</v>
      </c>
      <c r="B35" s="421" t="s">
        <v>1258</v>
      </c>
      <c r="C35" s="423"/>
    </row>
    <row r="36" spans="1:3" ht="50.25" customHeight="1">
      <c r="A36" s="421" t="s">
        <v>1259</v>
      </c>
      <c r="B36" s="421" t="s">
        <v>1260</v>
      </c>
      <c r="C36" s="423"/>
    </row>
    <row r="37" spans="1:3" ht="50.25" customHeight="1">
      <c r="A37" s="421" t="s">
        <v>1261</v>
      </c>
      <c r="B37" s="421" t="s">
        <v>1262</v>
      </c>
      <c r="C37" s="423"/>
    </row>
    <row r="38" spans="1:3" ht="50.25" customHeight="1">
      <c r="A38" s="421" t="s">
        <v>1263</v>
      </c>
      <c r="B38" s="421" t="s">
        <v>1264</v>
      </c>
      <c r="C38" s="423"/>
    </row>
    <row r="41" spans="1:3" ht="15.75" customHeight="1">
      <c r="A41" s="835" t="s">
        <v>1269</v>
      </c>
      <c r="B41" s="835"/>
      <c r="C41" s="835"/>
    </row>
    <row r="42" spans="1:3" ht="34.5" hidden="1" customHeight="1">
      <c r="A42" s="835"/>
      <c r="B42" s="835"/>
      <c r="C42" s="835"/>
    </row>
    <row r="43" spans="1:3" ht="34.5" customHeight="1">
      <c r="A43" s="835"/>
      <c r="B43" s="835"/>
      <c r="C43" s="835"/>
    </row>
    <row r="44" spans="1:3" ht="34.5" customHeight="1">
      <c r="A44" s="835"/>
      <c r="B44" s="835"/>
      <c r="C44" s="835"/>
    </row>
    <row r="46" spans="1:3">
      <c r="A46" s="424" t="s">
        <v>1277</v>
      </c>
    </row>
    <row r="47" spans="1:3" ht="17.25">
      <c r="A47" s="427" t="s">
        <v>1266</v>
      </c>
      <c r="B47" s="426"/>
    </row>
    <row r="48" spans="1:3" ht="17.25">
      <c r="A48" s="429" t="s">
        <v>1267</v>
      </c>
      <c r="B48" s="426"/>
    </row>
    <row r="49" spans="1:2" ht="17.25">
      <c r="A49" s="427" t="s">
        <v>1268</v>
      </c>
      <c r="B49" s="426"/>
    </row>
    <row r="50" spans="1:2" ht="17.25">
      <c r="A50" s="427" t="s">
        <v>1270</v>
      </c>
      <c r="B50" s="426"/>
    </row>
    <row r="51" spans="1:2" ht="17.25">
      <c r="A51" s="427" t="s">
        <v>1271</v>
      </c>
      <c r="B51" s="426" t="s">
        <v>1272</v>
      </c>
    </row>
    <row r="53" spans="1:2">
      <c r="A53" s="56" t="s">
        <v>1285</v>
      </c>
    </row>
    <row r="56" spans="1:2" ht="17.25">
      <c r="A56" s="429" t="s">
        <v>1273</v>
      </c>
    </row>
    <row r="57" spans="1:2" ht="17.25">
      <c r="A57" s="427" t="s">
        <v>1274</v>
      </c>
      <c r="B57" s="427"/>
    </row>
    <row r="58" spans="1:2" ht="17.25">
      <c r="A58" s="427" t="s">
        <v>1275</v>
      </c>
      <c r="B58" s="427"/>
    </row>
    <row r="59" spans="1:2" ht="17.25">
      <c r="A59" s="427" t="s">
        <v>1276</v>
      </c>
      <c r="B59" s="427" t="s">
        <v>1680</v>
      </c>
    </row>
    <row r="61" spans="1:2">
      <c r="A61" s="424" t="s">
        <v>1279</v>
      </c>
    </row>
    <row r="62" spans="1:2">
      <c r="A62" s="424" t="s">
        <v>1280</v>
      </c>
    </row>
    <row r="63" spans="1:2" ht="17.25">
      <c r="A63" s="427" t="s">
        <v>1281</v>
      </c>
    </row>
    <row r="64" spans="1:2" ht="17.25">
      <c r="A64" s="429" t="s">
        <v>1267</v>
      </c>
      <c r="B64" s="426"/>
    </row>
    <row r="65" spans="1:4" ht="17.25">
      <c r="A65" s="427" t="s">
        <v>1268</v>
      </c>
      <c r="B65" s="426"/>
    </row>
    <row r="66" spans="1:4" ht="17.25">
      <c r="A66" s="427" t="s">
        <v>1270</v>
      </c>
      <c r="B66" s="426"/>
    </row>
    <row r="67" spans="1:4" ht="17.25">
      <c r="A67" s="427" t="s">
        <v>1271</v>
      </c>
      <c r="B67" s="426" t="s">
        <v>1272</v>
      </c>
    </row>
    <row r="69" spans="1:4">
      <c r="A69" s="428" t="s">
        <v>1283</v>
      </c>
    </row>
    <row r="70" spans="1:4" s="426" customFormat="1" ht="39.75" customHeight="1">
      <c r="A70" s="833" t="s">
        <v>1284</v>
      </c>
      <c r="B70" s="833"/>
      <c r="C70" s="833"/>
      <c r="D70" s="833"/>
    </row>
    <row r="71" spans="1:4" s="426" customFormat="1" ht="39.75" customHeight="1">
      <c r="A71" s="833" t="s">
        <v>1282</v>
      </c>
      <c r="B71" s="833"/>
      <c r="C71" s="833"/>
      <c r="D71" s="833"/>
    </row>
    <row r="73" spans="1:4" ht="17.25">
      <c r="A73" s="429" t="s">
        <v>1273</v>
      </c>
    </row>
    <row r="74" spans="1:4" ht="17.25">
      <c r="A74" s="427" t="s">
        <v>1274</v>
      </c>
      <c r="B74" s="427"/>
    </row>
    <row r="75" spans="1:4" ht="17.25">
      <c r="A75" s="427" t="s">
        <v>1275</v>
      </c>
      <c r="B75" s="427"/>
    </row>
    <row r="76" spans="1:4" ht="17.25">
      <c r="A76" s="427" t="s">
        <v>1276</v>
      </c>
      <c r="B76" s="427" t="s">
        <v>1681</v>
      </c>
      <c r="C76" s="430" t="s">
        <v>1286</v>
      </c>
    </row>
  </sheetData>
  <mergeCells count="12">
    <mergeCell ref="A1:H1"/>
    <mergeCell ref="A2:H2"/>
    <mergeCell ref="A3:A5"/>
    <mergeCell ref="F3:H3"/>
    <mergeCell ref="I3:I4"/>
    <mergeCell ref="A70:D70"/>
    <mergeCell ref="A71:D71"/>
    <mergeCell ref="B30:B31"/>
    <mergeCell ref="C30:C31"/>
    <mergeCell ref="B3:B5"/>
    <mergeCell ref="C3:E3"/>
    <mergeCell ref="A41:C44"/>
  </mergeCells>
  <phoneticPr fontId="40" type="noConversion"/>
  <hyperlinks>
    <hyperlink ref="K1" location="A105000纳税调整项目明细表!A1" display="返回纳税调整"/>
  </hyperlinks>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L94"/>
  <sheetViews>
    <sheetView topLeftCell="C49" workbookViewId="0">
      <selection activeCell="E29" sqref="E29"/>
    </sheetView>
  </sheetViews>
  <sheetFormatPr defaultRowHeight="14.25"/>
  <cols>
    <col min="1" max="1" width="5.25" style="137" customWidth="1"/>
    <col min="2" max="2" width="56.375" style="211" customWidth="1"/>
    <col min="3" max="3" width="19.25" style="137" customWidth="1"/>
    <col min="4" max="11" width="9" style="137"/>
    <col min="12" max="12" width="15" style="137" customWidth="1"/>
    <col min="13" max="16384" width="9" style="137"/>
  </cols>
  <sheetData>
    <row r="1" spans="1:4" s="206" customFormat="1" ht="20.100000000000001" customHeight="1">
      <c r="A1" s="746" t="s">
        <v>1183</v>
      </c>
      <c r="B1" s="746"/>
      <c r="C1" s="746"/>
      <c r="D1" s="248" t="s">
        <v>696</v>
      </c>
    </row>
    <row r="2" spans="1:4" ht="25.5" customHeight="1">
      <c r="A2" s="838" t="s">
        <v>116</v>
      </c>
      <c r="B2" s="838"/>
      <c r="C2" s="838"/>
    </row>
    <row r="3" spans="1:4" s="156" customFormat="1" ht="14.25" customHeight="1">
      <c r="A3" s="207" t="s">
        <v>221</v>
      </c>
      <c r="B3" s="207" t="s">
        <v>117</v>
      </c>
      <c r="C3" s="149" t="s">
        <v>118</v>
      </c>
    </row>
    <row r="4" spans="1:4" s="71" customFormat="1" ht="14.25" customHeight="1">
      <c r="A4" s="140">
        <v>1</v>
      </c>
      <c r="B4" s="407" t="s">
        <v>119</v>
      </c>
      <c r="C4" s="231">
        <f>C5+C11</f>
        <v>0</v>
      </c>
      <c r="D4" s="417">
        <v>850</v>
      </c>
    </row>
    <row r="5" spans="1:4" ht="14.25" customHeight="1">
      <c r="A5" s="60">
        <v>2</v>
      </c>
      <c r="B5" s="72" t="s">
        <v>120</v>
      </c>
      <c r="C5" s="221"/>
    </row>
    <row r="6" spans="1:4" s="156" customFormat="1" ht="14.25" customHeight="1">
      <c r="A6" s="161">
        <v>3</v>
      </c>
      <c r="B6" s="162" t="s">
        <v>121</v>
      </c>
      <c r="C6" s="246"/>
    </row>
    <row r="7" spans="1:4" s="71" customFormat="1" ht="14.25" customHeight="1">
      <c r="A7" s="140">
        <v>4</v>
      </c>
      <c r="B7" s="163" t="s">
        <v>122</v>
      </c>
      <c r="C7" s="231"/>
    </row>
    <row r="8" spans="1:4" ht="14.25" customHeight="1">
      <c r="A8" s="60">
        <v>5</v>
      </c>
      <c r="B8" s="72" t="s">
        <v>123</v>
      </c>
      <c r="C8" s="221"/>
    </row>
    <row r="9" spans="1:4" s="156" customFormat="1" ht="14.25" customHeight="1">
      <c r="A9" s="161">
        <v>6</v>
      </c>
      <c r="B9" s="162" t="s">
        <v>124</v>
      </c>
      <c r="C9" s="246"/>
    </row>
    <row r="10" spans="1:4" s="71" customFormat="1" ht="14.25" customHeight="1">
      <c r="A10" s="140">
        <v>7</v>
      </c>
      <c r="B10" s="163" t="s">
        <v>125</v>
      </c>
      <c r="C10" s="231"/>
      <c r="D10" s="71">
        <v>800</v>
      </c>
    </row>
    <row r="11" spans="1:4" ht="14.25" customHeight="1">
      <c r="A11" s="60">
        <v>8</v>
      </c>
      <c r="B11" s="72" t="s">
        <v>126</v>
      </c>
      <c r="C11" s="221"/>
      <c r="D11" s="137">
        <v>50</v>
      </c>
    </row>
    <row r="12" spans="1:4" s="156" customFormat="1" ht="14.25" customHeight="1">
      <c r="A12" s="161">
        <v>9</v>
      </c>
      <c r="B12" s="408" t="s">
        <v>127</v>
      </c>
      <c r="C12" s="246">
        <f>C13+C19</f>
        <v>0</v>
      </c>
      <c r="D12" s="416">
        <v>300</v>
      </c>
    </row>
    <row r="13" spans="1:4" s="71" customFormat="1" ht="14.25" customHeight="1">
      <c r="A13" s="140">
        <v>10</v>
      </c>
      <c r="B13" s="163" t="s">
        <v>128</v>
      </c>
      <c r="C13" s="231"/>
    </row>
    <row r="14" spans="1:4" ht="14.25" customHeight="1">
      <c r="A14" s="60">
        <v>11</v>
      </c>
      <c r="B14" s="72" t="s">
        <v>129</v>
      </c>
      <c r="C14" s="221"/>
    </row>
    <row r="15" spans="1:4" s="156" customFormat="1" ht="14.25" customHeight="1">
      <c r="A15" s="161">
        <v>12</v>
      </c>
      <c r="B15" s="162" t="s">
        <v>130</v>
      </c>
      <c r="C15" s="246"/>
    </row>
    <row r="16" spans="1:4" s="71" customFormat="1" ht="14.25" customHeight="1">
      <c r="A16" s="140">
        <v>13</v>
      </c>
      <c r="B16" s="163" t="s">
        <v>131</v>
      </c>
      <c r="C16" s="231"/>
    </row>
    <row r="17" spans="1:12" ht="14.25" customHeight="1">
      <c r="A17" s="60">
        <v>14</v>
      </c>
      <c r="B17" s="72" t="s">
        <v>132</v>
      </c>
      <c r="C17" s="221"/>
    </row>
    <row r="18" spans="1:12" s="156" customFormat="1" ht="14.25" customHeight="1">
      <c r="A18" s="161">
        <v>15</v>
      </c>
      <c r="B18" s="162" t="s">
        <v>133</v>
      </c>
      <c r="C18" s="246"/>
      <c r="D18" s="156">
        <v>100</v>
      </c>
    </row>
    <row r="19" spans="1:12" s="71" customFormat="1" ht="14.25" customHeight="1">
      <c r="A19" s="140">
        <v>16</v>
      </c>
      <c r="B19" s="163" t="s">
        <v>134</v>
      </c>
      <c r="C19" s="231"/>
      <c r="D19" s="71">
        <v>200</v>
      </c>
    </row>
    <row r="20" spans="1:12" ht="14.25" customHeight="1">
      <c r="A20" s="60">
        <v>17</v>
      </c>
      <c r="B20" s="409" t="s">
        <v>135</v>
      </c>
      <c r="C20" s="245">
        <f>C4-C12</f>
        <v>0</v>
      </c>
      <c r="D20" s="418">
        <v>550</v>
      </c>
    </row>
    <row r="21" spans="1:12" s="156" customFormat="1" ht="14.25" customHeight="1">
      <c r="A21" s="161">
        <v>18</v>
      </c>
      <c r="B21" s="408" t="s">
        <v>136</v>
      </c>
      <c r="C21" s="220">
        <f>C22+C23+C24</f>
        <v>0</v>
      </c>
      <c r="D21" s="416">
        <v>550</v>
      </c>
      <c r="F21" s="419" t="s">
        <v>1236</v>
      </c>
    </row>
    <row r="22" spans="1:12" s="174" customFormat="1" ht="14.25" customHeight="1">
      <c r="A22" s="140">
        <v>19</v>
      </c>
      <c r="B22" s="154" t="s">
        <v>137</v>
      </c>
      <c r="C22" s="212"/>
      <c r="D22" s="174">
        <v>550</v>
      </c>
      <c r="F22" s="840" t="s">
        <v>1238</v>
      </c>
      <c r="G22" s="840"/>
      <c r="H22" s="840"/>
      <c r="I22" s="840"/>
      <c r="J22" s="840"/>
      <c r="K22" s="840"/>
      <c r="L22" s="840"/>
    </row>
    <row r="23" spans="1:12" s="208" customFormat="1" ht="14.25" customHeight="1">
      <c r="A23" s="60">
        <v>20</v>
      </c>
      <c r="B23" s="64" t="s">
        <v>138</v>
      </c>
      <c r="C23" s="245"/>
      <c r="F23" s="840"/>
      <c r="G23" s="840"/>
      <c r="H23" s="840"/>
      <c r="I23" s="840"/>
      <c r="J23" s="840"/>
      <c r="K23" s="840"/>
      <c r="L23" s="840"/>
    </row>
    <row r="24" spans="1:12" s="209" customFormat="1" ht="14.25" customHeight="1">
      <c r="A24" s="161">
        <v>21</v>
      </c>
      <c r="B24" s="153" t="s">
        <v>139</v>
      </c>
      <c r="C24" s="220"/>
      <c r="F24" s="839" t="s">
        <v>1239</v>
      </c>
      <c r="G24" s="839"/>
      <c r="H24" s="839"/>
      <c r="I24" s="839"/>
      <c r="J24" s="839"/>
      <c r="K24" s="839"/>
      <c r="L24" s="839"/>
    </row>
    <row r="25" spans="1:12" s="174" customFormat="1" ht="14.25" customHeight="1">
      <c r="A25" s="140">
        <v>22</v>
      </c>
      <c r="B25" s="154" t="s">
        <v>140</v>
      </c>
      <c r="C25" s="212"/>
      <c r="D25" s="417">
        <v>550</v>
      </c>
      <c r="F25" s="840" t="s">
        <v>1237</v>
      </c>
      <c r="G25" s="840"/>
      <c r="H25" s="840"/>
      <c r="I25" s="840"/>
      <c r="J25" s="840"/>
      <c r="K25" s="840"/>
      <c r="L25" s="840"/>
    </row>
    <row r="26" spans="1:12" s="208" customFormat="1" ht="14.25" customHeight="1">
      <c r="A26" s="60">
        <v>23</v>
      </c>
      <c r="B26" s="63" t="s">
        <v>141</v>
      </c>
      <c r="C26" s="245"/>
      <c r="F26" s="840"/>
      <c r="G26" s="840"/>
      <c r="H26" s="840"/>
      <c r="I26" s="840"/>
      <c r="J26" s="840"/>
      <c r="K26" s="840"/>
      <c r="L26" s="840"/>
    </row>
    <row r="27" spans="1:12" s="209" customFormat="1" ht="14.25" customHeight="1">
      <c r="A27" s="161">
        <v>24</v>
      </c>
      <c r="B27" s="150" t="s">
        <v>142</v>
      </c>
      <c r="C27" s="220">
        <f>C21-C25-C26</f>
        <v>0</v>
      </c>
      <c r="D27" s="209">
        <v>0</v>
      </c>
    </row>
    <row r="28" spans="1:12" s="132" customFormat="1" ht="14.25" customHeight="1">
      <c r="A28" s="841"/>
      <c r="B28" s="841"/>
      <c r="C28" s="841"/>
      <c r="D28" s="210"/>
      <c r="E28" s="210"/>
      <c r="F28" s="61"/>
      <c r="G28" s="61"/>
      <c r="H28" s="61"/>
      <c r="I28" s="61"/>
    </row>
    <row r="32" spans="1:12" ht="84.75" customHeight="1">
      <c r="B32" s="741" t="s">
        <v>1227</v>
      </c>
      <c r="C32" s="741"/>
      <c r="D32" s="741"/>
      <c r="E32" s="741"/>
      <c r="F32" s="741"/>
    </row>
    <row r="33" spans="2:6" ht="46.5" customHeight="1">
      <c r="B33" s="741" t="s">
        <v>1184</v>
      </c>
      <c r="C33" s="741"/>
      <c r="D33" s="741"/>
      <c r="E33" s="741"/>
      <c r="F33" s="741"/>
    </row>
    <row r="34" spans="2:6" ht="23.25" customHeight="1">
      <c r="B34" s="741"/>
      <c r="C34" s="741"/>
      <c r="D34" s="741"/>
      <c r="E34" s="741"/>
      <c r="F34" s="741"/>
    </row>
    <row r="35" spans="2:6" ht="23.25" customHeight="1">
      <c r="B35" s="741"/>
      <c r="C35" s="741"/>
      <c r="D35" s="741"/>
      <c r="E35" s="741"/>
      <c r="F35" s="741"/>
    </row>
    <row r="39" spans="2:6" ht="22.5">
      <c r="B39" s="410" t="s">
        <v>1226</v>
      </c>
      <c r="C39" s="411" t="s">
        <v>1228</v>
      </c>
    </row>
    <row r="40" spans="2:6" ht="17.25">
      <c r="B40" s="415" t="s">
        <v>1185</v>
      </c>
      <c r="C40" s="411" t="s">
        <v>1229</v>
      </c>
    </row>
    <row r="41" spans="2:6" ht="17.25">
      <c r="B41" s="411" t="s">
        <v>1186</v>
      </c>
      <c r="C41" s="411" t="s">
        <v>1230</v>
      </c>
    </row>
    <row r="42" spans="2:6" ht="17.25">
      <c r="B42" s="411" t="s">
        <v>1187</v>
      </c>
      <c r="C42" s="411" t="s">
        <v>1231</v>
      </c>
    </row>
    <row r="43" spans="2:6" ht="24.75">
      <c r="B43" s="412" t="s">
        <v>1188</v>
      </c>
      <c r="C43" s="411" t="s">
        <v>1232</v>
      </c>
    </row>
    <row r="44" spans="2:6" ht="17.25">
      <c r="B44" s="411" t="s">
        <v>1189</v>
      </c>
      <c r="C44" s="414" t="s">
        <v>1233</v>
      </c>
    </row>
    <row r="45" spans="2:6" ht="17.25">
      <c r="B45" s="411" t="s">
        <v>1190</v>
      </c>
      <c r="C45" s="414" t="s">
        <v>1234</v>
      </c>
    </row>
    <row r="46" spans="2:6" ht="17.25">
      <c r="B46" s="411" t="s">
        <v>1191</v>
      </c>
    </row>
    <row r="47" spans="2:6" ht="17.25">
      <c r="B47" s="411" t="s">
        <v>1188</v>
      </c>
    </row>
    <row r="48" spans="2:6" ht="17.25">
      <c r="B48" s="411" t="s">
        <v>1192</v>
      </c>
    </row>
    <row r="49" spans="2:2" ht="17.25">
      <c r="B49" s="411" t="s">
        <v>1193</v>
      </c>
    </row>
    <row r="52" spans="2:2" ht="17.25">
      <c r="B52" s="415" t="s">
        <v>1194</v>
      </c>
    </row>
    <row r="53" spans="2:2" ht="17.25">
      <c r="B53" s="411" t="s">
        <v>1195</v>
      </c>
    </row>
    <row r="54" spans="2:2" ht="17.25">
      <c r="B54" s="411" t="s">
        <v>1196</v>
      </c>
    </row>
    <row r="55" spans="2:2" ht="17.25">
      <c r="B55" s="411" t="s">
        <v>1197</v>
      </c>
    </row>
    <row r="56" spans="2:2" ht="17.25">
      <c r="B56" s="411" t="s">
        <v>1198</v>
      </c>
    </row>
    <row r="57" spans="2:2" ht="17.25">
      <c r="B57" s="411" t="s">
        <v>1199</v>
      </c>
    </row>
    <row r="58" spans="2:2" ht="17.25">
      <c r="B58" s="411" t="s">
        <v>1200</v>
      </c>
    </row>
    <row r="59" spans="2:2" ht="17.25">
      <c r="B59" s="411" t="s">
        <v>1188</v>
      </c>
    </row>
    <row r="60" spans="2:2" ht="17.25">
      <c r="B60" s="411" t="s">
        <v>1201</v>
      </c>
    </row>
    <row r="61" spans="2:2" ht="17.25">
      <c r="B61" s="411" t="s">
        <v>1202</v>
      </c>
    </row>
    <row r="62" spans="2:2" ht="17.25">
      <c r="B62" s="411" t="s">
        <v>1203</v>
      </c>
    </row>
    <row r="63" spans="2:2" ht="17.25">
      <c r="B63" s="411" t="s">
        <v>1240</v>
      </c>
    </row>
    <row r="65" spans="2:2" ht="17.25">
      <c r="B65" s="415" t="s">
        <v>1204</v>
      </c>
    </row>
    <row r="66" spans="2:2" ht="17.25">
      <c r="B66" s="411" t="s">
        <v>1205</v>
      </c>
    </row>
    <row r="67" spans="2:2" ht="17.25">
      <c r="B67" s="411" t="s">
        <v>1206</v>
      </c>
    </row>
    <row r="68" spans="2:2" ht="17.25">
      <c r="B68" s="411" t="s">
        <v>1188</v>
      </c>
    </row>
    <row r="69" spans="2:2" ht="17.25">
      <c r="B69" s="411" t="s">
        <v>1207</v>
      </c>
    </row>
    <row r="70" spans="2:2" ht="17.25">
      <c r="B70" s="411" t="s">
        <v>1208</v>
      </c>
    </row>
    <row r="71" spans="2:2" ht="24.75">
      <c r="B71" s="412" t="s">
        <v>1188</v>
      </c>
    </row>
    <row r="72" spans="2:2" ht="17.25">
      <c r="B72" s="411" t="s">
        <v>1209</v>
      </c>
    </row>
    <row r="73" spans="2:2" ht="17.25">
      <c r="B73" s="411" t="s">
        <v>1210</v>
      </c>
    </row>
    <row r="74" spans="2:2" ht="17.25">
      <c r="B74" s="415" t="s">
        <v>1211</v>
      </c>
    </row>
    <row r="75" spans="2:2" ht="17.25">
      <c r="B75" s="411" t="s">
        <v>1212</v>
      </c>
    </row>
    <row r="76" spans="2:2" ht="17.25">
      <c r="B76" s="413" t="s">
        <v>1213</v>
      </c>
    </row>
    <row r="79" spans="2:2" ht="17.25">
      <c r="B79" s="411" t="s">
        <v>1214</v>
      </c>
    </row>
    <row r="80" spans="2:2" ht="17.25">
      <c r="B80" s="411" t="s">
        <v>1215</v>
      </c>
    </row>
    <row r="81" spans="2:2" ht="17.25">
      <c r="B81" s="411" t="s">
        <v>1216</v>
      </c>
    </row>
    <row r="82" spans="2:2" ht="17.25">
      <c r="B82" s="411" t="s">
        <v>1217</v>
      </c>
    </row>
    <row r="83" spans="2:2" ht="17.25">
      <c r="B83" s="411" t="s">
        <v>1218</v>
      </c>
    </row>
    <row r="84" spans="2:2" ht="17.25">
      <c r="B84" s="411" t="s">
        <v>1219</v>
      </c>
    </row>
    <row r="85" spans="2:2" ht="17.25">
      <c r="B85" s="411" t="s">
        <v>1220</v>
      </c>
    </row>
    <row r="87" spans="2:2" ht="17.25">
      <c r="B87" s="411" t="s">
        <v>1224</v>
      </c>
    </row>
    <row r="88" spans="2:2" ht="17.25">
      <c r="B88" s="411" t="s">
        <v>1235</v>
      </c>
    </row>
    <row r="89" spans="2:2" ht="17.25">
      <c r="B89" s="411" t="s">
        <v>1221</v>
      </c>
    </row>
    <row r="90" spans="2:2" ht="17.25">
      <c r="B90" s="411" t="s">
        <v>1222</v>
      </c>
    </row>
    <row r="91" spans="2:2" ht="17.25">
      <c r="B91" s="411" t="s">
        <v>1241</v>
      </c>
    </row>
    <row r="92" spans="2:2" ht="17.25">
      <c r="B92" s="411" t="s">
        <v>1242</v>
      </c>
    </row>
    <row r="93" spans="2:2" ht="17.25">
      <c r="B93" s="411" t="s">
        <v>1223</v>
      </c>
    </row>
    <row r="94" spans="2:2" ht="24.75" customHeight="1">
      <c r="B94" s="411" t="s">
        <v>1225</v>
      </c>
    </row>
  </sheetData>
  <mergeCells count="10">
    <mergeCell ref="B35:F35"/>
    <mergeCell ref="F24:L24"/>
    <mergeCell ref="F22:L23"/>
    <mergeCell ref="F25:L26"/>
    <mergeCell ref="A28:C28"/>
    <mergeCell ref="A1:C1"/>
    <mergeCell ref="A2:C2"/>
    <mergeCell ref="B32:F32"/>
    <mergeCell ref="B33:F33"/>
    <mergeCell ref="B34:F34"/>
  </mergeCells>
  <phoneticPr fontId="40" type="noConversion"/>
  <hyperlinks>
    <hyperlink ref="D1" location="A105000纳税调整项目明细表!A1" display="返回纳税调整"/>
  </hyperlinks>
  <printOptions horizontalCentered="1"/>
  <pageMargins left="0.74803149606299213" right="0.74803149606299213" top="0.98425196850393704" bottom="0.98425196850393704" header="0.51181102362204722" footer="0.51181102362204722"/>
  <pageSetup paperSize="9" orientation="portrait" r:id="rId1"/>
  <headerFooter alignWithMargins="0"/>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G47"/>
  <sheetViews>
    <sheetView topLeftCell="A34" zoomScaleNormal="100" workbookViewId="0">
      <selection activeCell="H22" sqref="H22"/>
    </sheetView>
  </sheetViews>
  <sheetFormatPr defaultRowHeight="14.25"/>
  <cols>
    <col min="1" max="1" width="5.25" style="61" customWidth="1"/>
    <col min="2" max="2" width="46.125" style="61" customWidth="1"/>
    <col min="3" max="5" width="9.875" style="61" customWidth="1"/>
    <col min="6" max="16384" width="9" style="61"/>
  </cols>
  <sheetData>
    <row r="1" spans="1:7" s="136" customFormat="1" ht="20.100000000000001" customHeight="1">
      <c r="A1" s="746" t="s">
        <v>479</v>
      </c>
      <c r="B1" s="746"/>
      <c r="C1" s="746"/>
      <c r="D1" s="746"/>
      <c r="E1" s="746"/>
      <c r="F1" s="213" t="s">
        <v>698</v>
      </c>
    </row>
    <row r="2" spans="1:7" ht="25.5" customHeight="1">
      <c r="A2" s="842" t="s">
        <v>1682</v>
      </c>
      <c r="B2" s="842"/>
      <c r="C2" s="842"/>
      <c r="D2" s="842"/>
      <c r="E2" s="842"/>
      <c r="F2" s="842"/>
      <c r="G2" s="842"/>
    </row>
    <row r="3" spans="1:7" s="136" customFormat="1" ht="14.25" customHeight="1">
      <c r="A3" s="686" t="s">
        <v>221</v>
      </c>
      <c r="B3" s="809" t="s">
        <v>1683</v>
      </c>
      <c r="C3" s="809"/>
      <c r="D3" s="809"/>
      <c r="E3" s="551" t="s">
        <v>230</v>
      </c>
      <c r="F3" s="551" t="s">
        <v>231</v>
      </c>
      <c r="G3" s="551" t="s">
        <v>250</v>
      </c>
    </row>
    <row r="4" spans="1:7" ht="14.25" customHeight="1">
      <c r="A4" s="686"/>
      <c r="B4" s="809"/>
      <c r="C4" s="809"/>
      <c r="D4" s="809"/>
      <c r="E4" s="552">
        <v>1</v>
      </c>
      <c r="F4" s="552">
        <v>2</v>
      </c>
      <c r="G4" s="552" t="s">
        <v>1684</v>
      </c>
    </row>
    <row r="5" spans="1:7" s="138" customFormat="1" ht="14.25" customHeight="1">
      <c r="A5" s="552">
        <v>1</v>
      </c>
      <c r="B5" s="843" t="s">
        <v>1685</v>
      </c>
      <c r="C5" s="843"/>
      <c r="D5" s="843"/>
      <c r="E5" s="553"/>
      <c r="F5" s="553"/>
      <c r="G5" s="553"/>
    </row>
    <row r="6" spans="1:7" s="136" customFormat="1" ht="14.25" customHeight="1">
      <c r="A6" s="552">
        <v>2</v>
      </c>
      <c r="B6" s="844" t="s">
        <v>1686</v>
      </c>
      <c r="C6" s="844"/>
      <c r="D6" s="844"/>
      <c r="E6" s="553"/>
      <c r="F6" s="554"/>
      <c r="G6" s="553"/>
    </row>
    <row r="7" spans="1:7" s="138" customFormat="1" ht="14.25" customHeight="1">
      <c r="A7" s="552">
        <v>3</v>
      </c>
      <c r="B7" s="845" t="s">
        <v>1687</v>
      </c>
      <c r="C7" s="812" t="s">
        <v>1688</v>
      </c>
      <c r="D7" s="812"/>
      <c r="E7" s="553"/>
      <c r="F7" s="554"/>
      <c r="G7" s="553"/>
    </row>
    <row r="8" spans="1:7" ht="14.25" customHeight="1">
      <c r="A8" s="552">
        <v>4</v>
      </c>
      <c r="B8" s="845"/>
      <c r="C8" s="812" t="s">
        <v>1689</v>
      </c>
      <c r="D8" s="555" t="s">
        <v>1690</v>
      </c>
      <c r="E8" s="553"/>
      <c r="F8" s="554"/>
      <c r="G8" s="553"/>
    </row>
    <row r="9" spans="1:7" s="138" customFormat="1" ht="14.25" customHeight="1">
      <c r="A9" s="552">
        <v>5</v>
      </c>
      <c r="B9" s="845"/>
      <c r="C9" s="812"/>
      <c r="D9" s="555" t="s">
        <v>1691</v>
      </c>
      <c r="E9" s="553"/>
      <c r="F9" s="554"/>
      <c r="G9" s="553"/>
    </row>
    <row r="10" spans="1:7" ht="14.25" customHeight="1">
      <c r="A10" s="552">
        <v>6</v>
      </c>
      <c r="B10" s="845" t="s">
        <v>1692</v>
      </c>
      <c r="C10" s="812" t="s">
        <v>1690</v>
      </c>
      <c r="D10" s="812"/>
      <c r="E10" s="553"/>
      <c r="F10" s="554"/>
      <c r="G10" s="553"/>
    </row>
    <row r="11" spans="1:7" s="138" customFormat="1" ht="14.25" customHeight="1">
      <c r="A11" s="552">
        <v>7</v>
      </c>
      <c r="B11" s="845"/>
      <c r="C11" s="812" t="s">
        <v>1691</v>
      </c>
      <c r="D11" s="812"/>
      <c r="E11" s="553"/>
      <c r="F11" s="554"/>
      <c r="G11" s="553"/>
    </row>
    <row r="12" spans="1:7" ht="14.25" customHeight="1">
      <c r="A12" s="552">
        <v>8</v>
      </c>
      <c r="B12" s="845" t="s">
        <v>1693</v>
      </c>
      <c r="C12" s="812" t="s">
        <v>1694</v>
      </c>
      <c r="D12" s="812"/>
      <c r="E12" s="553"/>
      <c r="F12" s="554"/>
      <c r="G12" s="553"/>
    </row>
    <row r="13" spans="1:7" s="138" customFormat="1" ht="14.25" customHeight="1">
      <c r="A13" s="552">
        <v>9</v>
      </c>
      <c r="B13" s="845"/>
      <c r="C13" s="812" t="s">
        <v>1695</v>
      </c>
      <c r="D13" s="812"/>
      <c r="E13" s="553"/>
      <c r="F13" s="554"/>
      <c r="G13" s="553"/>
    </row>
    <row r="14" spans="1:7" ht="14.25" customHeight="1">
      <c r="A14" s="552">
        <v>10</v>
      </c>
      <c r="B14" s="846" t="s">
        <v>1696</v>
      </c>
      <c r="C14" s="812" t="s">
        <v>1688</v>
      </c>
      <c r="D14" s="812"/>
      <c r="E14" s="553"/>
      <c r="F14" s="554"/>
      <c r="G14" s="553"/>
    </row>
    <row r="15" spans="1:7" s="138" customFormat="1" ht="14.25" customHeight="1">
      <c r="A15" s="552">
        <v>11</v>
      </c>
      <c r="B15" s="846"/>
      <c r="C15" s="812" t="s">
        <v>1689</v>
      </c>
      <c r="D15" s="555" t="s">
        <v>1690</v>
      </c>
      <c r="E15" s="553"/>
      <c r="F15" s="554"/>
      <c r="G15" s="553"/>
    </row>
    <row r="16" spans="1:7" ht="14.25" customHeight="1">
      <c r="A16" s="552">
        <v>12</v>
      </c>
      <c r="B16" s="846"/>
      <c r="C16" s="812"/>
      <c r="D16" s="555" t="s">
        <v>1691</v>
      </c>
      <c r="E16" s="553"/>
      <c r="F16" s="554"/>
      <c r="G16" s="553"/>
    </row>
    <row r="17" spans="1:7" s="138" customFormat="1" ht="14.25" customHeight="1">
      <c r="A17" s="552">
        <v>13</v>
      </c>
      <c r="B17" s="844" t="s">
        <v>1697</v>
      </c>
      <c r="C17" s="844"/>
      <c r="D17" s="844"/>
      <c r="E17" s="553"/>
      <c r="F17" s="553"/>
      <c r="G17" s="553"/>
    </row>
    <row r="18" spans="1:7" ht="14.25" customHeight="1">
      <c r="A18" s="552">
        <v>14</v>
      </c>
      <c r="B18" s="844" t="s">
        <v>1698</v>
      </c>
      <c r="C18" s="844"/>
      <c r="D18" s="844"/>
      <c r="E18" s="553"/>
      <c r="F18" s="554"/>
      <c r="G18" s="553"/>
    </row>
    <row r="19" spans="1:7" s="138" customFormat="1" ht="14.25" customHeight="1">
      <c r="A19" s="552">
        <v>15</v>
      </c>
      <c r="B19" s="844" t="s">
        <v>1699</v>
      </c>
      <c r="C19" s="844"/>
      <c r="D19" s="844"/>
      <c r="E19" s="553"/>
      <c r="F19" s="554"/>
      <c r="G19" s="553"/>
    </row>
    <row r="20" spans="1:7" ht="14.25" customHeight="1">
      <c r="A20" s="552">
        <v>16</v>
      </c>
      <c r="B20" s="844" t="s">
        <v>1700</v>
      </c>
      <c r="C20" s="844"/>
      <c r="D20" s="844"/>
      <c r="E20" s="553"/>
      <c r="F20" s="554"/>
      <c r="G20" s="553"/>
    </row>
    <row r="21" spans="1:7" s="138" customFormat="1" ht="14.25" customHeight="1">
      <c r="A21" s="552">
        <v>17</v>
      </c>
      <c r="B21" s="847" t="s">
        <v>1701</v>
      </c>
      <c r="C21" s="847"/>
      <c r="D21" s="847"/>
      <c r="E21" s="553"/>
      <c r="F21" s="554"/>
      <c r="G21" s="553"/>
    </row>
    <row r="22" spans="1:7" ht="14.25" customHeight="1">
      <c r="A22" s="552">
        <v>18</v>
      </c>
      <c r="B22" s="847" t="s">
        <v>1702</v>
      </c>
      <c r="C22" s="847"/>
      <c r="D22" s="847"/>
      <c r="E22" s="553"/>
      <c r="F22" s="554"/>
      <c r="G22" s="553"/>
    </row>
    <row r="23" spans="1:7" s="138" customFormat="1" ht="14.25" customHeight="1">
      <c r="A23" s="552">
        <v>19</v>
      </c>
      <c r="B23" s="844" t="s">
        <v>1703</v>
      </c>
      <c r="C23" s="844"/>
      <c r="D23" s="844"/>
      <c r="E23" s="553"/>
      <c r="F23" s="554"/>
      <c r="G23" s="553"/>
    </row>
    <row r="24" spans="1:7" ht="14.25" customHeight="1">
      <c r="A24" s="552">
        <v>20</v>
      </c>
      <c r="B24" s="844" t="s">
        <v>1667</v>
      </c>
      <c r="C24" s="844"/>
      <c r="D24" s="844"/>
      <c r="E24" s="553"/>
      <c r="F24" s="554"/>
      <c r="G24" s="553"/>
    </row>
    <row r="25" spans="1:7" s="138" customFormat="1" ht="14.25" customHeight="1">
      <c r="A25" s="552">
        <v>21</v>
      </c>
      <c r="B25" s="843" t="s">
        <v>1704</v>
      </c>
      <c r="C25" s="843"/>
      <c r="D25" s="843"/>
      <c r="E25" s="553"/>
      <c r="F25" s="554"/>
      <c r="G25" s="553"/>
    </row>
    <row r="26" spans="1:7" ht="14.25" customHeight="1">
      <c r="A26" s="552">
        <v>22</v>
      </c>
      <c r="B26" s="844" t="s">
        <v>1705</v>
      </c>
      <c r="C26" s="844"/>
      <c r="D26" s="844"/>
      <c r="E26" s="553"/>
      <c r="F26" s="554"/>
      <c r="G26" s="553"/>
    </row>
    <row r="27" spans="1:7" s="138" customFormat="1" ht="14.25" customHeight="1">
      <c r="A27" s="552">
        <v>23</v>
      </c>
      <c r="B27" s="844" t="s">
        <v>1706</v>
      </c>
      <c r="C27" s="844"/>
      <c r="D27" s="844"/>
      <c r="E27" s="553"/>
      <c r="F27" s="554"/>
      <c r="G27" s="553"/>
    </row>
    <row r="28" spans="1:7" s="136" customFormat="1" ht="14.25" customHeight="1">
      <c r="A28" s="552">
        <v>24</v>
      </c>
      <c r="B28" s="844" t="s">
        <v>1707</v>
      </c>
      <c r="C28" s="844"/>
      <c r="D28" s="844"/>
      <c r="E28" s="553"/>
      <c r="F28" s="554"/>
      <c r="G28" s="553"/>
    </row>
    <row r="29" spans="1:7" ht="14.25" customHeight="1">
      <c r="A29" s="552">
        <v>25</v>
      </c>
      <c r="B29" s="844" t="s">
        <v>1412</v>
      </c>
      <c r="C29" s="844"/>
      <c r="D29" s="844"/>
      <c r="E29" s="553"/>
      <c r="F29" s="554"/>
      <c r="G29" s="553"/>
    </row>
    <row r="30" spans="1:7" s="138" customFormat="1" ht="14.25" customHeight="1">
      <c r="A30" s="552">
        <v>26</v>
      </c>
      <c r="B30" s="843" t="s">
        <v>1708</v>
      </c>
      <c r="C30" s="843"/>
      <c r="D30" s="843"/>
      <c r="E30" s="553"/>
      <c r="F30" s="554"/>
      <c r="G30" s="553"/>
    </row>
    <row r="31" spans="1:7" s="136" customFormat="1" ht="14.25" customHeight="1">
      <c r="A31" s="552">
        <v>27</v>
      </c>
      <c r="B31" s="844" t="s">
        <v>1709</v>
      </c>
      <c r="C31" s="844"/>
      <c r="D31" s="844"/>
      <c r="E31" s="553"/>
      <c r="F31" s="554"/>
      <c r="G31" s="553"/>
    </row>
    <row r="32" spans="1:7" ht="14.25" customHeight="1">
      <c r="A32" s="552">
        <v>28</v>
      </c>
      <c r="B32" s="844" t="s">
        <v>1710</v>
      </c>
      <c r="C32" s="844"/>
      <c r="D32" s="844"/>
      <c r="E32" s="553"/>
      <c r="F32" s="554"/>
      <c r="G32" s="553"/>
    </row>
    <row r="33" spans="1:7" s="138" customFormat="1" ht="14.25" customHeight="1">
      <c r="A33" s="552">
        <v>29</v>
      </c>
      <c r="B33" s="844" t="s">
        <v>1711</v>
      </c>
      <c r="C33" s="844"/>
      <c r="D33" s="844"/>
      <c r="E33" s="553"/>
      <c r="F33" s="554"/>
      <c r="G33" s="553"/>
    </row>
    <row r="34" spans="1:7" s="136" customFormat="1" ht="14.25" customHeight="1">
      <c r="A34" s="552">
        <v>30</v>
      </c>
      <c r="B34" s="844" t="s">
        <v>1412</v>
      </c>
      <c r="C34" s="844"/>
      <c r="D34" s="844"/>
      <c r="E34" s="553"/>
      <c r="F34" s="554"/>
      <c r="G34" s="553"/>
    </row>
    <row r="35" spans="1:7" s="143" customFormat="1" ht="14.25" customHeight="1">
      <c r="A35" s="552">
        <v>31</v>
      </c>
      <c r="B35" s="843" t="s">
        <v>1712</v>
      </c>
      <c r="C35" s="843"/>
      <c r="D35" s="843"/>
      <c r="E35" s="553"/>
      <c r="F35" s="554"/>
      <c r="G35" s="553"/>
    </row>
    <row r="36" spans="1:7">
      <c r="A36" s="552">
        <v>32</v>
      </c>
      <c r="B36" s="844" t="s">
        <v>1713</v>
      </c>
      <c r="C36" s="844"/>
      <c r="D36" s="844"/>
      <c r="E36" s="553"/>
      <c r="F36" s="554"/>
      <c r="G36" s="553"/>
    </row>
    <row r="37" spans="1:7">
      <c r="A37" s="552">
        <v>33</v>
      </c>
      <c r="B37" s="844" t="s">
        <v>1714</v>
      </c>
      <c r="C37" s="844"/>
      <c r="D37" s="844"/>
      <c r="E37" s="553"/>
      <c r="F37" s="554"/>
      <c r="G37" s="553"/>
    </row>
    <row r="38" spans="1:7">
      <c r="A38" s="552">
        <v>34</v>
      </c>
      <c r="B38" s="844" t="s">
        <v>1715</v>
      </c>
      <c r="C38" s="844"/>
      <c r="D38" s="844"/>
      <c r="E38" s="553"/>
      <c r="F38" s="553"/>
      <c r="G38" s="553"/>
    </row>
    <row r="39" spans="1:7">
      <c r="A39" s="552">
        <v>35</v>
      </c>
      <c r="B39" s="843" t="s">
        <v>1716</v>
      </c>
      <c r="C39" s="843"/>
      <c r="D39" s="843"/>
      <c r="E39" s="553"/>
      <c r="F39" s="556"/>
      <c r="G39" s="556"/>
    </row>
    <row r="40" spans="1:7">
      <c r="A40" s="552">
        <v>36</v>
      </c>
      <c r="B40" s="844" t="s">
        <v>1717</v>
      </c>
      <c r="C40" s="844"/>
      <c r="D40" s="844"/>
      <c r="E40" s="553"/>
      <c r="F40" s="556"/>
      <c r="G40" s="556"/>
    </row>
    <row r="41" spans="1:7">
      <c r="A41" s="552">
        <v>37</v>
      </c>
      <c r="B41" s="844" t="s">
        <v>1718</v>
      </c>
      <c r="C41" s="844"/>
      <c r="D41" s="844"/>
      <c r="E41" s="553"/>
      <c r="F41" s="556"/>
      <c r="G41" s="556"/>
    </row>
    <row r="42" spans="1:7">
      <c r="A42" s="552">
        <v>38</v>
      </c>
      <c r="B42" s="844" t="s">
        <v>1715</v>
      </c>
      <c r="C42" s="844"/>
      <c r="D42" s="844"/>
      <c r="E42" s="553"/>
      <c r="F42" s="556"/>
      <c r="G42" s="556"/>
    </row>
    <row r="43" spans="1:7">
      <c r="A43" s="552">
        <v>39</v>
      </c>
      <c r="B43" s="843" t="s">
        <v>1719</v>
      </c>
      <c r="C43" s="843"/>
      <c r="D43" s="843"/>
      <c r="E43" s="557"/>
      <c r="F43" s="558"/>
      <c r="G43" s="558"/>
    </row>
    <row r="44" spans="1:7">
      <c r="A44" s="552">
        <v>40</v>
      </c>
      <c r="B44" s="844" t="s">
        <v>1720</v>
      </c>
      <c r="C44" s="844"/>
      <c r="D44" s="844"/>
      <c r="E44" s="557"/>
      <c r="F44" s="558"/>
      <c r="G44" s="558"/>
    </row>
    <row r="45" spans="1:7">
      <c r="A45" s="552">
        <v>41</v>
      </c>
      <c r="B45" s="844" t="s">
        <v>1721</v>
      </c>
      <c r="C45" s="844"/>
      <c r="D45" s="844"/>
      <c r="E45" s="557"/>
      <c r="F45" s="558"/>
      <c r="G45" s="558"/>
    </row>
    <row r="46" spans="1:7">
      <c r="A46" s="552">
        <v>42</v>
      </c>
      <c r="B46" s="843" t="s">
        <v>1483</v>
      </c>
      <c r="C46" s="843"/>
      <c r="D46" s="843"/>
      <c r="E46" s="557"/>
      <c r="F46" s="558"/>
      <c r="G46" s="558"/>
    </row>
    <row r="47" spans="1:7">
      <c r="A47" s="552">
        <v>43</v>
      </c>
      <c r="B47" s="813" t="s">
        <v>1722</v>
      </c>
      <c r="C47" s="813"/>
      <c r="D47" s="813"/>
      <c r="E47" s="557"/>
      <c r="F47" s="558"/>
      <c r="G47" s="558"/>
    </row>
  </sheetData>
  <mergeCells count="49">
    <mergeCell ref="B37:D37"/>
    <mergeCell ref="B44:D44"/>
    <mergeCell ref="B45:D45"/>
    <mergeCell ref="B46:D46"/>
    <mergeCell ref="B47:D47"/>
    <mergeCell ref="B38:D38"/>
    <mergeCell ref="B39:D39"/>
    <mergeCell ref="B40:D40"/>
    <mergeCell ref="B41:D41"/>
    <mergeCell ref="B42:D42"/>
    <mergeCell ref="B43:D43"/>
    <mergeCell ref="B32:D32"/>
    <mergeCell ref="B33:D33"/>
    <mergeCell ref="B34:D34"/>
    <mergeCell ref="B35:D35"/>
    <mergeCell ref="B36:D36"/>
    <mergeCell ref="B27:D27"/>
    <mergeCell ref="B28:D28"/>
    <mergeCell ref="B29:D29"/>
    <mergeCell ref="B30:D30"/>
    <mergeCell ref="B31:D31"/>
    <mergeCell ref="B22:D22"/>
    <mergeCell ref="B23:D23"/>
    <mergeCell ref="B24:D24"/>
    <mergeCell ref="B25:D25"/>
    <mergeCell ref="B26:D26"/>
    <mergeCell ref="B17:D17"/>
    <mergeCell ref="B18:D18"/>
    <mergeCell ref="B19:D19"/>
    <mergeCell ref="B20:D20"/>
    <mergeCell ref="B21:D21"/>
    <mergeCell ref="B12:B13"/>
    <mergeCell ref="C12:D12"/>
    <mergeCell ref="C13:D13"/>
    <mergeCell ref="B14:B16"/>
    <mergeCell ref="C14:D14"/>
    <mergeCell ref="C15:C16"/>
    <mergeCell ref="B6:D6"/>
    <mergeCell ref="B7:B9"/>
    <mergeCell ref="C7:D7"/>
    <mergeCell ref="C8:C9"/>
    <mergeCell ref="B10:B11"/>
    <mergeCell ref="C10:D10"/>
    <mergeCell ref="C11:D11"/>
    <mergeCell ref="A1:E1"/>
    <mergeCell ref="A2:G2"/>
    <mergeCell ref="A3:A4"/>
    <mergeCell ref="B3:D4"/>
    <mergeCell ref="B5:D5"/>
  </mergeCells>
  <phoneticPr fontId="40" type="noConversion"/>
  <hyperlinks>
    <hyperlink ref="F1" location="A105000纳税调整项目明细表!A1" display="返回纳税调整"/>
  </hyperlinks>
  <printOptions horizontalCentered="1"/>
  <pageMargins left="0.74791666666666667" right="0.74791666666666667" top="0.98402777777777772" bottom="0.98402777777777772" header="0.51180555555555551" footer="0.5118055555555555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rgb="FFFF0000"/>
  </sheetPr>
  <dimension ref="A1:N12"/>
  <sheetViews>
    <sheetView zoomScaleNormal="100" zoomScaleSheetLayoutView="100" workbookViewId="0">
      <selection activeCell="K21" sqref="K21"/>
    </sheetView>
  </sheetViews>
  <sheetFormatPr defaultColWidth="12.375" defaultRowHeight="14.25"/>
  <cols>
    <col min="1" max="1" width="5.125" style="8" customWidth="1"/>
    <col min="2" max="2" width="8" style="8" customWidth="1"/>
    <col min="3" max="3" width="5.875" style="8" bestFit="1" customWidth="1"/>
    <col min="4" max="4" width="14.125" style="8" bestFit="1" customWidth="1"/>
    <col min="5" max="5" width="9.875" style="8" customWidth="1"/>
    <col min="6" max="6" width="13.75" style="8" customWidth="1"/>
    <col min="7" max="8" width="8" style="8" bestFit="1" customWidth="1"/>
    <col min="9" max="9" width="13.125" style="8" bestFit="1" customWidth="1"/>
    <col min="10" max="10" width="8" style="8" bestFit="1" customWidth="1"/>
    <col min="11" max="11" width="13.125" style="8" bestFit="1" customWidth="1"/>
    <col min="12" max="13" width="9.875" style="8" customWidth="1"/>
    <col min="14" max="16384" width="12.375" style="8"/>
  </cols>
  <sheetData>
    <row r="1" spans="1:14" s="34" customFormat="1" ht="20.100000000000001" customHeight="1">
      <c r="A1" s="849" t="s">
        <v>1527</v>
      </c>
      <c r="B1" s="849"/>
      <c r="C1" s="849"/>
      <c r="D1" s="849"/>
      <c r="E1" s="849"/>
      <c r="F1" s="849"/>
      <c r="G1" s="849"/>
      <c r="H1" s="849"/>
      <c r="I1" s="849"/>
      <c r="J1" s="849"/>
      <c r="K1" s="849"/>
      <c r="L1" s="849"/>
      <c r="M1" s="849"/>
      <c r="N1" s="213" t="s">
        <v>667</v>
      </c>
    </row>
    <row r="2" spans="1:14" s="9" customFormat="1" ht="25.5" customHeight="1">
      <c r="A2" s="850" t="s">
        <v>210</v>
      </c>
      <c r="B2" s="850"/>
      <c r="C2" s="850"/>
      <c r="D2" s="850"/>
      <c r="E2" s="850"/>
      <c r="F2" s="850"/>
      <c r="G2" s="850"/>
      <c r="H2" s="850"/>
      <c r="I2" s="850"/>
      <c r="J2" s="850"/>
      <c r="K2" s="850"/>
      <c r="L2" s="850"/>
      <c r="M2" s="850"/>
    </row>
    <row r="3" spans="1:14" ht="22.5" customHeight="1">
      <c r="A3" s="809" t="s">
        <v>221</v>
      </c>
      <c r="B3" s="809" t="s">
        <v>268</v>
      </c>
      <c r="C3" s="809" t="s">
        <v>275</v>
      </c>
      <c r="D3" s="848" t="s">
        <v>1523</v>
      </c>
      <c r="E3" s="686" t="s">
        <v>1524</v>
      </c>
      <c r="F3" s="686" t="s">
        <v>1525</v>
      </c>
      <c r="G3" s="809" t="s">
        <v>214</v>
      </c>
      <c r="H3" s="809"/>
      <c r="I3" s="809"/>
      <c r="J3" s="809"/>
      <c r="K3" s="809"/>
      <c r="L3" s="686" t="s">
        <v>1526</v>
      </c>
      <c r="M3" s="686" t="s">
        <v>215</v>
      </c>
    </row>
    <row r="4" spans="1:14" ht="22.5" customHeight="1">
      <c r="A4" s="809"/>
      <c r="B4" s="809"/>
      <c r="C4" s="809"/>
      <c r="D4" s="848"/>
      <c r="E4" s="686"/>
      <c r="F4" s="686"/>
      <c r="G4" s="467" t="s">
        <v>225</v>
      </c>
      <c r="H4" s="467" t="s">
        <v>226</v>
      </c>
      <c r="I4" s="467" t="s">
        <v>227</v>
      </c>
      <c r="J4" s="467" t="s">
        <v>228</v>
      </c>
      <c r="K4" s="467" t="s">
        <v>216</v>
      </c>
      <c r="L4" s="686"/>
      <c r="M4" s="686"/>
    </row>
    <row r="5" spans="1:14" ht="22.5" customHeight="1">
      <c r="A5" s="809"/>
      <c r="B5" s="809"/>
      <c r="C5" s="467">
        <v>1</v>
      </c>
      <c r="D5" s="467">
        <v>2</v>
      </c>
      <c r="E5" s="467">
        <v>3</v>
      </c>
      <c r="F5" s="467">
        <v>4</v>
      </c>
      <c r="G5" s="467">
        <v>5</v>
      </c>
      <c r="H5" s="467">
        <v>6</v>
      </c>
      <c r="I5" s="467">
        <v>7</v>
      </c>
      <c r="J5" s="467">
        <v>8</v>
      </c>
      <c r="K5" s="467">
        <v>9</v>
      </c>
      <c r="L5" s="467">
        <v>10</v>
      </c>
      <c r="M5" s="467">
        <v>11</v>
      </c>
    </row>
    <row r="6" spans="1:14" ht="22.5" customHeight="1">
      <c r="A6" s="467">
        <v>1</v>
      </c>
      <c r="B6" s="467" t="s">
        <v>224</v>
      </c>
      <c r="C6" s="260">
        <v>2012</v>
      </c>
      <c r="D6" s="291">
        <v>716328.19</v>
      </c>
      <c r="E6" s="291">
        <v>0</v>
      </c>
      <c r="F6" s="291">
        <f>IF(D6&lt;0,D6+E6,E6)</f>
        <v>0</v>
      </c>
      <c r="G6" s="291">
        <v>0</v>
      </c>
      <c r="H6" s="291">
        <v>0</v>
      </c>
      <c r="I6" s="291">
        <v>0</v>
      </c>
      <c r="J6" s="291">
        <v>0</v>
      </c>
      <c r="K6" s="291">
        <f>SUM(G6:J6)</f>
        <v>0</v>
      </c>
      <c r="L6" s="291">
        <f>IF((F6+K6)&lt;0,(-F6-K6),0)</f>
        <v>0</v>
      </c>
      <c r="M6" s="467" t="s">
        <v>222</v>
      </c>
    </row>
    <row r="7" spans="1:14" ht="22.5" customHeight="1">
      <c r="A7" s="467">
        <v>2</v>
      </c>
      <c r="B7" s="467" t="s">
        <v>225</v>
      </c>
      <c r="C7" s="260">
        <v>2013</v>
      </c>
      <c r="D7" s="291">
        <v>-3375979.35</v>
      </c>
      <c r="E7" s="291">
        <v>0</v>
      </c>
      <c r="F7" s="291">
        <f>IF(D7&lt;0,D7+E7,E7)</f>
        <v>-3375979.35</v>
      </c>
      <c r="G7" s="292" t="s">
        <v>222</v>
      </c>
      <c r="H7" s="291">
        <v>0</v>
      </c>
      <c r="I7" s="291">
        <f>-F7</f>
        <v>3375979.35</v>
      </c>
      <c r="J7" s="291">
        <v>0</v>
      </c>
      <c r="K7" s="291">
        <f>SUM(G7:J7)</f>
        <v>3375979.35</v>
      </c>
      <c r="L7" s="291">
        <f>IF((F7+K7)&lt;0,(-F7-K7),0)</f>
        <v>0</v>
      </c>
      <c r="M7" s="470"/>
    </row>
    <row r="8" spans="1:14" ht="22.5" customHeight="1">
      <c r="A8" s="467">
        <v>3</v>
      </c>
      <c r="B8" s="467" t="s">
        <v>226</v>
      </c>
      <c r="C8" s="260">
        <v>2014</v>
      </c>
      <c r="D8" s="291">
        <v>-2407576.9300000002</v>
      </c>
      <c r="E8" s="291">
        <v>0</v>
      </c>
      <c r="F8" s="291">
        <f>IF(D8&lt;0,D8+E8,E8)</f>
        <v>-2407576.9300000002</v>
      </c>
      <c r="G8" s="292" t="s">
        <v>222</v>
      </c>
      <c r="H8" s="292" t="s">
        <v>222</v>
      </c>
      <c r="I8" s="291">
        <f>-F8</f>
        <v>2407576.9300000002</v>
      </c>
      <c r="J8" s="291">
        <v>0</v>
      </c>
      <c r="K8" s="291">
        <f>SUM(G8:J8)</f>
        <v>2407576.9300000002</v>
      </c>
      <c r="L8" s="291">
        <f>IF((F8+K8)&lt;0,(-F8-K8),0)</f>
        <v>0</v>
      </c>
      <c r="M8" s="470"/>
    </row>
    <row r="9" spans="1:14" ht="22.5" customHeight="1">
      <c r="A9" s="467">
        <v>4</v>
      </c>
      <c r="B9" s="467" t="s">
        <v>227</v>
      </c>
      <c r="C9" s="260">
        <v>2015</v>
      </c>
      <c r="D9" s="291">
        <v>15936328.98</v>
      </c>
      <c r="E9" s="291">
        <v>0</v>
      </c>
      <c r="F9" s="291">
        <f>IF(D9&lt;0,D9+E9,E9)</f>
        <v>0</v>
      </c>
      <c r="G9" s="292" t="s">
        <v>222</v>
      </c>
      <c r="H9" s="292" t="s">
        <v>222</v>
      </c>
      <c r="I9" s="292" t="s">
        <v>222</v>
      </c>
      <c r="J9" s="291">
        <v>0</v>
      </c>
      <c r="K9" s="291">
        <v>0</v>
      </c>
      <c r="L9" s="291">
        <v>0</v>
      </c>
      <c r="M9" s="470"/>
    </row>
    <row r="10" spans="1:14" ht="22.5" customHeight="1">
      <c r="A10" s="467">
        <v>5</v>
      </c>
      <c r="B10" s="467" t="s">
        <v>228</v>
      </c>
      <c r="C10" s="260">
        <v>2016</v>
      </c>
      <c r="D10" s="291">
        <v>48794420.170000002</v>
      </c>
      <c r="E10" s="291">
        <v>0</v>
      </c>
      <c r="F10" s="291">
        <f>IF(D10&lt;0,D10+E10,E10)</f>
        <v>0</v>
      </c>
      <c r="G10" s="292" t="s">
        <v>222</v>
      </c>
      <c r="H10" s="292" t="s">
        <v>222</v>
      </c>
      <c r="I10" s="292" t="s">
        <v>222</v>
      </c>
      <c r="J10" s="292" t="s">
        <v>222</v>
      </c>
      <c r="K10" s="292" t="s">
        <v>222</v>
      </c>
      <c r="L10" s="291">
        <v>0</v>
      </c>
      <c r="M10" s="470"/>
    </row>
    <row r="11" spans="1:14" ht="22.5" customHeight="1">
      <c r="A11" s="467">
        <v>6</v>
      </c>
      <c r="B11" s="467" t="s">
        <v>276</v>
      </c>
      <c r="C11" s="260">
        <v>2017</v>
      </c>
      <c r="D11" s="470"/>
      <c r="E11" s="470"/>
      <c r="F11" s="470"/>
      <c r="G11" s="467" t="s">
        <v>222</v>
      </c>
      <c r="H11" s="467" t="s">
        <v>222</v>
      </c>
      <c r="I11" s="467" t="s">
        <v>222</v>
      </c>
      <c r="J11" s="467" t="s">
        <v>222</v>
      </c>
      <c r="K11" s="467" t="s">
        <v>222</v>
      </c>
      <c r="L11" s="483">
        <f>SUM(L6:L10)</f>
        <v>0</v>
      </c>
      <c r="M11" s="470"/>
    </row>
    <row r="12" spans="1:14" ht="22.5" customHeight="1">
      <c r="A12" s="467">
        <v>7</v>
      </c>
      <c r="B12" s="813" t="s">
        <v>217</v>
      </c>
      <c r="C12" s="813"/>
      <c r="D12" s="813"/>
      <c r="E12" s="813"/>
      <c r="F12" s="813"/>
      <c r="G12" s="813"/>
      <c r="H12" s="813"/>
      <c r="I12" s="813"/>
      <c r="J12" s="813"/>
      <c r="K12" s="813"/>
      <c r="L12" s="813"/>
      <c r="M12" s="470"/>
    </row>
  </sheetData>
  <mergeCells count="12">
    <mergeCell ref="A1:M1"/>
    <mergeCell ref="A2:M2"/>
    <mergeCell ref="G3:K3"/>
    <mergeCell ref="L3:L4"/>
    <mergeCell ref="M3:M4"/>
    <mergeCell ref="B12:L12"/>
    <mergeCell ref="A3:A5"/>
    <mergeCell ref="B3:B5"/>
    <mergeCell ref="C3:C4"/>
    <mergeCell ref="D3:D4"/>
    <mergeCell ref="E3:E4"/>
    <mergeCell ref="F3:F4"/>
  </mergeCells>
  <phoneticPr fontId="3" type="noConversion"/>
  <hyperlinks>
    <hyperlink ref="N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scale="96" orientation="landscape" cellComments="asDisplayed"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E33"/>
  <sheetViews>
    <sheetView topLeftCell="A16" zoomScaleNormal="100" zoomScaleSheetLayoutView="99" workbookViewId="0">
      <selection activeCell="D28" sqref="D28"/>
    </sheetView>
  </sheetViews>
  <sheetFormatPr defaultColWidth="56.375" defaultRowHeight="14.25"/>
  <cols>
    <col min="1" max="1" width="5.25" style="4" customWidth="1"/>
    <col min="2" max="2" width="56.5" style="4" customWidth="1"/>
    <col min="3" max="3" width="18.75" style="4" customWidth="1"/>
    <col min="4" max="4" width="19" style="4" customWidth="1"/>
    <col min="5" max="16384" width="56.375" style="4"/>
  </cols>
  <sheetData>
    <row r="1" spans="1:5" ht="20.100000000000001" customHeight="1">
      <c r="A1" s="851" t="s">
        <v>480</v>
      </c>
      <c r="B1" s="851"/>
      <c r="C1" s="851"/>
      <c r="D1" s="216" t="s">
        <v>659</v>
      </c>
    </row>
    <row r="2" spans="1:5" ht="25.5" customHeight="1">
      <c r="A2" s="551" t="s">
        <v>221</v>
      </c>
      <c r="B2" s="551" t="s">
        <v>266</v>
      </c>
      <c r="C2" s="551" t="s">
        <v>1723</v>
      </c>
    </row>
    <row r="3" spans="1:5">
      <c r="A3" s="551">
        <v>1</v>
      </c>
      <c r="B3" s="559" t="s">
        <v>1724</v>
      </c>
      <c r="C3" s="560"/>
    </row>
    <row r="4" spans="1:5">
      <c r="A4" s="551">
        <v>2</v>
      </c>
      <c r="B4" s="545" t="s">
        <v>1725</v>
      </c>
      <c r="C4" s="560"/>
    </row>
    <row r="5" spans="1:5" ht="24">
      <c r="A5" s="551">
        <v>3</v>
      </c>
      <c r="B5" s="545" t="s">
        <v>1726</v>
      </c>
      <c r="C5" s="560">
        <f>[3]A107011居民企业之间的股息红利等权益性投资收益优惠明细表!S13</f>
        <v>0</v>
      </c>
      <c r="D5" s="216" t="s">
        <v>699</v>
      </c>
      <c r="E5" s="435" t="s">
        <v>1302</v>
      </c>
    </row>
    <row r="6" spans="1:5" ht="26.25" customHeight="1">
      <c r="A6" s="551">
        <v>4</v>
      </c>
      <c r="B6" s="561" t="s">
        <v>1727</v>
      </c>
      <c r="C6" s="560">
        <f>[3]A107011居民企业之间的股息红利等权益性投资收益优惠明细表!S14</f>
        <v>0</v>
      </c>
      <c r="D6" s="216" t="s">
        <v>699</v>
      </c>
    </row>
    <row r="7" spans="1:5" ht="24">
      <c r="A7" s="551">
        <v>5</v>
      </c>
      <c r="B7" s="562" t="s">
        <v>1728</v>
      </c>
      <c r="C7" s="560">
        <f>[3]A107011居民企业之间的股息红利等权益性投资收益优惠明细表!S15</f>
        <v>0</v>
      </c>
      <c r="E7" s="435" t="s">
        <v>1303</v>
      </c>
    </row>
    <row r="8" spans="1:5">
      <c r="A8" s="551">
        <v>6</v>
      </c>
      <c r="B8" s="545" t="s">
        <v>1729</v>
      </c>
      <c r="C8" s="560"/>
    </row>
    <row r="9" spans="1:5">
      <c r="A9" s="551">
        <v>7</v>
      </c>
      <c r="B9" s="561" t="s">
        <v>1730</v>
      </c>
      <c r="C9" s="563"/>
      <c r="E9" s="435" t="s">
        <v>1304</v>
      </c>
    </row>
    <row r="10" spans="1:5">
      <c r="A10" s="551">
        <v>8</v>
      </c>
      <c r="B10" s="545" t="s">
        <v>1731</v>
      </c>
      <c r="C10" s="560"/>
      <c r="E10" s="435" t="s">
        <v>1305</v>
      </c>
    </row>
    <row r="11" spans="1:5">
      <c r="A11" s="551">
        <v>9</v>
      </c>
      <c r="B11" s="561" t="s">
        <v>1732</v>
      </c>
      <c r="C11" s="563"/>
      <c r="E11" s="435" t="s">
        <v>1305</v>
      </c>
    </row>
    <row r="12" spans="1:5">
      <c r="A12" s="551">
        <v>10</v>
      </c>
      <c r="B12" s="545" t="s">
        <v>1733</v>
      </c>
      <c r="C12" s="564"/>
      <c r="E12" s="435" t="s">
        <v>1305</v>
      </c>
    </row>
    <row r="13" spans="1:5">
      <c r="A13" s="551">
        <v>11</v>
      </c>
      <c r="B13" s="561" t="s">
        <v>1734</v>
      </c>
      <c r="C13" s="563"/>
      <c r="E13" s="435" t="s">
        <v>1306</v>
      </c>
    </row>
    <row r="14" spans="1:5" ht="24">
      <c r="A14" s="551">
        <v>12</v>
      </c>
      <c r="B14" s="561" t="s">
        <v>1735</v>
      </c>
      <c r="C14" s="563"/>
      <c r="E14" s="435" t="s">
        <v>1307</v>
      </c>
    </row>
    <row r="15" spans="1:5">
      <c r="A15" s="551">
        <v>13</v>
      </c>
      <c r="B15" s="561" t="s">
        <v>1736</v>
      </c>
      <c r="C15" s="563"/>
      <c r="E15" s="435" t="s">
        <v>1308</v>
      </c>
    </row>
    <row r="16" spans="1:5">
      <c r="A16" s="551">
        <v>14</v>
      </c>
      <c r="B16" s="561" t="s">
        <v>1737</v>
      </c>
      <c r="C16" s="563"/>
      <c r="E16" s="435" t="s">
        <v>1309</v>
      </c>
    </row>
    <row r="17" spans="1:5">
      <c r="A17" s="551">
        <v>15</v>
      </c>
      <c r="B17" s="561" t="s">
        <v>1738</v>
      </c>
      <c r="C17" s="563"/>
    </row>
    <row r="18" spans="1:5">
      <c r="A18" s="551">
        <v>16</v>
      </c>
      <c r="B18" s="561" t="s">
        <v>1739</v>
      </c>
      <c r="C18" s="563"/>
    </row>
    <row r="19" spans="1:5">
      <c r="A19" s="551">
        <v>17</v>
      </c>
      <c r="B19" s="559" t="s">
        <v>1740</v>
      </c>
      <c r="C19" s="560"/>
      <c r="D19" s="216"/>
    </row>
    <row r="20" spans="1:5">
      <c r="A20" s="551">
        <v>18</v>
      </c>
      <c r="B20" s="562" t="s">
        <v>1741</v>
      </c>
      <c r="C20" s="560"/>
    </row>
    <row r="21" spans="1:5">
      <c r="A21" s="551">
        <v>19</v>
      </c>
      <c r="B21" s="545" t="s">
        <v>1742</v>
      </c>
      <c r="C21" s="563"/>
      <c r="D21" s="216"/>
    </row>
    <row r="22" spans="1:5">
      <c r="A22" s="551">
        <v>20</v>
      </c>
      <c r="B22" s="545" t="s">
        <v>1743</v>
      </c>
      <c r="C22" s="563"/>
      <c r="E22" s="435"/>
    </row>
    <row r="23" spans="1:5">
      <c r="A23" s="551">
        <v>21</v>
      </c>
      <c r="B23" s="545" t="s">
        <v>1744</v>
      </c>
      <c r="C23" s="563"/>
    </row>
    <row r="24" spans="1:5">
      <c r="A24" s="551">
        <v>22</v>
      </c>
      <c r="B24" s="545" t="s">
        <v>1745</v>
      </c>
      <c r="C24" s="563"/>
    </row>
    <row r="25" spans="1:5" ht="30" customHeight="1">
      <c r="A25" s="551">
        <v>23</v>
      </c>
      <c r="B25" s="545" t="s">
        <v>1746</v>
      </c>
      <c r="C25" s="563"/>
      <c r="D25" s="435" t="s">
        <v>1310</v>
      </c>
      <c r="E25" s="435" t="s">
        <v>1310</v>
      </c>
    </row>
    <row r="26" spans="1:5">
      <c r="A26" s="551">
        <v>24</v>
      </c>
      <c r="B26" s="545" t="s">
        <v>1412</v>
      </c>
      <c r="C26" s="565"/>
    </row>
    <row r="27" spans="1:5">
      <c r="A27" s="551">
        <v>25</v>
      </c>
      <c r="B27" s="545" t="s">
        <v>1747</v>
      </c>
      <c r="C27" s="560">
        <f>C28+C29+C30+C31</f>
        <v>437349.33200000005</v>
      </c>
    </row>
    <row r="28" spans="1:5" ht="24">
      <c r="A28" s="551">
        <v>26</v>
      </c>
      <c r="B28" s="562" t="s">
        <v>1748</v>
      </c>
      <c r="C28" s="560">
        <f>A107012研发费用加计扣除优惠明细表!D54</f>
        <v>437349.33200000005</v>
      </c>
      <c r="D28" s="542" t="s">
        <v>1753</v>
      </c>
    </row>
    <row r="29" spans="1:5" ht="24">
      <c r="A29" s="551">
        <v>27</v>
      </c>
      <c r="B29" s="562" t="s">
        <v>1749</v>
      </c>
      <c r="C29" s="560">
        <v>0</v>
      </c>
      <c r="D29" s="542"/>
    </row>
    <row r="30" spans="1:5" ht="24">
      <c r="A30" s="551">
        <v>28</v>
      </c>
      <c r="B30" s="562" t="s">
        <v>1750</v>
      </c>
      <c r="C30" s="560">
        <v>0</v>
      </c>
    </row>
    <row r="31" spans="1:5">
      <c r="A31" s="551">
        <v>29</v>
      </c>
      <c r="B31" s="545" t="s">
        <v>1751</v>
      </c>
      <c r="C31" s="560">
        <v>0</v>
      </c>
      <c r="D31" s="434" t="s">
        <v>1311</v>
      </c>
    </row>
    <row r="32" spans="1:5">
      <c r="A32" s="551">
        <v>30</v>
      </c>
      <c r="B32" s="545" t="s">
        <v>1650</v>
      </c>
      <c r="C32" s="560">
        <v>0</v>
      </c>
    </row>
    <row r="33" spans="1:3">
      <c r="A33" s="551">
        <v>31</v>
      </c>
      <c r="B33" s="546" t="s">
        <v>1752</v>
      </c>
      <c r="C33" s="560">
        <f>C3+C19+C27</f>
        <v>437349.33200000005</v>
      </c>
    </row>
  </sheetData>
  <mergeCells count="1">
    <mergeCell ref="A1:C1"/>
  </mergeCells>
  <phoneticPr fontId="3" type="noConversion"/>
  <hyperlinks>
    <hyperlink ref="D1" location="'A100000中华人民共和国企业所得税年度纳税申报表（A类）'!A1" display="返回主表"/>
    <hyperlink ref="D5" location="A107011股息红利优惠明细表!A1" display="A107011股息红利优惠明细表!A1"/>
    <hyperlink ref="D6" location="A107011股息红利优惠明细表!A1" display="A107011股息红利优惠明细表!A1"/>
    <hyperlink ref="D28" location="A107012研发费用加计扣除优惠明细表!Print_Area" display="A107012研发费用加计扣除优惠明细表!Print_Area"/>
  </hyperlinks>
  <printOptions horizontalCentered="1"/>
  <pageMargins left="0.74803149606299213" right="0.74803149606299213" top="0.98425196850393704" bottom="0.98425196850393704" header="0.51181102362204722" footer="0.51181102362204722"/>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S17"/>
  <sheetViews>
    <sheetView zoomScaleNormal="100" zoomScaleSheetLayoutView="100" workbookViewId="0">
      <selection activeCell="R1" sqref="R1"/>
    </sheetView>
  </sheetViews>
  <sheetFormatPr defaultRowHeight="14.25"/>
  <cols>
    <col min="1" max="1" width="5.25" style="14" customWidth="1"/>
    <col min="2" max="2" width="10.625" style="14" customWidth="1"/>
    <col min="3" max="12" width="7.25" style="14" customWidth="1"/>
    <col min="13" max="13" width="10" style="14" customWidth="1"/>
    <col min="14" max="14" width="9.25" style="14" customWidth="1"/>
    <col min="15" max="17" width="7.25" style="14" customWidth="1"/>
    <col min="18" max="16384" width="9" style="14"/>
  </cols>
  <sheetData>
    <row r="1" spans="1:19" s="13" customFormat="1" ht="20.100000000000001" customHeight="1">
      <c r="A1" s="856" t="s">
        <v>482</v>
      </c>
      <c r="B1" s="856"/>
      <c r="C1" s="856"/>
      <c r="D1" s="856"/>
      <c r="E1" s="856"/>
      <c r="F1" s="856"/>
      <c r="G1" s="856"/>
      <c r="H1" s="856"/>
      <c r="I1" s="856"/>
      <c r="J1" s="856"/>
      <c r="K1" s="856"/>
      <c r="L1" s="856"/>
      <c r="M1" s="856"/>
      <c r="N1" s="856"/>
      <c r="O1" s="856"/>
      <c r="P1" s="856"/>
      <c r="Q1" s="856"/>
      <c r="R1" s="218" t="s">
        <v>658</v>
      </c>
    </row>
    <row r="2" spans="1:19" ht="25.5" customHeight="1">
      <c r="A2" s="857" t="s">
        <v>481</v>
      </c>
      <c r="B2" s="857"/>
      <c r="C2" s="857"/>
      <c r="D2" s="857"/>
      <c r="E2" s="857"/>
      <c r="F2" s="857"/>
      <c r="G2" s="857"/>
      <c r="H2" s="857"/>
      <c r="I2" s="857"/>
      <c r="J2" s="857"/>
      <c r="K2" s="857"/>
      <c r="L2" s="857"/>
      <c r="M2" s="857"/>
      <c r="N2" s="857"/>
      <c r="O2" s="857"/>
      <c r="P2" s="857"/>
      <c r="Q2" s="857"/>
    </row>
    <row r="3" spans="1:19" ht="14.25" customHeight="1" thickBot="1">
      <c r="A3" s="496"/>
      <c r="B3" s="7"/>
      <c r="C3" s="7"/>
      <c r="D3" s="7"/>
      <c r="E3" s="7"/>
      <c r="F3" s="7"/>
      <c r="G3" s="7"/>
      <c r="H3" s="7"/>
      <c r="I3" s="7"/>
      <c r="J3" s="7"/>
      <c r="K3" s="7"/>
      <c r="L3" s="7"/>
      <c r="M3" s="7"/>
      <c r="N3" s="7"/>
      <c r="O3" s="7"/>
      <c r="P3" s="7"/>
      <c r="Q3" s="7"/>
      <c r="R3" s="7"/>
      <c r="S3" s="7"/>
    </row>
    <row r="4" spans="1:19" ht="14.25" customHeight="1" thickTop="1" thickBot="1">
      <c r="A4" s="686" t="s">
        <v>221</v>
      </c>
      <c r="B4" s="686" t="s">
        <v>1950</v>
      </c>
      <c r="C4" s="686" t="s">
        <v>1951</v>
      </c>
      <c r="D4" s="686" t="s">
        <v>1952</v>
      </c>
      <c r="E4" s="686" t="s">
        <v>1953</v>
      </c>
      <c r="F4" s="686" t="s">
        <v>1379</v>
      </c>
      <c r="G4" s="848" t="s">
        <v>1954</v>
      </c>
      <c r="H4" s="848"/>
      <c r="I4" s="848"/>
      <c r="J4" s="848" t="s">
        <v>1955</v>
      </c>
      <c r="K4" s="848"/>
      <c r="L4" s="848"/>
      <c r="M4" s="848" t="s">
        <v>1956</v>
      </c>
      <c r="N4" s="848"/>
      <c r="O4" s="848"/>
      <c r="P4" s="848"/>
      <c r="Q4" s="848"/>
      <c r="R4" s="848"/>
      <c r="S4" s="855" t="s">
        <v>216</v>
      </c>
    </row>
    <row r="5" spans="1:19" ht="14.25" customHeight="1" thickTop="1" thickBot="1">
      <c r="A5" s="686"/>
      <c r="B5" s="686"/>
      <c r="C5" s="686"/>
      <c r="D5" s="686"/>
      <c r="E5" s="686"/>
      <c r="F5" s="686"/>
      <c r="G5" s="596" t="s">
        <v>1957</v>
      </c>
      <c r="H5" s="596" t="s">
        <v>1958</v>
      </c>
      <c r="I5" s="686" t="s">
        <v>1959</v>
      </c>
      <c r="J5" s="686"/>
      <c r="K5" s="596" t="s">
        <v>1960</v>
      </c>
      <c r="L5" s="596" t="s">
        <v>1961</v>
      </c>
      <c r="M5" s="596" t="s">
        <v>1962</v>
      </c>
      <c r="N5" s="596" t="s">
        <v>1963</v>
      </c>
      <c r="O5" s="596" t="s">
        <v>1964</v>
      </c>
      <c r="P5" s="596" t="s">
        <v>1965</v>
      </c>
      <c r="Q5" s="596" t="s">
        <v>1966</v>
      </c>
      <c r="R5" s="596" t="s">
        <v>1961</v>
      </c>
      <c r="S5" s="855"/>
    </row>
    <row r="6" spans="1:19" ht="14.25" customHeight="1">
      <c r="A6" s="686"/>
      <c r="B6" s="809">
        <v>1</v>
      </c>
      <c r="C6" s="809">
        <v>2</v>
      </c>
      <c r="D6" s="686">
        <v>3</v>
      </c>
      <c r="E6" s="686">
        <v>4</v>
      </c>
      <c r="F6" s="686">
        <v>5</v>
      </c>
      <c r="G6" s="686">
        <v>6</v>
      </c>
      <c r="H6" s="686">
        <v>7</v>
      </c>
      <c r="I6" s="686">
        <v>8</v>
      </c>
      <c r="J6" s="686"/>
      <c r="K6" s="686">
        <v>9</v>
      </c>
      <c r="L6" s="686" t="s">
        <v>1967</v>
      </c>
      <c r="M6" s="686">
        <v>11</v>
      </c>
      <c r="N6" s="686">
        <v>12</v>
      </c>
      <c r="O6" s="686" t="s">
        <v>1968</v>
      </c>
      <c r="P6" s="686" t="s">
        <v>1969</v>
      </c>
      <c r="Q6" s="686">
        <v>15</v>
      </c>
      <c r="R6" s="686" t="s">
        <v>1970</v>
      </c>
      <c r="S6" s="607" t="s">
        <v>1971</v>
      </c>
    </row>
    <row r="7" spans="1:19" ht="14.25" customHeight="1" thickBot="1">
      <c r="A7" s="686"/>
      <c r="B7" s="809"/>
      <c r="C7" s="809"/>
      <c r="D7" s="686"/>
      <c r="E7" s="686"/>
      <c r="F7" s="686"/>
      <c r="G7" s="686"/>
      <c r="H7" s="686"/>
      <c r="I7" s="686"/>
      <c r="J7" s="686"/>
      <c r="K7" s="686"/>
      <c r="L7" s="686"/>
      <c r="M7" s="686"/>
      <c r="N7" s="686"/>
      <c r="O7" s="686"/>
      <c r="P7" s="686"/>
      <c r="Q7" s="686"/>
      <c r="R7" s="686"/>
      <c r="S7" s="608" t="s">
        <v>1972</v>
      </c>
    </row>
    <row r="8" spans="1:19" ht="14.25" customHeight="1" thickBot="1">
      <c r="A8" s="598">
        <v>1</v>
      </c>
      <c r="B8" s="597"/>
      <c r="C8" s="597"/>
      <c r="D8" s="597"/>
      <c r="E8" s="597"/>
      <c r="F8" s="597"/>
      <c r="G8" s="597"/>
      <c r="H8" s="597"/>
      <c r="I8" s="853"/>
      <c r="J8" s="853"/>
      <c r="K8" s="597"/>
      <c r="L8" s="597"/>
      <c r="M8" s="597"/>
      <c r="N8" s="597"/>
      <c r="O8" s="597"/>
      <c r="P8" s="597"/>
      <c r="Q8" s="597"/>
      <c r="R8" s="597"/>
      <c r="S8" s="609"/>
    </row>
    <row r="9" spans="1:19" ht="14.25" customHeight="1" thickBot="1">
      <c r="A9" s="598">
        <v>2</v>
      </c>
      <c r="B9" s="597"/>
      <c r="C9" s="597"/>
      <c r="D9" s="597"/>
      <c r="E9" s="597"/>
      <c r="F9" s="597"/>
      <c r="G9" s="597"/>
      <c r="H9" s="597"/>
      <c r="I9" s="853"/>
      <c r="J9" s="853"/>
      <c r="K9" s="597"/>
      <c r="L9" s="597"/>
      <c r="M9" s="597"/>
      <c r="N9" s="597"/>
      <c r="O9" s="597"/>
      <c r="P9" s="597"/>
      <c r="Q9" s="597"/>
      <c r="R9" s="597"/>
      <c r="S9" s="609"/>
    </row>
    <row r="10" spans="1:19" ht="14.25" customHeight="1" thickBot="1">
      <c r="A10" s="598">
        <v>3</v>
      </c>
      <c r="B10" s="597"/>
      <c r="C10" s="597"/>
      <c r="D10" s="597"/>
      <c r="E10" s="597"/>
      <c r="F10" s="597"/>
      <c r="G10" s="597"/>
      <c r="H10" s="597"/>
      <c r="I10" s="853"/>
      <c r="J10" s="853"/>
      <c r="K10" s="597"/>
      <c r="L10" s="597"/>
      <c r="M10" s="597"/>
      <c r="N10" s="597"/>
      <c r="O10" s="597"/>
      <c r="P10" s="597"/>
      <c r="Q10" s="597"/>
      <c r="R10" s="597"/>
      <c r="S10" s="609"/>
    </row>
    <row r="11" spans="1:19" ht="14.25" customHeight="1" thickBot="1">
      <c r="A11" s="598">
        <v>4</v>
      </c>
      <c r="B11" s="597"/>
      <c r="C11" s="597"/>
      <c r="D11" s="597"/>
      <c r="E11" s="597"/>
      <c r="F11" s="597"/>
      <c r="G11" s="597"/>
      <c r="H11" s="610"/>
      <c r="I11" s="853"/>
      <c r="J11" s="853"/>
      <c r="K11" s="597"/>
      <c r="L11" s="597"/>
      <c r="M11" s="597"/>
      <c r="N11" s="597"/>
      <c r="O11" s="597"/>
      <c r="P11" s="597"/>
      <c r="Q11" s="597"/>
      <c r="R11" s="597"/>
      <c r="S11" s="609"/>
    </row>
    <row r="12" spans="1:19" ht="14.25" customHeight="1" thickBot="1">
      <c r="A12" s="598">
        <v>5</v>
      </c>
      <c r="B12" s="597"/>
      <c r="C12" s="597"/>
      <c r="D12" s="597"/>
      <c r="E12" s="597"/>
      <c r="F12" s="597"/>
      <c r="G12" s="597"/>
      <c r="H12" s="597"/>
      <c r="I12" s="853"/>
      <c r="J12" s="853"/>
      <c r="K12" s="597"/>
      <c r="L12" s="597"/>
      <c r="M12" s="597"/>
      <c r="N12" s="597"/>
      <c r="O12" s="597"/>
      <c r="P12" s="597"/>
      <c r="Q12" s="597"/>
      <c r="R12" s="597"/>
      <c r="S12" s="609"/>
    </row>
    <row r="13" spans="1:19" ht="14.25" customHeight="1" thickBot="1">
      <c r="A13" s="598">
        <v>6</v>
      </c>
      <c r="B13" s="597"/>
      <c r="C13" s="597"/>
      <c r="D13" s="597"/>
      <c r="E13" s="597"/>
      <c r="F13" s="597"/>
      <c r="G13" s="597"/>
      <c r="H13" s="597"/>
      <c r="I13" s="853"/>
      <c r="J13" s="853"/>
      <c r="K13" s="597"/>
      <c r="L13" s="597"/>
      <c r="M13" s="597"/>
      <c r="N13" s="597"/>
      <c r="O13" s="597"/>
      <c r="P13" s="597"/>
      <c r="Q13" s="597"/>
      <c r="R13" s="597"/>
      <c r="S13" s="609"/>
    </row>
    <row r="14" spans="1:19" ht="14.25" customHeight="1" thickBot="1">
      <c r="A14" s="598">
        <v>7</v>
      </c>
      <c r="B14" s="597"/>
      <c r="C14" s="597"/>
      <c r="D14" s="597"/>
      <c r="E14" s="597"/>
      <c r="F14" s="597"/>
      <c r="G14" s="597"/>
      <c r="H14" s="597"/>
      <c r="I14" s="853"/>
      <c r="J14" s="853"/>
      <c r="K14" s="597"/>
      <c r="L14" s="597"/>
      <c r="M14" s="597"/>
      <c r="N14" s="597"/>
      <c r="O14" s="597"/>
      <c r="P14" s="597"/>
      <c r="Q14" s="597"/>
      <c r="R14" s="597"/>
      <c r="S14" s="609"/>
    </row>
    <row r="15" spans="1:19" s="16" customFormat="1" ht="14.25" customHeight="1">
      <c r="A15" s="611">
        <v>8</v>
      </c>
      <c r="B15" s="854" t="s">
        <v>216</v>
      </c>
      <c r="C15" s="854"/>
      <c r="D15" s="854"/>
      <c r="E15" s="854"/>
      <c r="F15" s="854"/>
      <c r="G15" s="854"/>
      <c r="H15" s="854"/>
      <c r="I15" s="854"/>
      <c r="J15" s="854"/>
      <c r="K15" s="854"/>
      <c r="L15" s="854"/>
      <c r="M15" s="854"/>
      <c r="N15" s="854"/>
      <c r="O15" s="854"/>
      <c r="P15" s="854"/>
      <c r="Q15" s="854"/>
      <c r="R15" s="854"/>
      <c r="S15" s="612"/>
    </row>
    <row r="16" spans="1:19" ht="14.25" customHeight="1">
      <c r="A16" s="598">
        <v>9</v>
      </c>
      <c r="B16" s="810" t="s">
        <v>1973</v>
      </c>
      <c r="C16" s="810"/>
      <c r="D16" s="810"/>
      <c r="E16" s="810"/>
      <c r="F16" s="810"/>
      <c r="G16" s="810"/>
      <c r="H16" s="810"/>
      <c r="I16" s="810"/>
      <c r="J16" s="810"/>
      <c r="K16" s="810"/>
      <c r="L16" s="810"/>
      <c r="M16" s="810"/>
      <c r="N16" s="810"/>
      <c r="O16" s="810"/>
      <c r="P16" s="810"/>
      <c r="Q16" s="810"/>
      <c r="R16" s="810"/>
      <c r="S16" s="613"/>
    </row>
    <row r="17" spans="1:19" ht="14.25" customHeight="1">
      <c r="A17" s="598">
        <v>10</v>
      </c>
      <c r="B17" s="852" t="s">
        <v>1974</v>
      </c>
      <c r="C17" s="852"/>
      <c r="D17" s="852"/>
      <c r="E17" s="852"/>
      <c r="F17" s="852"/>
      <c r="G17" s="852"/>
      <c r="H17" s="852"/>
      <c r="I17" s="852"/>
      <c r="J17" s="852"/>
      <c r="K17" s="852"/>
      <c r="L17" s="852"/>
      <c r="M17" s="852"/>
      <c r="N17" s="852"/>
      <c r="O17" s="852"/>
      <c r="P17" s="852"/>
      <c r="Q17" s="852"/>
      <c r="R17" s="852"/>
      <c r="S17" s="613"/>
    </row>
  </sheetData>
  <mergeCells count="39">
    <mergeCell ref="A1:Q1"/>
    <mergeCell ref="A2:Q2"/>
    <mergeCell ref="A4:A7"/>
    <mergeCell ref="B4:B5"/>
    <mergeCell ref="C4:C5"/>
    <mergeCell ref="D4:D5"/>
    <mergeCell ref="E4:E5"/>
    <mergeCell ref="F4:F5"/>
    <mergeCell ref="S4:S5"/>
    <mergeCell ref="I5:J5"/>
    <mergeCell ref="Q6:Q7"/>
    <mergeCell ref="R6:R7"/>
    <mergeCell ref="G4:I4"/>
    <mergeCell ref="J4:L4"/>
    <mergeCell ref="G6:G7"/>
    <mergeCell ref="H6:H7"/>
    <mergeCell ref="N6:N7"/>
    <mergeCell ref="O6:O7"/>
    <mergeCell ref="M4:R4"/>
    <mergeCell ref="I8:J8"/>
    <mergeCell ref="B15:R15"/>
    <mergeCell ref="B16:R16"/>
    <mergeCell ref="I6:J7"/>
    <mergeCell ref="K6:K7"/>
    <mergeCell ref="L6:L7"/>
    <mergeCell ref="M6:M7"/>
    <mergeCell ref="B6:B7"/>
    <mergeCell ref="C6:C7"/>
    <mergeCell ref="D6:D7"/>
    <mergeCell ref="E6:E7"/>
    <mergeCell ref="F6:F7"/>
    <mergeCell ref="P6:P7"/>
    <mergeCell ref="B17:R17"/>
    <mergeCell ref="I9:J9"/>
    <mergeCell ref="I10:J10"/>
    <mergeCell ref="I11:J11"/>
    <mergeCell ref="I12:J12"/>
    <mergeCell ref="I13:J13"/>
    <mergeCell ref="I14:J14"/>
  </mergeCells>
  <phoneticPr fontId="3" type="noConversion"/>
  <hyperlinks>
    <hyperlink ref="R1" location="A107010免税、减计收入及加计扣除优惠明细表!A1" display="A107010免税、减计收入及加计扣除优惠明细表!A1"/>
  </hyperlinks>
  <printOptions horizontalCentered="1"/>
  <pageMargins left="0.74803149606299213" right="0.74803149606299213" top="0.98425196850393704" bottom="0.98425196850393704" header="0.51181102362204722" footer="0.51181102362204722"/>
  <pageSetup paperSize="9" scale="94" orientation="landscape" r:id="rId1"/>
  <colBreaks count="1" manualBreakCount="1">
    <brk id="17" max="1048575" man="1"/>
  </colBreaks>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tabColor rgb="FFFFFF00"/>
  </sheetPr>
  <dimension ref="A1:U55"/>
  <sheetViews>
    <sheetView tabSelected="1" zoomScaleNormal="100" zoomScaleSheetLayoutView="100" workbookViewId="0">
      <selection activeCell="D7" sqref="D7"/>
    </sheetView>
  </sheetViews>
  <sheetFormatPr defaultRowHeight="14.25"/>
  <cols>
    <col min="1" max="1" width="5.25" style="205" customWidth="1"/>
    <col min="2" max="2" width="43.25" style="205" customWidth="1"/>
    <col min="3" max="3" width="26.5" style="205" customWidth="1"/>
    <col min="4" max="4" width="19.875" style="205" customWidth="1"/>
    <col min="5" max="5" width="10.625" style="205" customWidth="1"/>
    <col min="6" max="6" width="6.125" style="205" customWidth="1"/>
    <col min="7" max="7" width="11.5" style="205" customWidth="1"/>
    <col min="8" max="8" width="10.625" style="205" customWidth="1"/>
    <col min="9" max="10" width="6.125" style="205" customWidth="1"/>
    <col min="11" max="11" width="13.625" style="205" customWidth="1"/>
    <col min="12" max="12" width="6.125" style="205" customWidth="1"/>
    <col min="13" max="13" width="11.75" style="205" customWidth="1"/>
    <col min="14" max="14" width="12.625" style="205" customWidth="1"/>
    <col min="15" max="15" width="12.375" style="205" customWidth="1"/>
    <col min="16" max="19" width="6.125" style="205" customWidth="1"/>
    <col min="20" max="20" width="12.125" style="205" customWidth="1"/>
    <col min="21" max="16384" width="9" style="205"/>
  </cols>
  <sheetData>
    <row r="1" spans="1:21" ht="20.100000000000001" customHeight="1">
      <c r="A1" s="858" t="s">
        <v>1987</v>
      </c>
      <c r="B1" s="858"/>
      <c r="C1" s="858"/>
      <c r="D1" s="858"/>
      <c r="E1" s="858"/>
      <c r="F1" s="858"/>
      <c r="G1" s="858"/>
      <c r="H1" s="858"/>
      <c r="I1" s="858"/>
      <c r="J1" s="858"/>
      <c r="K1" s="858"/>
      <c r="L1" s="858"/>
      <c r="M1" s="858"/>
      <c r="N1" s="858"/>
      <c r="O1" s="858"/>
      <c r="P1" s="858"/>
      <c r="Q1" s="858"/>
      <c r="R1" s="858"/>
      <c r="S1" s="858"/>
      <c r="T1" s="858"/>
      <c r="U1" s="218" t="s">
        <v>658</v>
      </c>
    </row>
    <row r="2" spans="1:21" ht="18.75">
      <c r="A2" s="566" t="s">
        <v>1754</v>
      </c>
      <c r="B2" s="567" t="s">
        <v>1809</v>
      </c>
      <c r="C2" s="7"/>
      <c r="D2" s="496"/>
      <c r="E2" s="615" t="s">
        <v>1978</v>
      </c>
    </row>
    <row r="3" spans="1:21">
      <c r="A3" s="864" t="s">
        <v>1755</v>
      </c>
      <c r="B3" s="864"/>
      <c r="C3" s="864"/>
      <c r="D3" s="864"/>
    </row>
    <row r="4" spans="1:21">
      <c r="A4" s="568">
        <v>1</v>
      </c>
      <c r="B4" s="569" t="s">
        <v>1756</v>
      </c>
      <c r="C4" s="569" t="s">
        <v>1757</v>
      </c>
      <c r="D4" s="568"/>
    </row>
    <row r="5" spans="1:21" ht="14.25" customHeight="1">
      <c r="A5" s="568">
        <v>2</v>
      </c>
      <c r="B5" s="569" t="s">
        <v>1758</v>
      </c>
      <c r="C5" s="859">
        <v>3</v>
      </c>
      <c r="D5" s="859"/>
    </row>
    <row r="6" spans="1:21" ht="14.25" customHeight="1">
      <c r="A6" s="860" t="s">
        <v>1759</v>
      </c>
      <c r="B6" s="860"/>
      <c r="C6" s="860"/>
      <c r="D6" s="860"/>
    </row>
    <row r="7" spans="1:21" ht="14.25" customHeight="1">
      <c r="A7" s="568">
        <v>3</v>
      </c>
      <c r="B7" s="862" t="s">
        <v>1760</v>
      </c>
      <c r="C7" s="862"/>
      <c r="D7" s="570"/>
    </row>
    <row r="8" spans="1:21" ht="14.25" customHeight="1">
      <c r="A8" s="568">
        <v>4</v>
      </c>
      <c r="B8" s="863" t="s">
        <v>1761</v>
      </c>
      <c r="C8" s="863"/>
      <c r="D8" s="571">
        <f>D9+D10+D11</f>
        <v>6508857.8699999992</v>
      </c>
    </row>
    <row r="9" spans="1:21" ht="14.25" customHeight="1">
      <c r="A9" s="568">
        <v>5</v>
      </c>
      <c r="B9" s="861" t="s">
        <v>1762</v>
      </c>
      <c r="C9" s="861"/>
      <c r="D9" s="551">
        <v>5972923.3599999994</v>
      </c>
    </row>
    <row r="10" spans="1:21" ht="14.25" customHeight="1">
      <c r="A10" s="568">
        <v>6</v>
      </c>
      <c r="B10" s="861" t="s">
        <v>1763</v>
      </c>
      <c r="C10" s="861"/>
      <c r="D10" s="551">
        <v>535934.51</v>
      </c>
    </row>
    <row r="11" spans="1:21" ht="14.25" customHeight="1">
      <c r="A11" s="568">
        <v>7</v>
      </c>
      <c r="B11" s="861" t="s">
        <v>1764</v>
      </c>
      <c r="C11" s="861"/>
      <c r="D11" s="551"/>
    </row>
    <row r="12" spans="1:21" ht="14.25" customHeight="1">
      <c r="A12" s="568">
        <v>8</v>
      </c>
      <c r="B12" s="861" t="s">
        <v>1765</v>
      </c>
      <c r="C12" s="861"/>
      <c r="D12" s="572">
        <f>SUM(D13:D20)</f>
        <v>101241.7</v>
      </c>
    </row>
    <row r="13" spans="1:21" ht="14.25" customHeight="1">
      <c r="A13" s="568">
        <v>9</v>
      </c>
      <c r="B13" s="861" t="s">
        <v>1766</v>
      </c>
      <c r="C13" s="861"/>
      <c r="D13" s="551">
        <v>101241.7</v>
      </c>
    </row>
    <row r="14" spans="1:21" ht="14.25" customHeight="1">
      <c r="A14" s="568">
        <v>10</v>
      </c>
      <c r="B14" s="861" t="s">
        <v>1767</v>
      </c>
      <c r="C14" s="861"/>
      <c r="D14" s="551"/>
    </row>
    <row r="15" spans="1:21" ht="14.25" customHeight="1">
      <c r="A15" s="568">
        <v>11</v>
      </c>
      <c r="B15" s="861" t="s">
        <v>1768</v>
      </c>
      <c r="C15" s="861"/>
      <c r="D15" s="551"/>
    </row>
    <row r="16" spans="1:21" ht="14.25" customHeight="1">
      <c r="A16" s="568">
        <v>12</v>
      </c>
      <c r="B16" s="861" t="s">
        <v>1769</v>
      </c>
      <c r="C16" s="861"/>
      <c r="D16" s="551"/>
    </row>
    <row r="17" spans="1:4" ht="14.25" customHeight="1">
      <c r="A17" s="568">
        <v>13</v>
      </c>
      <c r="B17" s="861" t="s">
        <v>1770</v>
      </c>
      <c r="C17" s="861"/>
      <c r="D17" s="551"/>
    </row>
    <row r="18" spans="1:4" ht="14.25" customHeight="1">
      <c r="A18" s="568">
        <v>14</v>
      </c>
      <c r="B18" s="861" t="s">
        <v>1771</v>
      </c>
      <c r="C18" s="861"/>
      <c r="D18" s="551"/>
    </row>
    <row r="19" spans="1:4" ht="14.25" customHeight="1">
      <c r="A19" s="568">
        <v>15</v>
      </c>
      <c r="B19" s="861" t="s">
        <v>1772</v>
      </c>
      <c r="C19" s="861"/>
      <c r="D19" s="551"/>
    </row>
    <row r="20" spans="1:4" ht="14.25" customHeight="1">
      <c r="A20" s="568">
        <v>16</v>
      </c>
      <c r="B20" s="861" t="s">
        <v>1773</v>
      </c>
      <c r="C20" s="861"/>
      <c r="D20" s="551"/>
    </row>
    <row r="21" spans="1:4" ht="14.25" customHeight="1">
      <c r="A21" s="568">
        <v>17</v>
      </c>
      <c r="B21" s="861" t="s">
        <v>1774</v>
      </c>
      <c r="C21" s="861"/>
      <c r="D21" s="572">
        <f>SUM(D22:D27)</f>
        <v>64501.75</v>
      </c>
    </row>
    <row r="22" spans="1:4" ht="14.25" customHeight="1">
      <c r="A22" s="568">
        <v>18</v>
      </c>
      <c r="B22" s="861" t="s">
        <v>1775</v>
      </c>
      <c r="C22" s="861"/>
      <c r="D22" s="551"/>
    </row>
    <row r="23" spans="1:4" ht="14.25" customHeight="1">
      <c r="A23" s="568">
        <v>19</v>
      </c>
      <c r="B23" s="861" t="s">
        <v>1776</v>
      </c>
      <c r="C23" s="861"/>
      <c r="D23" s="551">
        <v>64501.75</v>
      </c>
    </row>
    <row r="24" spans="1:4" ht="14.25" customHeight="1">
      <c r="A24" s="568">
        <v>20</v>
      </c>
      <c r="B24" s="861" t="s">
        <v>1777</v>
      </c>
      <c r="C24" s="861"/>
      <c r="D24" s="572"/>
    </row>
    <row r="25" spans="1:4" ht="14.25" customHeight="1">
      <c r="A25" s="568">
        <v>21</v>
      </c>
      <c r="B25" s="861" t="s">
        <v>1778</v>
      </c>
      <c r="C25" s="861"/>
      <c r="D25" s="551"/>
    </row>
    <row r="26" spans="1:4">
      <c r="A26" s="568">
        <v>22</v>
      </c>
      <c r="B26" s="861" t="s">
        <v>1779</v>
      </c>
      <c r="C26" s="861"/>
      <c r="D26" s="551"/>
    </row>
    <row r="27" spans="1:4">
      <c r="A27" s="568">
        <v>23</v>
      </c>
      <c r="B27" s="861" t="s">
        <v>1780</v>
      </c>
      <c r="C27" s="861"/>
      <c r="D27" s="551"/>
    </row>
    <row r="28" spans="1:4">
      <c r="A28" s="568">
        <v>24</v>
      </c>
      <c r="B28" s="861" t="s">
        <v>1781</v>
      </c>
      <c r="C28" s="861"/>
      <c r="D28" s="572">
        <f>SUM(D29:D32)</f>
        <v>0</v>
      </c>
    </row>
    <row r="29" spans="1:4">
      <c r="A29" s="568">
        <v>25</v>
      </c>
      <c r="B29" s="861" t="s">
        <v>1782</v>
      </c>
      <c r="C29" s="861"/>
      <c r="D29" s="551"/>
    </row>
    <row r="30" spans="1:4">
      <c r="A30" s="568">
        <v>26</v>
      </c>
      <c r="B30" s="861" t="s">
        <v>1783</v>
      </c>
      <c r="C30" s="861"/>
      <c r="D30" s="551"/>
    </row>
    <row r="31" spans="1:4">
      <c r="A31" s="573">
        <v>27</v>
      </c>
      <c r="B31" s="865" t="s">
        <v>1784</v>
      </c>
      <c r="C31" s="865"/>
      <c r="D31" s="551"/>
    </row>
    <row r="32" spans="1:4">
      <c r="A32" s="568">
        <v>28</v>
      </c>
      <c r="B32" s="861" t="s">
        <v>1785</v>
      </c>
      <c r="C32" s="861"/>
      <c r="D32" s="574"/>
    </row>
    <row r="33" spans="1:4">
      <c r="A33" s="568">
        <v>29</v>
      </c>
      <c r="B33" s="861" t="s">
        <v>1786</v>
      </c>
      <c r="C33" s="861"/>
      <c r="D33" s="575">
        <f>SUM(D34:D38)</f>
        <v>207928.27</v>
      </c>
    </row>
    <row r="34" spans="1:4">
      <c r="A34" s="568">
        <v>30</v>
      </c>
      <c r="B34" s="861" t="s">
        <v>1787</v>
      </c>
      <c r="C34" s="861"/>
      <c r="D34" s="496">
        <v>739.1</v>
      </c>
    </row>
    <row r="35" spans="1:4">
      <c r="A35" s="568">
        <v>31</v>
      </c>
      <c r="B35" s="861" t="s">
        <v>1788</v>
      </c>
      <c r="C35" s="861"/>
      <c r="D35" s="496">
        <v>72635.649999999994</v>
      </c>
    </row>
    <row r="36" spans="1:4">
      <c r="A36" s="568">
        <v>32</v>
      </c>
      <c r="B36" s="861" t="s">
        <v>1789</v>
      </c>
      <c r="C36" s="861"/>
      <c r="D36" s="574"/>
    </row>
    <row r="37" spans="1:4">
      <c r="A37" s="568">
        <v>33</v>
      </c>
      <c r="B37" s="861" t="s">
        <v>1790</v>
      </c>
      <c r="C37" s="861"/>
      <c r="D37" s="574"/>
    </row>
    <row r="38" spans="1:4">
      <c r="A38" s="568">
        <v>34</v>
      </c>
      <c r="B38" s="861" t="s">
        <v>1791</v>
      </c>
      <c r="C38" s="861"/>
      <c r="D38" s="574">
        <v>134553.51999999999</v>
      </c>
    </row>
    <row r="39" spans="1:4">
      <c r="A39" s="568">
        <v>35</v>
      </c>
      <c r="B39" s="861" t="s">
        <v>1792</v>
      </c>
      <c r="C39" s="861"/>
      <c r="D39" s="574">
        <v>207928.27</v>
      </c>
    </row>
    <row r="40" spans="1:4">
      <c r="A40" s="568">
        <v>36</v>
      </c>
      <c r="B40" s="861" t="s">
        <v>1793</v>
      </c>
      <c r="C40" s="861"/>
      <c r="D40" s="576">
        <f>(D41-D42)*80%</f>
        <v>874698.66400000011</v>
      </c>
    </row>
    <row r="41" spans="1:4">
      <c r="A41" s="568">
        <v>37</v>
      </c>
      <c r="B41" s="861" t="s">
        <v>1794</v>
      </c>
      <c r="C41" s="861"/>
      <c r="D41" s="574">
        <v>1093373.33</v>
      </c>
    </row>
    <row r="42" spans="1:4">
      <c r="A42" s="568">
        <v>38</v>
      </c>
      <c r="B42" s="861" t="s">
        <v>1795</v>
      </c>
      <c r="C42" s="861"/>
      <c r="D42" s="574">
        <v>0</v>
      </c>
    </row>
    <row r="43" spans="1:4">
      <c r="A43" s="568">
        <v>39</v>
      </c>
      <c r="B43" s="861" t="s">
        <v>1796</v>
      </c>
      <c r="C43" s="861"/>
      <c r="D43" s="574">
        <f>D7+D40</f>
        <v>874698.66400000011</v>
      </c>
    </row>
    <row r="44" spans="1:4">
      <c r="A44" s="568">
        <v>40</v>
      </c>
      <c r="B44" s="861" t="s">
        <v>1797</v>
      </c>
      <c r="C44" s="861"/>
      <c r="D44" s="574">
        <f>D43</f>
        <v>874698.66400000011</v>
      </c>
    </row>
    <row r="45" spans="1:4">
      <c r="A45" s="568">
        <v>41</v>
      </c>
      <c r="B45" s="861" t="s">
        <v>1798</v>
      </c>
      <c r="C45" s="861"/>
      <c r="D45" s="574"/>
    </row>
    <row r="46" spans="1:4">
      <c r="A46" s="568">
        <v>42</v>
      </c>
      <c r="B46" s="861" t="s">
        <v>1799</v>
      </c>
      <c r="C46" s="861"/>
      <c r="D46" s="574"/>
    </row>
    <row r="47" spans="1:4">
      <c r="A47" s="568">
        <v>43</v>
      </c>
      <c r="B47" s="861" t="s">
        <v>1800</v>
      </c>
      <c r="C47" s="861"/>
      <c r="D47" s="574"/>
    </row>
    <row r="48" spans="1:4">
      <c r="A48" s="568">
        <v>44</v>
      </c>
      <c r="B48" s="861" t="s">
        <v>1801</v>
      </c>
      <c r="C48" s="861"/>
      <c r="D48" s="574">
        <f>D44+D46+D47</f>
        <v>874698.66400000011</v>
      </c>
    </row>
    <row r="49" spans="1:5">
      <c r="A49" s="568">
        <v>45</v>
      </c>
      <c r="B49" s="861" t="s">
        <v>1802</v>
      </c>
      <c r="C49" s="861"/>
      <c r="D49" s="574"/>
    </row>
    <row r="50" spans="1:5">
      <c r="A50" s="568">
        <v>46</v>
      </c>
      <c r="B50" s="861" t="s">
        <v>1803</v>
      </c>
      <c r="C50" s="861"/>
      <c r="D50" s="574">
        <f>D48-D49</f>
        <v>874698.66400000011</v>
      </c>
    </row>
    <row r="51" spans="1:5">
      <c r="A51" s="568">
        <v>47</v>
      </c>
      <c r="B51" s="861" t="s">
        <v>1804</v>
      </c>
      <c r="C51" s="861"/>
      <c r="D51" s="574"/>
    </row>
    <row r="52" spans="1:5">
      <c r="A52" s="568">
        <v>48</v>
      </c>
      <c r="B52" s="861" t="s">
        <v>1805</v>
      </c>
      <c r="C52" s="861"/>
      <c r="D52" s="574"/>
    </row>
    <row r="53" spans="1:5">
      <c r="A53" s="568">
        <v>49</v>
      </c>
      <c r="B53" s="861" t="s">
        <v>1806</v>
      </c>
      <c r="C53" s="861"/>
      <c r="D53" s="577">
        <v>0.5</v>
      </c>
      <c r="E53" s="606" t="s">
        <v>1949</v>
      </c>
    </row>
    <row r="54" spans="1:5">
      <c r="A54" s="568">
        <v>50</v>
      </c>
      <c r="B54" s="861" t="s">
        <v>1807</v>
      </c>
      <c r="C54" s="861"/>
      <c r="D54" s="574">
        <f>(D50-D51-D52)*D53</f>
        <v>437349.33200000005</v>
      </c>
    </row>
    <row r="55" spans="1:5">
      <c r="A55" s="568">
        <v>51</v>
      </c>
      <c r="B55" s="861" t="s">
        <v>1808</v>
      </c>
      <c r="C55" s="861"/>
      <c r="D55" s="574"/>
    </row>
  </sheetData>
  <mergeCells count="53">
    <mergeCell ref="B41:C41"/>
    <mergeCell ref="B42:C42"/>
    <mergeCell ref="B47:C47"/>
    <mergeCell ref="B55:C55"/>
    <mergeCell ref="B53:C53"/>
    <mergeCell ref="B54:C54"/>
    <mergeCell ref="B51:C51"/>
    <mergeCell ref="B52:C52"/>
    <mergeCell ref="B49:C49"/>
    <mergeCell ref="B50:C50"/>
    <mergeCell ref="B48:C48"/>
    <mergeCell ref="B45:C45"/>
    <mergeCell ref="B46:C46"/>
    <mergeCell ref="B43:C43"/>
    <mergeCell ref="B44:C44"/>
    <mergeCell ref="B39:C39"/>
    <mergeCell ref="B40:C40"/>
    <mergeCell ref="B37:C37"/>
    <mergeCell ref="B38:C38"/>
    <mergeCell ref="B35:C35"/>
    <mergeCell ref="B36:C36"/>
    <mergeCell ref="B33:C33"/>
    <mergeCell ref="B34:C34"/>
    <mergeCell ref="B31:C31"/>
    <mergeCell ref="B32:C32"/>
    <mergeCell ref="B29:C29"/>
    <mergeCell ref="B30:C30"/>
    <mergeCell ref="B27:C27"/>
    <mergeCell ref="B28:C28"/>
    <mergeCell ref="B25:C25"/>
    <mergeCell ref="B26:C26"/>
    <mergeCell ref="B23:C23"/>
    <mergeCell ref="B24:C24"/>
    <mergeCell ref="B21:C21"/>
    <mergeCell ref="B22:C22"/>
    <mergeCell ref="B19:C19"/>
    <mergeCell ref="B20:C20"/>
    <mergeCell ref="B17:C17"/>
    <mergeCell ref="B18:C18"/>
    <mergeCell ref="A1:T1"/>
    <mergeCell ref="C5:D5"/>
    <mergeCell ref="A6:D6"/>
    <mergeCell ref="B15:C15"/>
    <mergeCell ref="B16:C16"/>
    <mergeCell ref="B13:C13"/>
    <mergeCell ref="B14:C14"/>
    <mergeCell ref="B11:C11"/>
    <mergeCell ref="B12:C12"/>
    <mergeCell ref="B9:C9"/>
    <mergeCell ref="B10:C10"/>
    <mergeCell ref="B7:C7"/>
    <mergeCell ref="B8:C8"/>
    <mergeCell ref="A3:D3"/>
  </mergeCells>
  <phoneticPr fontId="3" type="noConversion"/>
  <hyperlinks>
    <hyperlink ref="U1" location="A107010免税、减计收入及加计扣除优惠明细表!A1" display="A107010免税、减计收入及加计扣除优惠明细表!A1"/>
    <hyperlink ref="E2" location="A107010免税、减计收入及加计扣除优惠明细表!Print_Area" display="A107010免税、减计收入及加计扣除优惠明细表!Print_Area"/>
  </hyperlinks>
  <printOptions horizontalCentered="1"/>
  <pageMargins left="0.74803149606299213" right="0.74803149606299213" top="0.98425196850393704" bottom="0.98425196850393704" header="0.51181102362204722" footer="0.51181102362204722"/>
  <pageSetup paperSize="9" scale="62" orientation="landscape"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tabColor rgb="FFFF0000"/>
  </sheetPr>
  <dimension ref="A1:X147"/>
  <sheetViews>
    <sheetView topLeftCell="A4" zoomScaleNormal="100" zoomScaleSheetLayoutView="100" workbookViewId="0">
      <selection activeCell="B9" sqref="B9:B11"/>
    </sheetView>
  </sheetViews>
  <sheetFormatPr defaultColWidth="9.375" defaultRowHeight="24" customHeight="1"/>
  <cols>
    <col min="1" max="1" width="5.25" style="78" customWidth="1"/>
    <col min="2" max="2" width="42.5" style="80" customWidth="1"/>
    <col min="3" max="6" width="9.875" style="79" customWidth="1"/>
    <col min="7" max="7" width="9.375" style="79" customWidth="1"/>
    <col min="8" max="8" width="10.875" style="79" customWidth="1"/>
    <col min="9" max="9" width="9.875" style="78" customWidth="1"/>
    <col min="10" max="16" width="9.375" style="78"/>
    <col min="17" max="17" width="70.125" style="78" customWidth="1"/>
    <col min="18" max="16384" width="9.375" style="78"/>
  </cols>
  <sheetData>
    <row r="1" spans="1:16" s="13" customFormat="1" ht="20.100000000000001" customHeight="1">
      <c r="A1" s="472" t="s">
        <v>1462</v>
      </c>
      <c r="B1" s="473"/>
      <c r="C1" s="437"/>
      <c r="D1" s="437"/>
      <c r="E1" s="437"/>
      <c r="F1" s="437"/>
      <c r="G1" s="437"/>
      <c r="H1" s="437"/>
      <c r="I1" s="437"/>
      <c r="J1" s="218"/>
      <c r="K1" s="218"/>
      <c r="L1" s="218"/>
      <c r="M1" s="218"/>
      <c r="N1" s="218"/>
      <c r="O1" s="218"/>
      <c r="P1" s="218" t="s">
        <v>659</v>
      </c>
    </row>
    <row r="2" spans="1:16" s="17" customFormat="1" ht="25.5" customHeight="1">
      <c r="B2" s="866" t="s">
        <v>1463</v>
      </c>
      <c r="C2" s="866"/>
      <c r="D2" s="866"/>
      <c r="E2" s="866"/>
      <c r="F2" s="866"/>
      <c r="G2" s="866"/>
      <c r="H2" s="866"/>
      <c r="I2" s="866"/>
      <c r="J2" s="866"/>
      <c r="K2" s="866"/>
      <c r="L2" s="866"/>
      <c r="M2" s="866"/>
    </row>
    <row r="3" spans="1:16" s="19" customFormat="1" ht="12.75" customHeight="1">
      <c r="A3" s="809" t="s">
        <v>221</v>
      </c>
      <c r="B3" s="809" t="s">
        <v>1464</v>
      </c>
      <c r="C3" s="848" t="s">
        <v>711</v>
      </c>
      <c r="D3" s="848" t="s">
        <v>1465</v>
      </c>
      <c r="E3" s="848" t="s">
        <v>1466</v>
      </c>
      <c r="F3" s="686" t="s">
        <v>1467</v>
      </c>
      <c r="G3" s="686" t="s">
        <v>1468</v>
      </c>
      <c r="H3" s="686" t="s">
        <v>1469</v>
      </c>
      <c r="I3" s="686" t="s">
        <v>1470</v>
      </c>
      <c r="J3" s="686" t="s">
        <v>1471</v>
      </c>
      <c r="K3" s="686" t="s">
        <v>1472</v>
      </c>
      <c r="L3" s="686"/>
      <c r="M3" s="809" t="s">
        <v>1473</v>
      </c>
      <c r="N3" s="23"/>
      <c r="O3" s="23"/>
      <c r="P3" s="23"/>
    </row>
    <row r="4" spans="1:16" s="19" customFormat="1" ht="12.75" customHeight="1">
      <c r="A4" s="809"/>
      <c r="B4" s="809"/>
      <c r="C4" s="848"/>
      <c r="D4" s="848"/>
      <c r="E4" s="848"/>
      <c r="F4" s="686"/>
      <c r="G4" s="686"/>
      <c r="H4" s="686"/>
      <c r="I4" s="686"/>
      <c r="J4" s="686"/>
      <c r="K4" s="468" t="s">
        <v>1474</v>
      </c>
      <c r="L4" s="468" t="s">
        <v>1475</v>
      </c>
      <c r="M4" s="809"/>
    </row>
    <row r="5" spans="1:16" s="19" customFormat="1" ht="12.75" customHeight="1">
      <c r="A5" s="809"/>
      <c r="B5" s="809"/>
      <c r="C5" s="467">
        <v>1</v>
      </c>
      <c r="D5" s="467">
        <v>2</v>
      </c>
      <c r="E5" s="467">
        <v>3</v>
      </c>
      <c r="F5" s="467">
        <v>4</v>
      </c>
      <c r="G5" s="467">
        <v>5</v>
      </c>
      <c r="H5" s="467">
        <v>6</v>
      </c>
      <c r="I5" s="467">
        <v>7</v>
      </c>
      <c r="J5" s="446">
        <v>8</v>
      </c>
      <c r="K5" s="446">
        <v>9</v>
      </c>
      <c r="L5" s="446">
        <v>10</v>
      </c>
      <c r="M5" s="467" t="s">
        <v>1476</v>
      </c>
    </row>
    <row r="6" spans="1:16" s="19" customFormat="1" ht="18.75" customHeight="1">
      <c r="A6" s="467">
        <v>1</v>
      </c>
      <c r="B6" s="682" t="s">
        <v>1477</v>
      </c>
      <c r="C6" s="447"/>
      <c r="D6" s="447"/>
      <c r="E6" s="447"/>
      <c r="F6" s="447"/>
      <c r="G6" s="447"/>
      <c r="H6" s="469"/>
      <c r="I6" s="469"/>
      <c r="J6" s="447"/>
      <c r="K6" s="447"/>
      <c r="L6" s="447"/>
      <c r="M6" s="470"/>
    </row>
    <row r="7" spans="1:16" s="19" customFormat="1" ht="15.75" customHeight="1">
      <c r="A7" s="467">
        <v>2</v>
      </c>
      <c r="B7" s="682"/>
      <c r="C7" s="447"/>
      <c r="D7" s="447"/>
      <c r="E7" s="447"/>
      <c r="F7" s="447"/>
      <c r="G7" s="470"/>
      <c r="H7" s="469"/>
      <c r="I7" s="469"/>
      <c r="J7" s="470"/>
      <c r="K7" s="470"/>
      <c r="L7" s="470"/>
      <c r="M7" s="470"/>
    </row>
    <row r="8" spans="1:16" s="19" customFormat="1" ht="25.5" customHeight="1">
      <c r="A8" s="467">
        <v>3</v>
      </c>
      <c r="B8" s="682"/>
      <c r="C8" s="446" t="s">
        <v>588</v>
      </c>
      <c r="D8" s="471" t="s">
        <v>222</v>
      </c>
      <c r="E8" s="471" t="s">
        <v>222</v>
      </c>
      <c r="F8" s="471"/>
      <c r="G8" s="471"/>
      <c r="H8" s="471"/>
      <c r="I8" s="471"/>
      <c r="J8" s="471"/>
      <c r="K8" s="470"/>
      <c r="L8" s="467"/>
      <c r="M8" s="467"/>
    </row>
    <row r="9" spans="1:16" s="19" customFormat="1" ht="12.75" hidden="1" customHeight="1">
      <c r="A9" s="467">
        <v>4</v>
      </c>
      <c r="B9" s="682" t="s">
        <v>1478</v>
      </c>
      <c r="C9" s="446"/>
      <c r="D9" s="446"/>
      <c r="E9" s="446"/>
      <c r="F9" s="446"/>
      <c r="G9" s="467"/>
      <c r="H9" s="471"/>
      <c r="I9" s="471"/>
      <c r="J9" s="471"/>
      <c r="K9" s="470"/>
      <c r="L9" s="467"/>
      <c r="M9" s="467"/>
    </row>
    <row r="10" spans="1:16" s="19" customFormat="1" ht="12.75" customHeight="1">
      <c r="A10" s="467">
        <v>5</v>
      </c>
      <c r="B10" s="682"/>
      <c r="C10" s="446"/>
      <c r="D10" s="446"/>
      <c r="E10" s="446"/>
      <c r="F10" s="446"/>
      <c r="G10" s="467"/>
      <c r="H10" s="471"/>
      <c r="I10" s="471"/>
      <c r="J10" s="467"/>
      <c r="K10" s="470"/>
      <c r="L10" s="467"/>
      <c r="M10" s="467"/>
    </row>
    <row r="11" spans="1:16" s="19" customFormat="1" ht="12.75" customHeight="1">
      <c r="A11" s="467">
        <v>6</v>
      </c>
      <c r="B11" s="682"/>
      <c r="C11" s="446" t="s">
        <v>588</v>
      </c>
      <c r="D11" s="471" t="s">
        <v>222</v>
      </c>
      <c r="E11" s="471" t="s">
        <v>222</v>
      </c>
      <c r="F11" s="471"/>
      <c r="G11" s="471"/>
      <c r="H11" s="471"/>
      <c r="I11" s="471"/>
      <c r="J11" s="471"/>
      <c r="K11" s="467"/>
      <c r="L11" s="467"/>
      <c r="M11" s="467"/>
    </row>
    <row r="12" spans="1:16" s="19" customFormat="1" ht="12.75" customHeight="1">
      <c r="A12" s="467">
        <v>7</v>
      </c>
      <c r="B12" s="682" t="s">
        <v>1479</v>
      </c>
      <c r="C12" s="446"/>
      <c r="D12" s="446"/>
      <c r="E12" s="446"/>
      <c r="F12" s="446"/>
      <c r="G12" s="471"/>
      <c r="H12" s="471"/>
      <c r="I12" s="471"/>
      <c r="J12" s="471"/>
      <c r="K12" s="471"/>
      <c r="L12" s="471"/>
      <c r="M12" s="467"/>
    </row>
    <row r="13" spans="1:16" s="19" customFormat="1" ht="12.75" customHeight="1">
      <c r="A13" s="467">
        <v>8</v>
      </c>
      <c r="B13" s="682"/>
      <c r="C13" s="446"/>
      <c r="D13" s="446"/>
      <c r="E13" s="446"/>
      <c r="F13" s="446"/>
      <c r="G13" s="467"/>
      <c r="H13" s="471"/>
      <c r="I13" s="471"/>
      <c r="J13" s="467"/>
      <c r="K13" s="467"/>
      <c r="L13" s="467"/>
      <c r="M13" s="467"/>
    </row>
    <row r="14" spans="1:16" s="19" customFormat="1" ht="12.75" customHeight="1">
      <c r="A14" s="467">
        <v>9</v>
      </c>
      <c r="B14" s="682"/>
      <c r="C14" s="446" t="s">
        <v>588</v>
      </c>
      <c r="D14" s="471" t="s">
        <v>222</v>
      </c>
      <c r="E14" s="471" t="s">
        <v>222</v>
      </c>
      <c r="F14" s="471"/>
      <c r="G14" s="471"/>
      <c r="H14" s="471"/>
      <c r="I14" s="471"/>
      <c r="J14" s="471"/>
      <c r="K14" s="467"/>
      <c r="L14" s="467"/>
      <c r="M14" s="467"/>
    </row>
    <row r="15" spans="1:16" s="19" customFormat="1" ht="27" customHeight="1">
      <c r="A15" s="467">
        <v>10</v>
      </c>
      <c r="B15" s="682" t="s">
        <v>1480</v>
      </c>
      <c r="C15" s="446"/>
      <c r="D15" s="446" t="s">
        <v>222</v>
      </c>
      <c r="E15" s="471" t="s">
        <v>222</v>
      </c>
      <c r="F15" s="446"/>
      <c r="G15" s="467"/>
      <c r="H15" s="471"/>
      <c r="I15" s="471"/>
      <c r="J15" s="471"/>
      <c r="K15" s="471" t="s">
        <v>222</v>
      </c>
      <c r="L15" s="471" t="s">
        <v>222</v>
      </c>
      <c r="M15" s="467" t="s">
        <v>222</v>
      </c>
    </row>
    <row r="16" spans="1:16" s="19" customFormat="1" ht="12.75" hidden="1" customHeight="1">
      <c r="A16" s="467">
        <v>11</v>
      </c>
      <c r="B16" s="682"/>
      <c r="C16" s="446"/>
      <c r="D16" s="446" t="s">
        <v>222</v>
      </c>
      <c r="E16" s="471" t="s">
        <v>222</v>
      </c>
      <c r="F16" s="471"/>
      <c r="G16" s="467"/>
      <c r="H16" s="471"/>
      <c r="I16" s="471"/>
      <c r="J16" s="471"/>
      <c r="K16" s="471" t="s">
        <v>222</v>
      </c>
      <c r="L16" s="471" t="s">
        <v>222</v>
      </c>
      <c r="M16" s="467" t="s">
        <v>222</v>
      </c>
    </row>
    <row r="17" spans="1:13" s="19" customFormat="1" ht="12.75" customHeight="1">
      <c r="A17" s="467">
        <v>12</v>
      </c>
      <c r="B17" s="682"/>
      <c r="C17" s="446" t="s">
        <v>588</v>
      </c>
      <c r="D17" s="471" t="s">
        <v>222</v>
      </c>
      <c r="E17" s="471" t="s">
        <v>222</v>
      </c>
      <c r="F17" s="471"/>
      <c r="G17" s="471"/>
      <c r="H17" s="471"/>
      <c r="I17" s="471"/>
      <c r="J17" s="471"/>
      <c r="K17" s="471"/>
      <c r="L17" s="471"/>
      <c r="M17" s="467"/>
    </row>
    <row r="18" spans="1:13" s="19" customFormat="1" ht="12.75" customHeight="1">
      <c r="A18" s="467">
        <v>13</v>
      </c>
      <c r="B18" s="682" t="s">
        <v>1481</v>
      </c>
      <c r="C18" s="446"/>
      <c r="D18" s="446" t="s">
        <v>222</v>
      </c>
      <c r="E18" s="446"/>
      <c r="F18" s="471"/>
      <c r="G18" s="467"/>
      <c r="H18" s="471"/>
      <c r="I18" s="471"/>
      <c r="J18" s="471"/>
      <c r="K18" s="471"/>
      <c r="L18" s="471"/>
      <c r="M18" s="467"/>
    </row>
    <row r="19" spans="1:13" s="19" customFormat="1" ht="12.75" customHeight="1">
      <c r="A19" s="467">
        <v>14</v>
      </c>
      <c r="B19" s="682"/>
      <c r="C19" s="446"/>
      <c r="D19" s="446" t="s">
        <v>222</v>
      </c>
      <c r="E19" s="446"/>
      <c r="F19" s="446"/>
      <c r="G19" s="467"/>
      <c r="H19" s="471"/>
      <c r="I19" s="471"/>
      <c r="J19" s="467"/>
      <c r="K19" s="467"/>
      <c r="L19" s="467"/>
      <c r="M19" s="467"/>
    </row>
    <row r="20" spans="1:13" s="19" customFormat="1" ht="12.75" customHeight="1">
      <c r="A20" s="467">
        <v>15</v>
      </c>
      <c r="B20" s="682"/>
      <c r="C20" s="446" t="s">
        <v>588</v>
      </c>
      <c r="D20" s="471" t="s">
        <v>222</v>
      </c>
      <c r="E20" s="471" t="s">
        <v>222</v>
      </c>
      <c r="F20" s="471"/>
      <c r="G20" s="471"/>
      <c r="H20" s="471"/>
      <c r="I20" s="471"/>
      <c r="J20" s="471"/>
      <c r="K20" s="467"/>
      <c r="L20" s="467"/>
      <c r="M20" s="467"/>
    </row>
    <row r="21" spans="1:13" s="19" customFormat="1" ht="12.75" customHeight="1">
      <c r="A21" s="467">
        <v>16</v>
      </c>
      <c r="B21" s="682" t="s">
        <v>1482</v>
      </c>
      <c r="C21" s="446"/>
      <c r="D21" s="446" t="s">
        <v>222</v>
      </c>
      <c r="E21" s="446"/>
      <c r="F21" s="446"/>
      <c r="G21" s="467"/>
      <c r="H21" s="471"/>
      <c r="I21" s="471"/>
      <c r="J21" s="471"/>
      <c r="K21" s="467"/>
      <c r="L21" s="467"/>
      <c r="M21" s="467"/>
    </row>
    <row r="22" spans="1:13" s="19" customFormat="1" ht="12.75" customHeight="1">
      <c r="A22" s="467">
        <v>17</v>
      </c>
      <c r="B22" s="682"/>
      <c r="C22" s="446"/>
      <c r="D22" s="446" t="s">
        <v>222</v>
      </c>
      <c r="E22" s="446"/>
      <c r="F22" s="446"/>
      <c r="G22" s="467"/>
      <c r="H22" s="471"/>
      <c r="I22" s="471"/>
      <c r="J22" s="467"/>
      <c r="K22" s="467"/>
      <c r="L22" s="467"/>
      <c r="M22" s="467"/>
    </row>
    <row r="23" spans="1:13" s="19" customFormat="1" ht="12.75" customHeight="1">
      <c r="A23" s="467">
        <v>18</v>
      </c>
      <c r="B23" s="682"/>
      <c r="C23" s="446" t="s">
        <v>588</v>
      </c>
      <c r="D23" s="471" t="s">
        <v>222</v>
      </c>
      <c r="E23" s="471" t="s">
        <v>222</v>
      </c>
      <c r="F23" s="471"/>
      <c r="G23" s="471"/>
      <c r="H23" s="471"/>
      <c r="I23" s="471"/>
      <c r="J23" s="471"/>
      <c r="K23" s="467"/>
      <c r="L23" s="467"/>
      <c r="M23" s="467"/>
    </row>
    <row r="24" spans="1:13" s="19" customFormat="1" ht="24.75" customHeight="1">
      <c r="A24" s="467">
        <v>19</v>
      </c>
      <c r="B24" s="682" t="s">
        <v>1483</v>
      </c>
      <c r="C24" s="446"/>
      <c r="D24" s="446"/>
      <c r="E24" s="446"/>
      <c r="F24" s="446"/>
      <c r="G24" s="467"/>
      <c r="H24" s="471"/>
      <c r="I24" s="471"/>
      <c r="J24" s="471"/>
      <c r="K24" s="467"/>
      <c r="L24" s="467"/>
      <c r="M24" s="467"/>
    </row>
    <row r="25" spans="1:13" s="19" customFormat="1" ht="12" hidden="1" customHeight="1">
      <c r="A25" s="467">
        <v>20</v>
      </c>
      <c r="B25" s="682"/>
      <c r="C25" s="446"/>
      <c r="D25" s="446"/>
      <c r="E25" s="446"/>
      <c r="F25" s="446"/>
      <c r="G25" s="467"/>
      <c r="H25" s="471"/>
      <c r="I25" s="471"/>
      <c r="J25" s="467"/>
      <c r="K25" s="467"/>
      <c r="L25" s="467"/>
      <c r="M25" s="467"/>
    </row>
    <row r="26" spans="1:13" s="19" customFormat="1" ht="12.75" customHeight="1">
      <c r="A26" s="467">
        <v>21</v>
      </c>
      <c r="B26" s="682"/>
      <c r="C26" s="446" t="s">
        <v>588</v>
      </c>
      <c r="D26" s="471" t="s">
        <v>222</v>
      </c>
      <c r="E26" s="471" t="s">
        <v>222</v>
      </c>
      <c r="F26" s="471"/>
      <c r="G26" s="471"/>
      <c r="H26" s="471"/>
      <c r="I26" s="471"/>
      <c r="J26" s="471"/>
      <c r="K26" s="467"/>
      <c r="L26" s="467"/>
      <c r="M26" s="467"/>
    </row>
    <row r="27" spans="1:13" s="19" customFormat="1" ht="12.75" customHeight="1">
      <c r="A27" s="467">
        <v>22</v>
      </c>
      <c r="B27" s="467" t="s">
        <v>216</v>
      </c>
      <c r="C27" s="446" t="s">
        <v>222</v>
      </c>
      <c r="D27" s="446" t="s">
        <v>222</v>
      </c>
      <c r="E27" s="446" t="s">
        <v>222</v>
      </c>
      <c r="F27" s="446"/>
      <c r="G27" s="471"/>
      <c r="H27" s="471"/>
      <c r="I27" s="471"/>
      <c r="J27" s="471"/>
      <c r="K27" s="471"/>
      <c r="L27" s="471"/>
      <c r="M27" s="471"/>
    </row>
    <row r="28" spans="1:13" s="19" customFormat="1" ht="12.75" customHeight="1"/>
    <row r="29" spans="1:13" s="19" customFormat="1" ht="12.75" customHeight="1"/>
    <row r="30" spans="1:13" s="19" customFormat="1" ht="12.75" customHeight="1"/>
    <row r="31" spans="1:13" s="19" customFormat="1" ht="12.75" customHeight="1"/>
    <row r="32" spans="1:13" s="19" customFormat="1" ht="12.75" customHeight="1"/>
    <row r="33" spans="1:2" s="19" customFormat="1" ht="12.75" customHeight="1"/>
    <row r="34" spans="1:2" s="19" customFormat="1" ht="12.75" customHeight="1">
      <c r="A34" s="867" t="s">
        <v>221</v>
      </c>
      <c r="B34" s="873" t="s">
        <v>1484</v>
      </c>
    </row>
    <row r="35" spans="1:2" s="19" customFormat="1" ht="12.75" customHeight="1">
      <c r="A35" s="883"/>
      <c r="B35" s="874"/>
    </row>
    <row r="36" spans="1:2" s="19" customFormat="1" ht="12.75" customHeight="1">
      <c r="A36" s="868"/>
      <c r="B36" s="875"/>
    </row>
    <row r="37" spans="1:2" s="19" customFormat="1" ht="12.75" customHeight="1">
      <c r="A37" s="474">
        <v>1</v>
      </c>
      <c r="B37" s="475" t="s">
        <v>1485</v>
      </c>
    </row>
    <row r="38" spans="1:2" s="19" customFormat="1" ht="33" customHeight="1">
      <c r="A38" s="474">
        <v>2</v>
      </c>
      <c r="B38" s="476" t="s">
        <v>1486</v>
      </c>
    </row>
    <row r="39" spans="1:2" s="19" customFormat="1" ht="12.75" customHeight="1">
      <c r="A39" s="867">
        <v>3</v>
      </c>
      <c r="B39" s="876" t="s">
        <v>1487</v>
      </c>
    </row>
    <row r="40" spans="1:2" s="19" customFormat="1" ht="12.75" customHeight="1">
      <c r="A40" s="868"/>
      <c r="B40" s="877"/>
    </row>
    <row r="41" spans="1:2" s="19" customFormat="1" ht="12.75" customHeight="1">
      <c r="A41" s="474">
        <v>4</v>
      </c>
      <c r="B41" s="477" t="s">
        <v>1488</v>
      </c>
    </row>
    <row r="42" spans="1:2" s="19" customFormat="1" ht="12.75" customHeight="1">
      <c r="A42" s="474">
        <v>5</v>
      </c>
      <c r="B42" s="477" t="s">
        <v>1489</v>
      </c>
    </row>
    <row r="43" spans="1:2" s="19" customFormat="1" ht="12.75" customHeight="1">
      <c r="A43" s="474">
        <v>6</v>
      </c>
      <c r="B43" s="477" t="s">
        <v>1490</v>
      </c>
    </row>
    <row r="44" spans="1:2" s="19" customFormat="1" ht="12.75" customHeight="1">
      <c r="A44" s="474">
        <v>7</v>
      </c>
      <c r="B44" s="477" t="s">
        <v>1491</v>
      </c>
    </row>
    <row r="45" spans="1:2" s="19" customFormat="1" ht="12.75" customHeight="1">
      <c r="A45" s="474">
        <v>8</v>
      </c>
      <c r="B45" s="477" t="s">
        <v>1492</v>
      </c>
    </row>
    <row r="46" spans="1:2" s="19" customFormat="1" ht="12.75" customHeight="1">
      <c r="A46" s="867">
        <v>9</v>
      </c>
      <c r="B46" s="876" t="s">
        <v>1493</v>
      </c>
    </row>
    <row r="47" spans="1:2" s="19" customFormat="1" ht="12.75" customHeight="1">
      <c r="A47" s="868"/>
      <c r="B47" s="877"/>
    </row>
    <row r="48" spans="1:2" s="19" customFormat="1" ht="12.75" customHeight="1">
      <c r="A48" s="474">
        <v>10</v>
      </c>
      <c r="B48" s="477" t="s">
        <v>1494</v>
      </c>
    </row>
    <row r="49" spans="1:24" ht="24" customHeight="1">
      <c r="A49" s="474">
        <v>11</v>
      </c>
      <c r="B49" s="477" t="s">
        <v>1495</v>
      </c>
      <c r="D49" s="20"/>
    </row>
    <row r="50" spans="1:24" ht="24" customHeight="1">
      <c r="A50" s="474">
        <v>12</v>
      </c>
      <c r="B50" s="477" t="s">
        <v>1496</v>
      </c>
      <c r="D50" s="20"/>
      <c r="Q50" s="879" t="s">
        <v>1289</v>
      </c>
      <c r="R50" s="879"/>
      <c r="S50" s="879"/>
      <c r="T50" s="879"/>
      <c r="U50" s="879"/>
      <c r="V50" s="879"/>
      <c r="W50" s="879"/>
      <c r="X50" s="879"/>
    </row>
    <row r="51" spans="1:24" ht="14.25" customHeight="1">
      <c r="A51" s="474">
        <v>13</v>
      </c>
      <c r="B51" s="476" t="s">
        <v>1497</v>
      </c>
      <c r="Q51" s="879"/>
      <c r="R51" s="879"/>
      <c r="S51" s="879"/>
      <c r="T51" s="879"/>
      <c r="U51" s="879"/>
      <c r="V51" s="879"/>
      <c r="W51" s="879"/>
      <c r="X51" s="879"/>
    </row>
    <row r="52" spans="1:24" ht="24" customHeight="1">
      <c r="A52" s="474">
        <v>14</v>
      </c>
      <c r="B52" s="477" t="s">
        <v>1498</v>
      </c>
      <c r="Q52" s="879"/>
      <c r="R52" s="879"/>
      <c r="S52" s="879"/>
      <c r="T52" s="879"/>
      <c r="U52" s="879"/>
      <c r="V52" s="879"/>
      <c r="W52" s="879"/>
      <c r="X52" s="879"/>
    </row>
    <row r="53" spans="1:24" ht="36" customHeight="1">
      <c r="A53" s="474">
        <v>15</v>
      </c>
      <c r="B53" s="477" t="s">
        <v>1499</v>
      </c>
      <c r="Q53" s="879" t="s">
        <v>1290</v>
      </c>
      <c r="R53" s="879"/>
      <c r="S53" s="879"/>
      <c r="T53" s="879"/>
      <c r="U53" s="879"/>
      <c r="V53" s="879"/>
      <c r="W53" s="879"/>
      <c r="X53" s="879"/>
    </row>
    <row r="54" spans="1:24" ht="24" customHeight="1">
      <c r="A54" s="474">
        <v>16</v>
      </c>
      <c r="B54" s="477" t="s">
        <v>1500</v>
      </c>
      <c r="Q54" s="879"/>
      <c r="R54" s="879"/>
      <c r="S54" s="879"/>
      <c r="T54" s="879"/>
      <c r="U54" s="879"/>
      <c r="V54" s="879"/>
      <c r="W54" s="879"/>
      <c r="X54" s="879"/>
    </row>
    <row r="55" spans="1:24" ht="24" customHeight="1">
      <c r="A55" s="867">
        <v>17</v>
      </c>
      <c r="B55" s="881" t="s">
        <v>1501</v>
      </c>
      <c r="Q55" s="879"/>
      <c r="R55" s="879"/>
      <c r="S55" s="879"/>
      <c r="T55" s="879"/>
      <c r="U55" s="879"/>
      <c r="V55" s="879"/>
      <c r="W55" s="879"/>
      <c r="X55" s="879"/>
    </row>
    <row r="56" spans="1:24" ht="24" customHeight="1">
      <c r="A56" s="868"/>
      <c r="B56" s="882"/>
    </row>
    <row r="57" spans="1:24" ht="24" customHeight="1">
      <c r="A57" s="474">
        <v>18</v>
      </c>
      <c r="B57" s="477" t="s">
        <v>1502</v>
      </c>
    </row>
    <row r="58" spans="1:24" ht="14.25">
      <c r="A58" s="474">
        <v>19</v>
      </c>
      <c r="B58" s="477" t="s">
        <v>1503</v>
      </c>
    </row>
    <row r="59" spans="1:24" ht="24" customHeight="1">
      <c r="A59" s="474">
        <v>20</v>
      </c>
      <c r="B59" s="477" t="s">
        <v>1504</v>
      </c>
    </row>
    <row r="60" spans="1:24" ht="24" customHeight="1">
      <c r="A60" s="474">
        <v>21</v>
      </c>
      <c r="B60" s="477" t="s">
        <v>1505</v>
      </c>
      <c r="C60" s="872"/>
      <c r="D60" s="872"/>
      <c r="E60" s="872"/>
      <c r="F60" s="872"/>
      <c r="G60" s="872"/>
      <c r="H60" s="880"/>
      <c r="I60" s="872"/>
      <c r="J60" s="478"/>
    </row>
    <row r="61" spans="1:24" ht="24" customHeight="1">
      <c r="A61" s="474">
        <v>22</v>
      </c>
      <c r="B61" s="477" t="s">
        <v>1506</v>
      </c>
      <c r="C61" s="872"/>
      <c r="D61" s="872"/>
      <c r="E61" s="872"/>
      <c r="F61" s="872"/>
      <c r="G61" s="872"/>
      <c r="H61" s="880"/>
      <c r="I61" s="872"/>
      <c r="J61" s="478"/>
    </row>
    <row r="62" spans="1:24" ht="24" customHeight="1">
      <c r="A62" s="474">
        <v>23</v>
      </c>
      <c r="B62" s="477" t="s">
        <v>1507</v>
      </c>
      <c r="C62" s="438"/>
      <c r="D62" s="438"/>
      <c r="E62" s="438"/>
      <c r="F62" s="438"/>
      <c r="G62" s="438"/>
      <c r="H62" s="438"/>
      <c r="I62" s="438"/>
      <c r="J62" s="478"/>
    </row>
    <row r="63" spans="1:24" ht="24" customHeight="1">
      <c r="A63" s="474">
        <v>24</v>
      </c>
      <c r="B63" s="477" t="s">
        <v>1508</v>
      </c>
      <c r="C63" s="460"/>
      <c r="D63" s="460"/>
      <c r="E63" s="460"/>
      <c r="F63" s="460"/>
      <c r="G63" s="460"/>
      <c r="H63" s="460"/>
      <c r="I63" s="460"/>
      <c r="J63" s="478"/>
    </row>
    <row r="64" spans="1:24" ht="24" customHeight="1">
      <c r="A64" s="474">
        <v>25</v>
      </c>
      <c r="B64" s="477" t="s">
        <v>1509</v>
      </c>
      <c r="C64" s="460"/>
      <c r="D64" s="460"/>
      <c r="E64" s="460"/>
      <c r="F64" s="460"/>
      <c r="G64" s="460"/>
      <c r="H64" s="460"/>
      <c r="I64" s="460"/>
      <c r="J64" s="478"/>
    </row>
    <row r="65" spans="1:10" ht="24" customHeight="1">
      <c r="A65" s="474">
        <v>26</v>
      </c>
      <c r="B65" s="475" t="s">
        <v>1510</v>
      </c>
      <c r="C65" s="460"/>
      <c r="D65" s="460"/>
      <c r="E65" s="460"/>
      <c r="F65" s="460"/>
      <c r="G65" s="460"/>
      <c r="H65" s="460"/>
      <c r="I65" s="460"/>
      <c r="J65" s="478"/>
    </row>
    <row r="66" spans="1:10" ht="24" customHeight="1">
      <c r="A66" s="474">
        <v>27</v>
      </c>
      <c r="B66" s="477" t="s">
        <v>1511</v>
      </c>
      <c r="C66" s="460"/>
      <c r="D66" s="460"/>
      <c r="E66" s="460"/>
      <c r="F66" s="460"/>
      <c r="G66" s="460"/>
      <c r="H66" s="460"/>
      <c r="I66" s="460"/>
      <c r="J66" s="478"/>
    </row>
    <row r="67" spans="1:10" ht="24" customHeight="1">
      <c r="A67" s="474">
        <v>28</v>
      </c>
      <c r="B67" s="477" t="s">
        <v>1512</v>
      </c>
      <c r="C67" s="460"/>
      <c r="D67" s="460"/>
      <c r="E67" s="460"/>
      <c r="F67" s="460"/>
      <c r="G67" s="460"/>
      <c r="H67" s="460"/>
      <c r="I67" s="460"/>
      <c r="J67" s="478"/>
    </row>
    <row r="68" spans="1:10" ht="24" customHeight="1">
      <c r="A68" s="474">
        <v>29</v>
      </c>
      <c r="B68" s="477" t="s">
        <v>1513</v>
      </c>
      <c r="C68" s="460"/>
      <c r="D68" s="460"/>
      <c r="E68" s="460"/>
      <c r="F68" s="460"/>
      <c r="G68" s="460"/>
      <c r="H68" s="460"/>
      <c r="I68" s="460"/>
      <c r="J68" s="478"/>
    </row>
    <row r="69" spans="1:10" ht="24" customHeight="1">
      <c r="A69" s="474">
        <v>30</v>
      </c>
      <c r="B69" s="477" t="s">
        <v>1514</v>
      </c>
      <c r="C69" s="460"/>
      <c r="D69" s="460"/>
      <c r="E69" s="460"/>
      <c r="F69" s="460"/>
      <c r="G69" s="460"/>
      <c r="H69" s="460"/>
      <c r="I69" s="460"/>
      <c r="J69" s="478"/>
    </row>
    <row r="70" spans="1:10" ht="24" customHeight="1">
      <c r="A70" s="474">
        <v>31</v>
      </c>
      <c r="B70" s="477" t="s">
        <v>1515</v>
      </c>
      <c r="C70" s="460"/>
      <c r="D70" s="460"/>
      <c r="E70" s="460"/>
      <c r="F70" s="460"/>
      <c r="G70" s="460"/>
      <c r="H70" s="460"/>
      <c r="I70" s="460"/>
      <c r="J70" s="478"/>
    </row>
    <row r="71" spans="1:10" ht="24" customHeight="1">
      <c r="A71" s="474">
        <v>32</v>
      </c>
      <c r="B71" s="477" t="s">
        <v>1516</v>
      </c>
      <c r="C71" s="460"/>
      <c r="D71" s="460"/>
      <c r="E71" s="460"/>
      <c r="F71" s="460"/>
      <c r="G71" s="460"/>
      <c r="H71" s="460"/>
      <c r="I71" s="460"/>
      <c r="J71" s="478"/>
    </row>
    <row r="72" spans="1:10" ht="24" customHeight="1">
      <c r="A72" s="474">
        <v>33</v>
      </c>
      <c r="B72" s="475" t="s">
        <v>1517</v>
      </c>
      <c r="C72" s="460"/>
      <c r="D72" s="460"/>
      <c r="E72" s="460"/>
      <c r="F72" s="460"/>
      <c r="G72" s="460"/>
      <c r="H72" s="460"/>
      <c r="I72" s="460"/>
      <c r="J72" s="478"/>
    </row>
    <row r="73" spans="1:10" ht="24" customHeight="1">
      <c r="A73" s="474">
        <v>34</v>
      </c>
      <c r="B73" s="477" t="s">
        <v>1518</v>
      </c>
      <c r="C73" s="460"/>
      <c r="D73" s="460"/>
      <c r="E73" s="460"/>
      <c r="F73" s="460"/>
      <c r="G73" s="460"/>
      <c r="H73" s="460"/>
      <c r="I73" s="460"/>
      <c r="J73" s="478"/>
    </row>
    <row r="74" spans="1:10" ht="24" customHeight="1">
      <c r="A74" s="474">
        <v>35</v>
      </c>
      <c r="B74" s="477" t="s">
        <v>1519</v>
      </c>
      <c r="C74" s="460"/>
      <c r="D74" s="460"/>
      <c r="E74" s="460"/>
      <c r="F74" s="460"/>
      <c r="G74" s="460"/>
      <c r="H74" s="460"/>
      <c r="I74" s="460"/>
      <c r="J74" s="478"/>
    </row>
    <row r="75" spans="1:10" ht="24" customHeight="1">
      <c r="A75" s="474">
        <v>36</v>
      </c>
      <c r="B75" s="477" t="s">
        <v>1520</v>
      </c>
      <c r="C75" s="460"/>
      <c r="D75" s="460"/>
      <c r="E75" s="460"/>
      <c r="F75" s="460"/>
      <c r="G75" s="460"/>
      <c r="H75" s="460"/>
      <c r="I75" s="460"/>
      <c r="J75" s="478"/>
    </row>
    <row r="76" spans="1:10" ht="24" customHeight="1">
      <c r="A76" s="474">
        <v>37</v>
      </c>
      <c r="B76" s="477" t="s">
        <v>1521</v>
      </c>
      <c r="C76" s="460"/>
      <c r="D76" s="460"/>
      <c r="E76" s="460"/>
      <c r="F76" s="460"/>
      <c r="G76" s="460"/>
      <c r="H76" s="460"/>
      <c r="I76" s="460"/>
      <c r="J76" s="478"/>
    </row>
    <row r="77" spans="1:10" ht="24" customHeight="1">
      <c r="A77" s="474">
        <v>38</v>
      </c>
      <c r="B77" s="477" t="s">
        <v>1522</v>
      </c>
      <c r="C77" s="460"/>
      <c r="D77" s="460"/>
      <c r="E77" s="460"/>
      <c r="F77" s="460"/>
      <c r="G77" s="460"/>
      <c r="H77" s="460"/>
      <c r="I77" s="460"/>
      <c r="J77" s="478"/>
    </row>
    <row r="78" spans="1:10" ht="24" customHeight="1">
      <c r="A78" s="15">
        <v>14</v>
      </c>
      <c r="B78" s="18" t="s">
        <v>321</v>
      </c>
      <c r="C78" s="460"/>
      <c r="D78" s="460"/>
      <c r="E78" s="460"/>
      <c r="F78" s="460"/>
      <c r="G78" s="460"/>
      <c r="H78" s="460"/>
      <c r="I78" s="460"/>
      <c r="J78" s="478"/>
    </row>
    <row r="79" spans="1:10" ht="24" customHeight="1">
      <c r="A79" s="15">
        <v>15</v>
      </c>
      <c r="B79" s="18" t="s">
        <v>323</v>
      </c>
      <c r="C79" s="460"/>
      <c r="D79" s="460"/>
      <c r="E79" s="460"/>
      <c r="F79" s="460"/>
      <c r="G79" s="460"/>
      <c r="H79" s="460"/>
      <c r="I79" s="460"/>
      <c r="J79" s="478"/>
    </row>
    <row r="80" spans="1:10" ht="24" customHeight="1">
      <c r="A80" s="15">
        <v>16</v>
      </c>
      <c r="B80" s="18" t="s">
        <v>320</v>
      </c>
      <c r="C80" s="460"/>
      <c r="D80" s="460"/>
      <c r="E80" s="460"/>
      <c r="F80" s="460"/>
      <c r="G80" s="460"/>
      <c r="H80" s="460"/>
      <c r="I80" s="460"/>
      <c r="J80" s="478"/>
    </row>
    <row r="81" spans="1:10" ht="24" customHeight="1">
      <c r="A81" s="869">
        <v>17</v>
      </c>
      <c r="B81" s="871" t="s">
        <v>269</v>
      </c>
      <c r="C81" s="460"/>
      <c r="D81" s="460"/>
      <c r="E81" s="460"/>
      <c r="F81" s="460"/>
      <c r="G81" s="460"/>
      <c r="H81" s="460"/>
      <c r="I81" s="460"/>
      <c r="J81" s="478"/>
    </row>
    <row r="82" spans="1:10" ht="24" customHeight="1">
      <c r="A82" s="870"/>
      <c r="B82" s="871"/>
      <c r="C82" s="460"/>
      <c r="D82" s="460"/>
      <c r="E82" s="460"/>
      <c r="F82" s="460"/>
      <c r="G82" s="460"/>
      <c r="H82" s="460"/>
      <c r="I82" s="460"/>
      <c r="J82" s="478"/>
    </row>
    <row r="83" spans="1:10" ht="24" customHeight="1">
      <c r="A83" s="15">
        <v>18</v>
      </c>
      <c r="B83" s="18" t="s">
        <v>324</v>
      </c>
      <c r="C83" s="460"/>
      <c r="D83" s="460"/>
      <c r="E83" s="460"/>
      <c r="F83" s="460"/>
      <c r="G83" s="460"/>
      <c r="H83" s="460"/>
      <c r="I83" s="460"/>
      <c r="J83" s="478"/>
    </row>
    <row r="84" spans="1:10" ht="24" customHeight="1">
      <c r="A84" s="15">
        <v>19</v>
      </c>
      <c r="B84" s="18" t="s">
        <v>325</v>
      </c>
      <c r="C84" s="460"/>
      <c r="D84" s="460"/>
      <c r="E84" s="460"/>
      <c r="F84" s="460"/>
      <c r="G84" s="460"/>
      <c r="H84" s="460"/>
      <c r="I84" s="460"/>
      <c r="J84" s="478"/>
    </row>
    <row r="85" spans="1:10" ht="24" customHeight="1">
      <c r="A85" s="15">
        <v>20</v>
      </c>
      <c r="B85" s="18" t="s">
        <v>326</v>
      </c>
      <c r="C85" s="460"/>
      <c r="D85" s="460"/>
      <c r="E85" s="460"/>
      <c r="F85" s="460"/>
      <c r="G85" s="460"/>
      <c r="H85" s="460"/>
      <c r="I85" s="460"/>
      <c r="J85" s="478"/>
    </row>
    <row r="86" spans="1:10" ht="24" customHeight="1">
      <c r="A86" s="15">
        <v>21</v>
      </c>
      <c r="B86" s="18" t="s">
        <v>327</v>
      </c>
      <c r="C86" s="460"/>
      <c r="D86" s="460"/>
      <c r="E86" s="460"/>
      <c r="F86" s="460"/>
      <c r="G86" s="460"/>
      <c r="H86" s="460"/>
      <c r="I86" s="460"/>
      <c r="J86" s="478"/>
    </row>
    <row r="87" spans="1:10" ht="24" customHeight="1">
      <c r="A87" s="15">
        <v>22</v>
      </c>
      <c r="B87" s="18" t="s">
        <v>328</v>
      </c>
      <c r="C87" s="460"/>
      <c r="D87" s="460"/>
      <c r="E87" s="460"/>
      <c r="F87" s="460"/>
      <c r="G87" s="460"/>
      <c r="H87" s="460"/>
      <c r="I87" s="460"/>
      <c r="J87" s="478"/>
    </row>
    <row r="88" spans="1:10" ht="24" customHeight="1">
      <c r="A88" s="15">
        <v>23</v>
      </c>
      <c r="B88" s="18" t="s">
        <v>329</v>
      </c>
      <c r="C88" s="460"/>
      <c r="D88" s="460"/>
      <c r="E88" s="460"/>
      <c r="F88" s="460"/>
      <c r="G88" s="460"/>
      <c r="H88" s="460"/>
      <c r="I88" s="460"/>
      <c r="J88" s="478"/>
    </row>
    <row r="89" spans="1:10" ht="24" customHeight="1">
      <c r="A89" s="15">
        <v>24</v>
      </c>
      <c r="B89" s="18" t="s">
        <v>330</v>
      </c>
      <c r="C89" s="460"/>
      <c r="D89" s="460"/>
      <c r="E89" s="460"/>
      <c r="F89" s="460"/>
      <c r="G89" s="460"/>
      <c r="H89" s="460"/>
      <c r="I89" s="460"/>
      <c r="J89" s="478"/>
    </row>
    <row r="90" spans="1:10" ht="24" customHeight="1">
      <c r="A90" s="15">
        <v>25</v>
      </c>
      <c r="B90" s="18" t="s">
        <v>331</v>
      </c>
      <c r="C90" s="460"/>
      <c r="D90" s="460"/>
      <c r="E90" s="460"/>
      <c r="F90" s="460"/>
      <c r="G90" s="460"/>
      <c r="H90" s="460"/>
      <c r="I90" s="460"/>
      <c r="J90" s="478"/>
    </row>
    <row r="91" spans="1:10" ht="24" customHeight="1">
      <c r="A91" s="15">
        <v>26</v>
      </c>
      <c r="B91" s="433" t="s">
        <v>270</v>
      </c>
      <c r="C91" s="460"/>
      <c r="D91" s="460"/>
      <c r="E91" s="460"/>
      <c r="F91" s="460"/>
      <c r="G91" s="460"/>
      <c r="H91" s="460"/>
      <c r="I91" s="460"/>
      <c r="J91" s="478"/>
    </row>
    <row r="92" spans="1:10" ht="24" customHeight="1">
      <c r="A92" s="15">
        <v>27</v>
      </c>
      <c r="B92" s="18" t="s">
        <v>332</v>
      </c>
      <c r="C92" s="460"/>
      <c r="D92" s="460"/>
      <c r="E92" s="460"/>
      <c r="F92" s="460"/>
      <c r="G92" s="460"/>
      <c r="H92" s="460"/>
      <c r="I92" s="460"/>
      <c r="J92" s="478"/>
    </row>
    <row r="93" spans="1:10" ht="24" customHeight="1">
      <c r="A93" s="15">
        <v>28</v>
      </c>
      <c r="B93" s="18" t="s">
        <v>333</v>
      </c>
      <c r="C93" s="460"/>
      <c r="D93" s="460"/>
      <c r="E93" s="460"/>
      <c r="F93" s="460"/>
      <c r="G93" s="460"/>
      <c r="H93" s="460"/>
      <c r="I93" s="460"/>
      <c r="J93" s="478"/>
    </row>
    <row r="94" spans="1:10" ht="24" customHeight="1">
      <c r="A94" s="15">
        <v>29</v>
      </c>
      <c r="B94" s="18" t="s">
        <v>334</v>
      </c>
      <c r="C94" s="460"/>
      <c r="D94" s="460"/>
      <c r="E94" s="460"/>
      <c r="F94" s="460"/>
      <c r="G94" s="460"/>
      <c r="H94" s="460"/>
      <c r="I94" s="460"/>
      <c r="J94" s="478"/>
    </row>
    <row r="95" spans="1:10" ht="24" customHeight="1">
      <c r="A95" s="15">
        <v>30</v>
      </c>
      <c r="B95" s="18" t="s">
        <v>335</v>
      </c>
      <c r="C95" s="460"/>
      <c r="D95" s="460"/>
      <c r="E95" s="460"/>
      <c r="F95" s="460"/>
      <c r="G95" s="460"/>
      <c r="H95" s="460"/>
      <c r="I95" s="460"/>
      <c r="J95" s="478"/>
    </row>
    <row r="96" spans="1:10" ht="24" customHeight="1">
      <c r="A96" s="15">
        <v>31</v>
      </c>
      <c r="B96" s="18" t="s">
        <v>336</v>
      </c>
      <c r="C96" s="460"/>
      <c r="D96" s="460"/>
      <c r="E96" s="460"/>
      <c r="F96" s="460"/>
      <c r="G96" s="460"/>
      <c r="H96" s="460"/>
      <c r="I96" s="460"/>
      <c r="J96" s="478"/>
    </row>
    <row r="97" spans="1:10" ht="24" customHeight="1">
      <c r="A97" s="15">
        <v>32</v>
      </c>
      <c r="B97" s="18" t="s">
        <v>337</v>
      </c>
      <c r="C97" s="460"/>
      <c r="D97" s="460"/>
      <c r="E97" s="460"/>
      <c r="F97" s="460"/>
      <c r="G97" s="460"/>
      <c r="H97" s="460"/>
      <c r="I97" s="460"/>
      <c r="J97" s="478"/>
    </row>
    <row r="98" spans="1:10" ht="24" customHeight="1">
      <c r="A98" s="15">
        <v>33</v>
      </c>
      <c r="B98" s="433" t="s">
        <v>271</v>
      </c>
      <c r="C98" s="460"/>
      <c r="D98" s="460"/>
      <c r="E98" s="460"/>
      <c r="F98" s="479"/>
      <c r="G98" s="480"/>
      <c r="H98" s="479"/>
      <c r="I98" s="479"/>
      <c r="J98" s="478"/>
    </row>
    <row r="99" spans="1:10" ht="24" customHeight="1">
      <c r="A99" s="15">
        <v>34</v>
      </c>
      <c r="B99" s="18" t="s">
        <v>185</v>
      </c>
      <c r="C99" s="481"/>
      <c r="D99" s="481"/>
      <c r="E99" s="481"/>
      <c r="F99" s="481"/>
      <c r="G99" s="481"/>
      <c r="H99" s="481"/>
      <c r="I99" s="460"/>
      <c r="J99" s="478"/>
    </row>
    <row r="100" spans="1:10" ht="24" customHeight="1">
      <c r="A100" s="15">
        <v>35</v>
      </c>
      <c r="B100" s="18" t="s">
        <v>186</v>
      </c>
      <c r="C100" s="481"/>
      <c r="D100" s="481"/>
      <c r="E100" s="481"/>
      <c r="F100" s="481"/>
      <c r="G100" s="481"/>
      <c r="H100" s="481"/>
      <c r="I100" s="460"/>
      <c r="J100" s="478"/>
    </row>
    <row r="101" spans="1:10" ht="24" customHeight="1">
      <c r="A101" s="15">
        <v>36</v>
      </c>
      <c r="B101" s="18" t="s">
        <v>272</v>
      </c>
      <c r="C101" s="460"/>
      <c r="D101" s="460"/>
      <c r="E101" s="460"/>
      <c r="F101" s="460"/>
      <c r="G101" s="460"/>
      <c r="H101" s="460"/>
      <c r="I101" s="460"/>
      <c r="J101" s="478"/>
    </row>
    <row r="102" spans="1:10" ht="24" customHeight="1">
      <c r="A102" s="15">
        <v>37</v>
      </c>
      <c r="B102" s="18" t="s">
        <v>187</v>
      </c>
      <c r="C102" s="460"/>
      <c r="D102" s="460"/>
      <c r="E102" s="460"/>
      <c r="F102" s="460"/>
      <c r="G102" s="460"/>
      <c r="H102" s="460"/>
      <c r="I102" s="460"/>
      <c r="J102" s="478"/>
    </row>
    <row r="103" spans="1:10" ht="24" customHeight="1">
      <c r="A103" s="15">
        <v>38</v>
      </c>
      <c r="B103" s="18" t="s">
        <v>188</v>
      </c>
      <c r="C103" s="460"/>
      <c r="D103" s="460"/>
      <c r="E103" s="460"/>
      <c r="F103" s="460"/>
      <c r="G103" s="460"/>
      <c r="H103" s="460"/>
      <c r="I103" s="460"/>
      <c r="J103" s="478"/>
    </row>
    <row r="104" spans="1:10" ht="24" customHeight="1">
      <c r="A104" s="15">
        <v>39</v>
      </c>
      <c r="B104" s="18" t="s">
        <v>319</v>
      </c>
      <c r="C104" s="460"/>
      <c r="D104" s="460"/>
      <c r="E104" s="460"/>
      <c r="F104" s="460"/>
      <c r="G104" s="460"/>
      <c r="H104" s="460"/>
      <c r="I104" s="460"/>
      <c r="J104" s="478"/>
    </row>
    <row r="105" spans="1:10" ht="24" customHeight="1">
      <c r="A105" s="15">
        <v>40</v>
      </c>
      <c r="B105" s="18" t="s">
        <v>273</v>
      </c>
      <c r="C105" s="460"/>
      <c r="D105" s="460"/>
      <c r="E105" s="460"/>
      <c r="F105" s="460"/>
      <c r="G105" s="460"/>
      <c r="H105" s="460"/>
      <c r="I105" s="460"/>
      <c r="J105" s="478"/>
    </row>
    <row r="106" spans="1:10" ht="24" customHeight="1">
      <c r="C106" s="482"/>
      <c r="D106" s="482"/>
      <c r="E106" s="482"/>
      <c r="F106" s="482"/>
      <c r="G106" s="482"/>
      <c r="H106" s="482"/>
      <c r="I106" s="478"/>
      <c r="J106" s="478"/>
    </row>
    <row r="107" spans="1:10" ht="24" customHeight="1">
      <c r="B107" s="878" t="s">
        <v>1292</v>
      </c>
    </row>
    <row r="108" spans="1:10" ht="24" customHeight="1">
      <c r="B108" s="878"/>
    </row>
    <row r="109" spans="1:10" ht="24" customHeight="1">
      <c r="B109" s="878"/>
    </row>
    <row r="110" spans="1:10" ht="24" customHeight="1">
      <c r="B110" s="878"/>
    </row>
    <row r="111" spans="1:10" ht="24" customHeight="1">
      <c r="B111" s="878"/>
    </row>
    <row r="112" spans="1:10" ht="24" customHeight="1">
      <c r="B112" s="878"/>
    </row>
    <row r="113" spans="2:2" ht="24" customHeight="1">
      <c r="B113" s="878"/>
    </row>
    <row r="114" spans="2:2" ht="24" customHeight="1">
      <c r="B114" s="878"/>
    </row>
    <row r="115" spans="2:2" ht="24" customHeight="1">
      <c r="B115" s="878"/>
    </row>
    <row r="116" spans="2:2" ht="24" customHeight="1">
      <c r="B116" s="878"/>
    </row>
    <row r="117" spans="2:2" ht="24" customHeight="1">
      <c r="B117" s="19"/>
    </row>
    <row r="118" spans="2:2" ht="24" customHeight="1">
      <c r="B118" s="19"/>
    </row>
    <row r="119" spans="2:2" ht="24" customHeight="1">
      <c r="B119" s="19"/>
    </row>
    <row r="120" spans="2:2" ht="24" customHeight="1">
      <c r="B120" s="19"/>
    </row>
    <row r="121" spans="2:2" ht="24" customHeight="1">
      <c r="B121" s="19"/>
    </row>
    <row r="122" spans="2:2" ht="24" customHeight="1">
      <c r="B122" s="19"/>
    </row>
    <row r="123" spans="2:2" ht="24" customHeight="1">
      <c r="B123" s="19"/>
    </row>
    <row r="124" spans="2:2" ht="24" customHeight="1">
      <c r="B124" s="19"/>
    </row>
    <row r="125" spans="2:2" ht="24" customHeight="1">
      <c r="B125" s="19"/>
    </row>
    <row r="126" spans="2:2" ht="24" customHeight="1">
      <c r="B126" s="19"/>
    </row>
    <row r="127" spans="2:2" ht="24" customHeight="1">
      <c r="B127" s="878" t="s">
        <v>1293</v>
      </c>
    </row>
    <row r="128" spans="2:2" ht="24" customHeight="1">
      <c r="B128" s="878"/>
    </row>
    <row r="129" spans="2:2" ht="24" customHeight="1">
      <c r="B129" s="878"/>
    </row>
    <row r="130" spans="2:2" ht="24" customHeight="1">
      <c r="B130" s="878"/>
    </row>
    <row r="131" spans="2:2" ht="24" customHeight="1">
      <c r="B131" s="878"/>
    </row>
    <row r="132" spans="2:2" ht="24" customHeight="1">
      <c r="B132" s="878"/>
    </row>
    <row r="133" spans="2:2" ht="24" customHeight="1">
      <c r="B133" s="878"/>
    </row>
    <row r="134" spans="2:2" ht="24" customHeight="1">
      <c r="B134" s="878"/>
    </row>
    <row r="135" spans="2:2" ht="24" customHeight="1">
      <c r="B135" s="878"/>
    </row>
    <row r="136" spans="2:2" ht="24" customHeight="1">
      <c r="B136" s="878"/>
    </row>
    <row r="137" spans="2:2" ht="24" customHeight="1">
      <c r="B137" s="878"/>
    </row>
    <row r="138" spans="2:2" ht="24" customHeight="1">
      <c r="B138" s="878" t="s">
        <v>1291</v>
      </c>
    </row>
    <row r="139" spans="2:2" ht="24" customHeight="1">
      <c r="B139" s="878"/>
    </row>
    <row r="140" spans="2:2" ht="24" customHeight="1">
      <c r="B140" s="878"/>
    </row>
    <row r="141" spans="2:2" ht="24" customHeight="1">
      <c r="B141" s="878"/>
    </row>
    <row r="142" spans="2:2" ht="24" customHeight="1">
      <c r="B142" s="878"/>
    </row>
    <row r="143" spans="2:2" ht="24" customHeight="1">
      <c r="B143" s="878"/>
    </row>
    <row r="144" spans="2:2" ht="24" customHeight="1">
      <c r="B144" s="878"/>
    </row>
    <row r="145" spans="2:2" ht="24" customHeight="1">
      <c r="B145" s="878"/>
    </row>
    <row r="146" spans="2:2" ht="24" customHeight="1">
      <c r="B146" s="878"/>
    </row>
    <row r="147" spans="2:2" ht="24" customHeight="1">
      <c r="B147" s="878"/>
    </row>
  </sheetData>
  <mergeCells count="42">
    <mergeCell ref="A55:A56"/>
    <mergeCell ref="B55:B56"/>
    <mergeCell ref="B15:B17"/>
    <mergeCell ref="B18:B20"/>
    <mergeCell ref="B21:B23"/>
    <mergeCell ref="B24:B26"/>
    <mergeCell ref="A34:A36"/>
    <mergeCell ref="Q50:X52"/>
    <mergeCell ref="Q53:X55"/>
    <mergeCell ref="G60:G61"/>
    <mergeCell ref="I60:I61"/>
    <mergeCell ref="H60:H61"/>
    <mergeCell ref="B138:B147"/>
    <mergeCell ref="B127:B137"/>
    <mergeCell ref="C60:C61"/>
    <mergeCell ref="D60:D61"/>
    <mergeCell ref="E60:E61"/>
    <mergeCell ref="B107:B116"/>
    <mergeCell ref="A81:A82"/>
    <mergeCell ref="B81:B82"/>
    <mergeCell ref="G3:G4"/>
    <mergeCell ref="H3:H4"/>
    <mergeCell ref="I3:I4"/>
    <mergeCell ref="F60:F61"/>
    <mergeCell ref="B34:B36"/>
    <mergeCell ref="B39:B40"/>
    <mergeCell ref="B6:B8"/>
    <mergeCell ref="B9:B11"/>
    <mergeCell ref="B12:B14"/>
    <mergeCell ref="D3:D4"/>
    <mergeCell ref="E3:E4"/>
    <mergeCell ref="F3:F4"/>
    <mergeCell ref="A46:A47"/>
    <mergeCell ref="B46:B47"/>
    <mergeCell ref="B2:M2"/>
    <mergeCell ref="A3:A5"/>
    <mergeCell ref="B3:B5"/>
    <mergeCell ref="C3:C4"/>
    <mergeCell ref="A39:A40"/>
    <mergeCell ref="J3:J4"/>
    <mergeCell ref="K3:L3"/>
    <mergeCell ref="M3:M4"/>
  </mergeCells>
  <phoneticPr fontId="3" type="noConversion"/>
  <hyperlinks>
    <hyperlink ref="P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scale="67"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0000"/>
  </sheetPr>
  <dimension ref="A1:BG1792"/>
  <sheetViews>
    <sheetView topLeftCell="A28" zoomScaleNormal="100" zoomScaleSheetLayoutView="100" workbookViewId="0">
      <selection activeCell="V25" sqref="V25:AD26"/>
    </sheetView>
  </sheetViews>
  <sheetFormatPr defaultRowHeight="14.25"/>
  <cols>
    <col min="1" max="1" width="8.75" style="444" customWidth="1"/>
    <col min="2" max="16" width="4.5" style="444" customWidth="1"/>
    <col min="17" max="17" width="7.75" style="449" customWidth="1"/>
    <col min="18" max="29" width="9" style="443"/>
    <col min="30" max="30" width="33.75" style="443" customWidth="1"/>
    <col min="31" max="59" width="9" style="443"/>
    <col min="60" max="16384" width="9" style="444"/>
  </cols>
  <sheetData>
    <row r="1" spans="1:30" s="444" customFormat="1" ht="18.75">
      <c r="A1" s="702" t="s">
        <v>1315</v>
      </c>
      <c r="B1" s="703"/>
      <c r="C1" s="703"/>
      <c r="D1" s="703"/>
      <c r="E1" s="703"/>
      <c r="F1" s="703"/>
      <c r="G1" s="703"/>
      <c r="H1" s="703"/>
      <c r="I1" s="703"/>
      <c r="J1" s="703"/>
      <c r="K1" s="703"/>
      <c r="L1" s="703"/>
      <c r="M1" s="703"/>
      <c r="N1" s="703"/>
      <c r="O1" s="703"/>
      <c r="P1" s="703"/>
      <c r="Q1" s="703"/>
      <c r="R1" s="443"/>
      <c r="S1" s="443"/>
      <c r="T1" s="443"/>
      <c r="U1" s="443"/>
      <c r="V1" s="443"/>
      <c r="W1" s="443"/>
      <c r="X1" s="443"/>
      <c r="Y1" s="443"/>
      <c r="Z1" s="443"/>
      <c r="AA1" s="443"/>
      <c r="AB1" s="443"/>
      <c r="AC1" s="443"/>
      <c r="AD1" s="443"/>
    </row>
    <row r="2" spans="1:30" s="444" customFormat="1" ht="18.75">
      <c r="A2" s="442"/>
      <c r="B2" s="676" t="s">
        <v>1316</v>
      </c>
      <c r="C2" s="677"/>
      <c r="D2" s="677"/>
      <c r="E2" s="677"/>
      <c r="F2" s="677"/>
      <c r="G2" s="677"/>
      <c r="H2" s="677"/>
      <c r="I2" s="677"/>
      <c r="J2" s="677"/>
      <c r="K2" s="677"/>
      <c r="L2" s="677"/>
      <c r="M2" s="677"/>
      <c r="N2" s="677"/>
      <c r="O2" s="677"/>
      <c r="P2" s="677"/>
      <c r="Q2" s="677"/>
      <c r="R2" s="443"/>
      <c r="S2" s="443"/>
      <c r="T2" s="443"/>
      <c r="U2" s="443"/>
      <c r="V2" s="443"/>
      <c r="W2" s="443"/>
      <c r="X2" s="443"/>
      <c r="Y2" s="443"/>
      <c r="Z2" s="443"/>
      <c r="AA2" s="443"/>
      <c r="AB2" s="443"/>
      <c r="AC2" s="443"/>
      <c r="AD2" s="443"/>
    </row>
    <row r="3" spans="1:30" s="444" customFormat="1">
      <c r="A3" s="678" t="s">
        <v>1317</v>
      </c>
      <c r="B3" s="678"/>
      <c r="C3" s="678"/>
      <c r="D3" s="678"/>
      <c r="E3" s="678"/>
      <c r="F3" s="678"/>
      <c r="G3" s="678"/>
      <c r="H3" s="678"/>
      <c r="I3" s="678"/>
      <c r="J3" s="678"/>
      <c r="K3" s="678"/>
      <c r="L3" s="678"/>
      <c r="M3" s="678"/>
      <c r="N3" s="678"/>
      <c r="O3" s="678"/>
      <c r="P3" s="678"/>
      <c r="Q3" s="678"/>
      <c r="R3" s="443"/>
      <c r="S3" s="443"/>
      <c r="T3" s="443"/>
      <c r="U3" s="443"/>
      <c r="V3" s="443"/>
      <c r="W3" s="443"/>
      <c r="X3" s="443"/>
      <c r="Y3" s="443"/>
      <c r="Z3" s="443"/>
      <c r="AA3" s="443"/>
      <c r="AB3" s="443"/>
      <c r="AC3" s="443"/>
      <c r="AD3" s="443"/>
    </row>
    <row r="4" spans="1:30" s="444" customFormat="1">
      <c r="A4" s="679" t="s">
        <v>1318</v>
      </c>
      <c r="B4" s="680" t="s">
        <v>1319</v>
      </c>
      <c r="C4" s="680"/>
      <c r="D4" s="680"/>
      <c r="E4" s="680"/>
      <c r="F4" s="680"/>
      <c r="G4" s="680"/>
      <c r="H4" s="680"/>
      <c r="I4" s="680"/>
      <c r="J4" s="680"/>
      <c r="K4" s="680"/>
      <c r="L4" s="680"/>
      <c r="M4" s="680"/>
      <c r="N4" s="680"/>
      <c r="O4" s="680"/>
      <c r="P4" s="680"/>
      <c r="Q4" s="680"/>
      <c r="R4" s="443"/>
      <c r="S4" s="443"/>
      <c r="T4" s="443"/>
      <c r="U4" s="443"/>
      <c r="V4" s="443"/>
      <c r="W4" s="443"/>
      <c r="X4" s="443"/>
      <c r="Y4" s="443"/>
      <c r="Z4" s="443"/>
      <c r="AA4" s="443"/>
      <c r="AB4" s="443"/>
      <c r="AC4" s="443"/>
      <c r="AD4" s="443"/>
    </row>
    <row r="5" spans="1:30" s="444" customFormat="1">
      <c r="A5" s="679"/>
      <c r="B5" s="680" t="s">
        <v>1320</v>
      </c>
      <c r="C5" s="680"/>
      <c r="D5" s="680"/>
      <c r="E5" s="680"/>
      <c r="F5" s="680"/>
      <c r="G5" s="680"/>
      <c r="H5" s="680"/>
      <c r="I5" s="680"/>
      <c r="J5" s="680"/>
      <c r="K5" s="680"/>
      <c r="L5" s="680"/>
      <c r="M5" s="680"/>
      <c r="N5" s="680"/>
      <c r="O5" s="680"/>
      <c r="P5" s="680"/>
      <c r="Q5" s="680"/>
      <c r="R5" s="443"/>
      <c r="S5" s="443"/>
      <c r="T5" s="443"/>
      <c r="U5" s="443"/>
      <c r="V5" s="443"/>
      <c r="W5" s="443"/>
      <c r="X5" s="443"/>
      <c r="Y5" s="443"/>
      <c r="Z5" s="443"/>
      <c r="AA5" s="443"/>
      <c r="AB5" s="443"/>
      <c r="AC5" s="443"/>
      <c r="AD5" s="443"/>
    </row>
    <row r="6" spans="1:30" s="444" customFormat="1">
      <c r="A6" s="679"/>
      <c r="B6" s="680" t="s">
        <v>1321</v>
      </c>
      <c r="C6" s="680"/>
      <c r="D6" s="680"/>
      <c r="E6" s="680"/>
      <c r="F6" s="680"/>
      <c r="G6" s="680"/>
      <c r="H6" s="680"/>
      <c r="I6" s="680"/>
      <c r="J6" s="680"/>
      <c r="K6" s="680"/>
      <c r="L6" s="680"/>
      <c r="M6" s="680"/>
      <c r="N6" s="680"/>
      <c r="O6" s="680"/>
      <c r="P6" s="680"/>
      <c r="Q6" s="680"/>
      <c r="R6" s="443"/>
      <c r="S6" s="443"/>
      <c r="T6" s="443"/>
      <c r="U6" s="443"/>
      <c r="V6" s="681" t="s">
        <v>1322</v>
      </c>
      <c r="W6" s="681"/>
      <c r="X6" s="681"/>
      <c r="Y6" s="681"/>
      <c r="Z6" s="681"/>
      <c r="AA6" s="681"/>
      <c r="AB6" s="681"/>
      <c r="AC6" s="681"/>
      <c r="AD6" s="681"/>
    </row>
    <row r="7" spans="1:30" s="444" customFormat="1">
      <c r="A7" s="679"/>
      <c r="B7" s="680" t="s">
        <v>1323</v>
      </c>
      <c r="C7" s="680"/>
      <c r="D7" s="680"/>
      <c r="E7" s="680"/>
      <c r="F7" s="680"/>
      <c r="G7" s="680"/>
      <c r="H7" s="680"/>
      <c r="I7" s="680"/>
      <c r="J7" s="680"/>
      <c r="K7" s="680"/>
      <c r="L7" s="680"/>
      <c r="M7" s="680"/>
      <c r="N7" s="680"/>
      <c r="O7" s="680"/>
      <c r="P7" s="680"/>
      <c r="Q7" s="680"/>
      <c r="R7" s="443"/>
      <c r="S7" s="443"/>
      <c r="T7" s="443"/>
      <c r="U7" s="443"/>
      <c r="V7" s="681"/>
      <c r="W7" s="681"/>
      <c r="X7" s="681"/>
      <c r="Y7" s="681"/>
      <c r="Z7" s="681"/>
      <c r="AA7" s="681"/>
      <c r="AB7" s="681"/>
      <c r="AC7" s="681"/>
      <c r="AD7" s="681"/>
    </row>
    <row r="8" spans="1:30" s="444" customFormat="1">
      <c r="A8" s="679"/>
      <c r="B8" s="680" t="s">
        <v>1324</v>
      </c>
      <c r="C8" s="680"/>
      <c r="D8" s="680"/>
      <c r="E8" s="680"/>
      <c r="F8" s="680"/>
      <c r="G8" s="680"/>
      <c r="H8" s="680"/>
      <c r="I8" s="680"/>
      <c r="J8" s="680"/>
      <c r="K8" s="680"/>
      <c r="L8" s="680"/>
      <c r="M8" s="680"/>
      <c r="N8" s="680"/>
      <c r="O8" s="680"/>
      <c r="P8" s="680"/>
      <c r="Q8" s="680"/>
      <c r="R8" s="443"/>
      <c r="S8" s="443"/>
      <c r="T8" s="443"/>
      <c r="U8" s="443"/>
      <c r="V8" s="681"/>
      <c r="W8" s="681"/>
      <c r="X8" s="681"/>
      <c r="Y8" s="681"/>
      <c r="Z8" s="681"/>
      <c r="AA8" s="681"/>
      <c r="AB8" s="681"/>
      <c r="AC8" s="681"/>
      <c r="AD8" s="681"/>
    </row>
    <row r="9" spans="1:30" s="444" customFormat="1" ht="14.25" customHeight="1">
      <c r="A9" s="679"/>
      <c r="B9" s="680" t="s">
        <v>1564</v>
      </c>
      <c r="C9" s="680"/>
      <c r="D9" s="680"/>
      <c r="E9" s="680"/>
      <c r="F9" s="680"/>
      <c r="G9" s="680"/>
      <c r="H9" s="680"/>
      <c r="I9" s="680"/>
      <c r="J9" s="680"/>
      <c r="K9" s="680"/>
      <c r="L9" s="680"/>
      <c r="M9" s="680"/>
      <c r="N9" s="680"/>
      <c r="O9" s="680"/>
      <c r="P9" s="680"/>
      <c r="Q9" s="680"/>
      <c r="R9" s="443"/>
      <c r="S9" s="443"/>
      <c r="T9" s="443"/>
      <c r="U9" s="443"/>
      <c r="V9" s="681"/>
      <c r="W9" s="681"/>
      <c r="X9" s="681"/>
      <c r="Y9" s="681"/>
      <c r="Z9" s="681"/>
      <c r="AA9" s="681"/>
      <c r="AB9" s="681"/>
      <c r="AC9" s="681"/>
      <c r="AD9" s="681"/>
    </row>
    <row r="10" spans="1:30" s="444" customFormat="1" ht="14.25" customHeight="1">
      <c r="A10" s="682" t="s">
        <v>1325</v>
      </c>
      <c r="B10" s="682"/>
      <c r="C10" s="682"/>
      <c r="D10" s="683">
        <v>3921</v>
      </c>
      <c r="E10" s="684"/>
      <c r="F10" s="684"/>
      <c r="G10" s="684"/>
      <c r="H10" s="684"/>
      <c r="I10" s="685"/>
      <c r="J10" s="682" t="s">
        <v>1326</v>
      </c>
      <c r="K10" s="682"/>
      <c r="L10" s="682"/>
      <c r="M10" s="682"/>
      <c r="N10" s="682"/>
      <c r="O10" s="686">
        <v>5200</v>
      </c>
      <c r="P10" s="686"/>
      <c r="Q10" s="686"/>
      <c r="R10" s="443"/>
      <c r="S10" s="443"/>
      <c r="T10" s="443"/>
      <c r="U10" s="443"/>
      <c r="V10" s="681" t="s">
        <v>1327</v>
      </c>
      <c r="W10" s="681"/>
      <c r="X10" s="681"/>
      <c r="Y10" s="681"/>
      <c r="Z10" s="681"/>
      <c r="AA10" s="681"/>
      <c r="AB10" s="681"/>
      <c r="AC10" s="681"/>
      <c r="AD10" s="681"/>
    </row>
    <row r="11" spans="1:30" s="444" customFormat="1" ht="13.5" customHeight="1">
      <c r="A11" s="682" t="s">
        <v>1328</v>
      </c>
      <c r="B11" s="682"/>
      <c r="C11" s="682"/>
      <c r="D11" s="683">
        <v>118</v>
      </c>
      <c r="E11" s="684"/>
      <c r="F11" s="684"/>
      <c r="G11" s="684"/>
      <c r="H11" s="684"/>
      <c r="I11" s="685"/>
      <c r="J11" s="682" t="s">
        <v>1329</v>
      </c>
      <c r="K11" s="682"/>
      <c r="L11" s="682"/>
      <c r="M11" s="682"/>
      <c r="N11" s="682"/>
      <c r="O11" s="686" t="s">
        <v>1565</v>
      </c>
      <c r="P11" s="686"/>
      <c r="Q11" s="686"/>
      <c r="R11" s="443"/>
      <c r="S11" s="443"/>
      <c r="T11" s="443"/>
      <c r="U11" s="443"/>
      <c r="V11" s="681"/>
      <c r="W11" s="681"/>
      <c r="X11" s="681"/>
      <c r="Y11" s="681"/>
      <c r="Z11" s="681"/>
      <c r="AA11" s="681"/>
      <c r="AB11" s="681"/>
      <c r="AC11" s="681"/>
      <c r="AD11" s="681"/>
    </row>
    <row r="12" spans="1:30" s="444" customFormat="1" ht="13.5" customHeight="1">
      <c r="A12" s="682" t="s">
        <v>1330</v>
      </c>
      <c r="B12" s="682"/>
      <c r="C12" s="682"/>
      <c r="D12" s="686" t="s">
        <v>1566</v>
      </c>
      <c r="E12" s="686"/>
      <c r="F12" s="686"/>
      <c r="G12" s="686"/>
      <c r="H12" s="686"/>
      <c r="I12" s="686"/>
      <c r="J12" s="682" t="s">
        <v>1331</v>
      </c>
      <c r="K12" s="682"/>
      <c r="L12" s="682"/>
      <c r="M12" s="682"/>
      <c r="N12" s="682"/>
      <c r="O12" s="686" t="s">
        <v>1565</v>
      </c>
      <c r="P12" s="686"/>
      <c r="Q12" s="686"/>
      <c r="R12" s="443"/>
      <c r="S12" s="443"/>
      <c r="T12" s="443"/>
      <c r="U12" s="443"/>
      <c r="V12" s="681"/>
      <c r="W12" s="681"/>
      <c r="X12" s="681"/>
      <c r="Y12" s="681"/>
      <c r="Z12" s="681"/>
      <c r="AA12" s="681"/>
      <c r="AB12" s="681"/>
      <c r="AC12" s="681"/>
      <c r="AD12" s="681"/>
    </row>
    <row r="13" spans="1:30" s="444" customFormat="1" ht="13.5" customHeight="1">
      <c r="A13" s="682" t="s">
        <v>1332</v>
      </c>
      <c r="B13" s="682"/>
      <c r="C13" s="682"/>
      <c r="D13" s="686" t="s">
        <v>1567</v>
      </c>
      <c r="E13" s="686"/>
      <c r="F13" s="686"/>
      <c r="G13" s="686"/>
      <c r="H13" s="686"/>
      <c r="I13" s="686"/>
      <c r="J13" s="682" t="s">
        <v>1333</v>
      </c>
      <c r="K13" s="682"/>
      <c r="L13" s="682"/>
      <c r="M13" s="682"/>
      <c r="N13" s="682"/>
      <c r="O13" s="686" t="s">
        <v>1565</v>
      </c>
      <c r="P13" s="686"/>
      <c r="Q13" s="686"/>
      <c r="R13" s="443"/>
      <c r="S13" s="443"/>
      <c r="T13" s="443"/>
      <c r="U13" s="443"/>
      <c r="V13" s="681"/>
      <c r="W13" s="681"/>
      <c r="X13" s="681"/>
      <c r="Y13" s="681"/>
      <c r="Z13" s="681"/>
      <c r="AA13" s="681"/>
      <c r="AB13" s="681"/>
      <c r="AC13" s="681"/>
      <c r="AD13" s="681"/>
    </row>
    <row r="14" spans="1:30" s="444" customFormat="1">
      <c r="A14" s="686" t="s">
        <v>1334</v>
      </c>
      <c r="B14" s="687" t="s">
        <v>1568</v>
      </c>
      <c r="C14" s="687"/>
      <c r="D14" s="687"/>
      <c r="E14" s="687"/>
      <c r="F14" s="687"/>
      <c r="G14" s="687"/>
      <c r="H14" s="687"/>
      <c r="I14" s="687"/>
      <c r="J14" s="687"/>
      <c r="K14" s="687"/>
      <c r="L14" s="687"/>
      <c r="M14" s="687"/>
      <c r="N14" s="687"/>
      <c r="O14" s="687"/>
      <c r="P14" s="687"/>
      <c r="Q14" s="687"/>
      <c r="R14" s="443"/>
      <c r="S14" s="443"/>
      <c r="T14" s="443"/>
      <c r="U14" s="443"/>
      <c r="V14" s="436"/>
      <c r="W14" s="436"/>
      <c r="X14" s="436"/>
      <c r="Y14" s="436"/>
      <c r="Z14" s="436"/>
      <c r="AA14" s="436"/>
      <c r="AB14" s="436"/>
      <c r="AC14" s="436"/>
      <c r="AD14" s="436"/>
    </row>
    <row r="15" spans="1:30" s="444" customFormat="1" ht="14.25" customHeight="1">
      <c r="A15" s="686"/>
      <c r="B15" s="687" t="s">
        <v>1335</v>
      </c>
      <c r="C15" s="687"/>
      <c r="D15" s="687"/>
      <c r="E15" s="687"/>
      <c r="F15" s="687"/>
      <c r="G15" s="687"/>
      <c r="H15" s="687"/>
      <c r="I15" s="687"/>
      <c r="J15" s="687"/>
      <c r="K15" s="687"/>
      <c r="L15" s="687"/>
      <c r="M15" s="687"/>
      <c r="N15" s="687"/>
      <c r="O15" s="687"/>
      <c r="P15" s="687"/>
      <c r="Q15" s="687"/>
      <c r="R15" s="443"/>
      <c r="S15" s="443"/>
      <c r="T15" s="443"/>
      <c r="U15" s="443"/>
      <c r="V15" s="681" t="s">
        <v>1336</v>
      </c>
      <c r="W15" s="681"/>
      <c r="X15" s="681"/>
      <c r="Y15" s="681"/>
      <c r="Z15" s="681"/>
      <c r="AA15" s="681"/>
      <c r="AB15" s="681"/>
      <c r="AC15" s="681"/>
      <c r="AD15" s="681"/>
    </row>
    <row r="16" spans="1:30" s="444" customFormat="1" ht="13.5" customHeight="1">
      <c r="A16" s="686"/>
      <c r="B16" s="687" t="s">
        <v>1337</v>
      </c>
      <c r="C16" s="687"/>
      <c r="D16" s="687"/>
      <c r="E16" s="687"/>
      <c r="F16" s="687"/>
      <c r="G16" s="687"/>
      <c r="H16" s="687"/>
      <c r="I16" s="687"/>
      <c r="J16" s="687"/>
      <c r="K16" s="687"/>
      <c r="L16" s="687"/>
      <c r="M16" s="687"/>
      <c r="N16" s="687"/>
      <c r="O16" s="687"/>
      <c r="P16" s="687"/>
      <c r="Q16" s="687"/>
      <c r="R16" s="443"/>
      <c r="S16" s="443"/>
      <c r="T16" s="443"/>
      <c r="U16" s="443"/>
      <c r="V16" s="681"/>
      <c r="W16" s="681"/>
      <c r="X16" s="681"/>
      <c r="Y16" s="681"/>
      <c r="Z16" s="681"/>
      <c r="AA16" s="681"/>
      <c r="AB16" s="681"/>
      <c r="AC16" s="681"/>
      <c r="AD16" s="681"/>
    </row>
    <row r="17" spans="1:30" s="444" customFormat="1" ht="13.5" customHeight="1">
      <c r="A17" s="686"/>
      <c r="B17" s="687" t="s">
        <v>1338</v>
      </c>
      <c r="C17" s="687"/>
      <c r="D17" s="687"/>
      <c r="E17" s="687"/>
      <c r="F17" s="687"/>
      <c r="G17" s="687"/>
      <c r="H17" s="687"/>
      <c r="I17" s="687"/>
      <c r="J17" s="687"/>
      <c r="K17" s="687"/>
      <c r="L17" s="687"/>
      <c r="M17" s="687"/>
      <c r="N17" s="687"/>
      <c r="O17" s="687"/>
      <c r="P17" s="687"/>
      <c r="Q17" s="687"/>
      <c r="R17" s="443"/>
      <c r="S17" s="443"/>
      <c r="T17" s="443"/>
      <c r="U17" s="443"/>
      <c r="V17" s="681"/>
      <c r="W17" s="681"/>
      <c r="X17" s="681"/>
      <c r="Y17" s="681"/>
      <c r="Z17" s="681"/>
      <c r="AA17" s="681"/>
      <c r="AB17" s="681"/>
      <c r="AC17" s="681"/>
      <c r="AD17" s="681"/>
    </row>
    <row r="18" spans="1:30" s="444" customFormat="1" ht="13.5" customHeight="1">
      <c r="A18" s="686"/>
      <c r="B18" s="687" t="s">
        <v>1339</v>
      </c>
      <c r="C18" s="687"/>
      <c r="D18" s="687"/>
      <c r="E18" s="687"/>
      <c r="F18" s="687"/>
      <c r="G18" s="687"/>
      <c r="H18" s="687"/>
      <c r="I18" s="687"/>
      <c r="J18" s="687"/>
      <c r="K18" s="687"/>
      <c r="L18" s="687"/>
      <c r="M18" s="687"/>
      <c r="N18" s="687"/>
      <c r="O18" s="687"/>
      <c r="P18" s="687"/>
      <c r="Q18" s="687"/>
      <c r="R18" s="443"/>
      <c r="S18" s="443"/>
      <c r="T18" s="443"/>
      <c r="U18" s="443"/>
      <c r="V18" s="681"/>
      <c r="W18" s="681"/>
      <c r="X18" s="681"/>
      <c r="Y18" s="681"/>
      <c r="Z18" s="681"/>
      <c r="AA18" s="681"/>
      <c r="AB18" s="681"/>
      <c r="AC18" s="681"/>
      <c r="AD18" s="681"/>
    </row>
    <row r="19" spans="1:30" s="444" customFormat="1" ht="13.5" customHeight="1">
      <c r="A19" s="686"/>
      <c r="B19" s="687" t="s">
        <v>1340</v>
      </c>
      <c r="C19" s="687"/>
      <c r="D19" s="687"/>
      <c r="E19" s="687"/>
      <c r="F19" s="687"/>
      <c r="G19" s="687"/>
      <c r="H19" s="687"/>
      <c r="I19" s="687"/>
      <c r="J19" s="687"/>
      <c r="K19" s="687"/>
      <c r="L19" s="687"/>
      <c r="M19" s="687"/>
      <c r="N19" s="687"/>
      <c r="O19" s="687"/>
      <c r="P19" s="687"/>
      <c r="Q19" s="687"/>
      <c r="R19" s="443"/>
      <c r="S19" s="443"/>
      <c r="T19" s="443"/>
      <c r="U19" s="443"/>
      <c r="V19" s="681" t="s">
        <v>1341</v>
      </c>
      <c r="W19" s="681"/>
      <c r="X19" s="681"/>
      <c r="Y19" s="681"/>
      <c r="Z19" s="681"/>
      <c r="AA19" s="681"/>
      <c r="AB19" s="681"/>
      <c r="AC19" s="681"/>
      <c r="AD19" s="681"/>
    </row>
    <row r="20" spans="1:30" s="444" customFormat="1" ht="13.5" customHeight="1">
      <c r="A20" s="686"/>
      <c r="B20" s="687" t="s">
        <v>1342</v>
      </c>
      <c r="C20" s="687"/>
      <c r="D20" s="687"/>
      <c r="E20" s="687"/>
      <c r="F20" s="687"/>
      <c r="G20" s="687"/>
      <c r="H20" s="687"/>
      <c r="I20" s="687"/>
      <c r="J20" s="687"/>
      <c r="K20" s="687"/>
      <c r="L20" s="687"/>
      <c r="M20" s="687"/>
      <c r="N20" s="687"/>
      <c r="O20" s="687"/>
      <c r="P20" s="687"/>
      <c r="Q20" s="687"/>
      <c r="R20" s="443"/>
      <c r="S20" s="443"/>
      <c r="T20" s="443"/>
      <c r="U20" s="443"/>
      <c r="V20" s="681"/>
      <c r="W20" s="681"/>
      <c r="X20" s="681"/>
      <c r="Y20" s="681"/>
      <c r="Z20" s="681"/>
      <c r="AA20" s="681"/>
      <c r="AB20" s="681"/>
      <c r="AC20" s="681"/>
      <c r="AD20" s="681"/>
    </row>
    <row r="21" spans="1:30" s="444" customFormat="1" ht="13.5" customHeight="1">
      <c r="A21" s="686"/>
      <c r="B21" s="687" t="s">
        <v>1343</v>
      </c>
      <c r="C21" s="687"/>
      <c r="D21" s="687"/>
      <c r="E21" s="687"/>
      <c r="F21" s="687"/>
      <c r="G21" s="687"/>
      <c r="H21" s="687"/>
      <c r="I21" s="687"/>
      <c r="J21" s="687"/>
      <c r="K21" s="687"/>
      <c r="L21" s="687"/>
      <c r="M21" s="687"/>
      <c r="N21" s="687"/>
      <c r="O21" s="687"/>
      <c r="P21" s="687"/>
      <c r="Q21" s="687"/>
      <c r="R21" s="443"/>
      <c r="S21" s="443"/>
      <c r="T21" s="443"/>
      <c r="U21" s="443"/>
      <c r="V21" s="681"/>
      <c r="W21" s="681"/>
      <c r="X21" s="681"/>
      <c r="Y21" s="681"/>
      <c r="Z21" s="681"/>
      <c r="AA21" s="681"/>
      <c r="AB21" s="681"/>
      <c r="AC21" s="681"/>
      <c r="AD21" s="681"/>
    </row>
    <row r="22" spans="1:30" s="444" customFormat="1" ht="14.25" customHeight="1">
      <c r="A22" s="686"/>
      <c r="B22" s="687" t="s">
        <v>1344</v>
      </c>
      <c r="C22" s="687"/>
      <c r="D22" s="687"/>
      <c r="E22" s="687"/>
      <c r="F22" s="687"/>
      <c r="G22" s="687"/>
      <c r="H22" s="687"/>
      <c r="I22" s="687"/>
      <c r="J22" s="687"/>
      <c r="K22" s="687"/>
      <c r="L22" s="687"/>
      <c r="M22" s="687"/>
      <c r="N22" s="687"/>
      <c r="O22" s="687"/>
      <c r="P22" s="687"/>
      <c r="Q22" s="687"/>
      <c r="R22" s="443"/>
      <c r="S22" s="443"/>
      <c r="T22" s="443"/>
      <c r="U22" s="443"/>
      <c r="V22" s="681"/>
      <c r="W22" s="681"/>
      <c r="X22" s="681"/>
      <c r="Y22" s="681"/>
      <c r="Z22" s="681"/>
      <c r="AA22" s="681"/>
      <c r="AB22" s="681"/>
      <c r="AC22" s="681"/>
      <c r="AD22" s="681"/>
    </row>
    <row r="23" spans="1:30" s="444" customFormat="1">
      <c r="A23" s="688" t="s">
        <v>1345</v>
      </c>
      <c r="B23" s="688"/>
      <c r="C23" s="688"/>
      <c r="D23" s="688"/>
      <c r="E23" s="688"/>
      <c r="F23" s="688"/>
      <c r="G23" s="688"/>
      <c r="H23" s="688"/>
      <c r="I23" s="688"/>
      <c r="J23" s="688"/>
      <c r="K23" s="688"/>
      <c r="L23" s="688"/>
      <c r="M23" s="688"/>
      <c r="N23" s="688"/>
      <c r="O23" s="688"/>
      <c r="P23" s="688"/>
      <c r="Q23" s="688"/>
      <c r="R23" s="443"/>
      <c r="S23" s="443"/>
      <c r="T23" s="443"/>
      <c r="U23" s="443"/>
      <c r="V23" s="445"/>
      <c r="W23" s="445"/>
      <c r="X23" s="445"/>
      <c r="Y23" s="445"/>
      <c r="Z23" s="445"/>
      <c r="AA23" s="445"/>
      <c r="AB23" s="445"/>
      <c r="AC23" s="445"/>
      <c r="AD23" s="445"/>
    </row>
    <row r="24" spans="1:30" s="444" customFormat="1" ht="36.75" customHeight="1">
      <c r="A24" s="680" t="s">
        <v>1346</v>
      </c>
      <c r="B24" s="680"/>
      <c r="C24" s="680"/>
      <c r="D24" s="680"/>
      <c r="E24" s="680"/>
      <c r="F24" s="680"/>
      <c r="G24" s="689" t="s">
        <v>1347</v>
      </c>
      <c r="H24" s="689"/>
      <c r="I24" s="689"/>
      <c r="J24" s="689"/>
      <c r="K24" s="689"/>
      <c r="L24" s="689"/>
      <c r="M24" s="689"/>
      <c r="N24" s="689" t="s">
        <v>1569</v>
      </c>
      <c r="O24" s="689"/>
      <c r="P24" s="689"/>
      <c r="Q24" s="689"/>
      <c r="R24" s="443"/>
      <c r="S24" s="443"/>
      <c r="T24" s="443"/>
      <c r="U24" s="443"/>
      <c r="V24" s="443"/>
      <c r="W24" s="443"/>
      <c r="X24" s="443"/>
      <c r="Y24" s="443"/>
      <c r="Z24" s="443"/>
      <c r="AA24" s="443"/>
      <c r="AB24" s="443"/>
      <c r="AC24" s="443"/>
      <c r="AD24" s="443"/>
    </row>
    <row r="25" spans="1:30" s="444" customFormat="1" ht="25.5" customHeight="1">
      <c r="A25" s="680" t="s">
        <v>1348</v>
      </c>
      <c r="B25" s="680"/>
      <c r="C25" s="680"/>
      <c r="D25" s="680"/>
      <c r="E25" s="680"/>
      <c r="F25" s="680"/>
      <c r="G25" s="689" t="s">
        <v>1347</v>
      </c>
      <c r="H25" s="689"/>
      <c r="I25" s="689"/>
      <c r="J25" s="689"/>
      <c r="K25" s="689"/>
      <c r="L25" s="689"/>
      <c r="M25" s="689"/>
      <c r="N25" s="689" t="s">
        <v>1570</v>
      </c>
      <c r="O25" s="689"/>
      <c r="P25" s="689"/>
      <c r="Q25" s="689"/>
      <c r="R25" s="443"/>
      <c r="S25" s="443"/>
      <c r="T25" s="443"/>
      <c r="U25" s="443"/>
      <c r="V25" s="690" t="s">
        <v>1349</v>
      </c>
      <c r="W25" s="690"/>
      <c r="X25" s="690"/>
      <c r="Y25" s="690"/>
      <c r="Z25" s="690"/>
      <c r="AA25" s="690"/>
      <c r="AB25" s="690"/>
      <c r="AC25" s="690"/>
      <c r="AD25" s="690"/>
    </row>
    <row r="26" spans="1:30" s="444" customFormat="1" ht="42.75" customHeight="1">
      <c r="A26" s="680" t="s">
        <v>1350</v>
      </c>
      <c r="B26" s="680"/>
      <c r="C26" s="680"/>
      <c r="D26" s="680"/>
      <c r="E26" s="680"/>
      <c r="F26" s="680"/>
      <c r="G26" s="689" t="s">
        <v>1347</v>
      </c>
      <c r="H26" s="689"/>
      <c r="I26" s="689"/>
      <c r="J26" s="689"/>
      <c r="K26" s="689"/>
      <c r="L26" s="689"/>
      <c r="M26" s="689"/>
      <c r="N26" s="689" t="s">
        <v>1570</v>
      </c>
      <c r="O26" s="689"/>
      <c r="P26" s="689"/>
      <c r="Q26" s="689"/>
      <c r="R26" s="443"/>
      <c r="S26" s="443"/>
      <c r="T26" s="443"/>
      <c r="U26" s="443"/>
      <c r="V26" s="690"/>
      <c r="W26" s="690"/>
      <c r="X26" s="690"/>
      <c r="Y26" s="690"/>
      <c r="Z26" s="690"/>
      <c r="AA26" s="690"/>
      <c r="AB26" s="690"/>
      <c r="AC26" s="690"/>
      <c r="AD26" s="690"/>
    </row>
    <row r="27" spans="1:30" s="444" customFormat="1" ht="13.5" customHeight="1">
      <c r="A27" s="680" t="s">
        <v>1351</v>
      </c>
      <c r="B27" s="680"/>
      <c r="C27" s="680"/>
      <c r="D27" s="680"/>
      <c r="E27" s="680"/>
      <c r="F27" s="680"/>
      <c r="G27" s="689" t="s">
        <v>1571</v>
      </c>
      <c r="H27" s="689"/>
      <c r="I27" s="689"/>
      <c r="J27" s="689"/>
      <c r="K27" s="689"/>
      <c r="L27" s="689"/>
      <c r="M27" s="689"/>
      <c r="N27" s="689"/>
      <c r="O27" s="689"/>
      <c r="P27" s="689"/>
      <c r="Q27" s="689"/>
      <c r="R27" s="443"/>
      <c r="S27" s="443"/>
      <c r="T27" s="443"/>
      <c r="U27" s="443"/>
      <c r="V27" s="443"/>
      <c r="W27" s="443"/>
      <c r="X27" s="443"/>
      <c r="Y27" s="443"/>
      <c r="Z27" s="443"/>
      <c r="AA27" s="443"/>
      <c r="AB27" s="443"/>
      <c r="AC27" s="443"/>
      <c r="AD27" s="443"/>
    </row>
    <row r="28" spans="1:30" s="444" customFormat="1">
      <c r="A28" s="680" t="s">
        <v>1352</v>
      </c>
      <c r="B28" s="680"/>
      <c r="C28" s="692" t="s">
        <v>1353</v>
      </c>
      <c r="D28" s="692"/>
      <c r="E28" s="692"/>
      <c r="F28" s="692"/>
      <c r="G28" s="680" t="s">
        <v>1354</v>
      </c>
      <c r="H28" s="680"/>
      <c r="I28" s="680"/>
      <c r="J28" s="680"/>
      <c r="K28" s="680"/>
      <c r="L28" s="680"/>
      <c r="M28" s="680"/>
      <c r="N28" s="692" t="s">
        <v>1355</v>
      </c>
      <c r="O28" s="692"/>
      <c r="P28" s="692"/>
      <c r="Q28" s="692"/>
      <c r="R28" s="443"/>
      <c r="S28" s="443"/>
      <c r="T28" s="443"/>
      <c r="U28" s="443"/>
      <c r="V28" s="443"/>
      <c r="W28" s="443"/>
      <c r="X28" s="443"/>
      <c r="Y28" s="443"/>
      <c r="Z28" s="443"/>
      <c r="AA28" s="443"/>
      <c r="AB28" s="443"/>
      <c r="AC28" s="443"/>
      <c r="AD28" s="443"/>
    </row>
    <row r="29" spans="1:30" s="444" customFormat="1" ht="13.5" customHeight="1">
      <c r="A29" s="680" t="s">
        <v>1356</v>
      </c>
      <c r="B29" s="680"/>
      <c r="C29" s="680" t="s">
        <v>1357</v>
      </c>
      <c r="D29" s="680"/>
      <c r="E29" s="680"/>
      <c r="F29" s="680" t="s">
        <v>1358</v>
      </c>
      <c r="G29" s="680"/>
      <c r="H29" s="680" t="s">
        <v>1359</v>
      </c>
      <c r="I29" s="680"/>
      <c r="J29" s="680"/>
      <c r="K29" s="680" t="s">
        <v>1360</v>
      </c>
      <c r="L29" s="680"/>
      <c r="M29" s="680" t="s">
        <v>1361</v>
      </c>
      <c r="N29" s="680"/>
      <c r="O29" s="680"/>
      <c r="P29" s="680" t="s">
        <v>1362</v>
      </c>
      <c r="Q29" s="680"/>
      <c r="R29" s="443"/>
      <c r="S29" s="443"/>
      <c r="T29" s="443"/>
      <c r="U29" s="443"/>
      <c r="V29" s="443"/>
      <c r="W29" s="443"/>
      <c r="X29" s="443"/>
      <c r="Y29" s="443"/>
      <c r="Z29" s="443"/>
      <c r="AA29" s="443"/>
      <c r="AB29" s="443"/>
      <c r="AC29" s="443"/>
      <c r="AD29" s="443"/>
    </row>
    <row r="30" spans="1:30" s="444" customFormat="1">
      <c r="A30" s="680" t="s">
        <v>1363</v>
      </c>
      <c r="B30" s="680"/>
      <c r="C30" s="689" t="s">
        <v>222</v>
      </c>
      <c r="D30" s="689"/>
      <c r="E30" s="689"/>
      <c r="F30" s="691" t="s">
        <v>1364</v>
      </c>
      <c r="G30" s="691"/>
      <c r="H30" s="691" t="s">
        <v>1365</v>
      </c>
      <c r="I30" s="691"/>
      <c r="J30" s="691"/>
      <c r="K30" s="691" t="s">
        <v>1365</v>
      </c>
      <c r="L30" s="691"/>
      <c r="M30" s="691" t="s">
        <v>1366</v>
      </c>
      <c r="N30" s="691"/>
      <c r="O30" s="691"/>
      <c r="P30" s="691" t="s">
        <v>1367</v>
      </c>
      <c r="Q30" s="691"/>
      <c r="R30" s="443"/>
      <c r="S30" s="443"/>
      <c r="T30" s="443"/>
      <c r="U30" s="443"/>
      <c r="V30" s="443"/>
      <c r="W30" s="443"/>
      <c r="X30" s="443"/>
      <c r="Y30" s="443"/>
      <c r="Z30" s="443"/>
      <c r="AA30" s="443"/>
      <c r="AB30" s="443"/>
      <c r="AC30" s="443"/>
      <c r="AD30" s="443"/>
    </row>
    <row r="31" spans="1:30" s="444" customFormat="1">
      <c r="A31" s="680"/>
      <c r="B31" s="680"/>
      <c r="C31" s="689"/>
      <c r="D31" s="689"/>
      <c r="E31" s="689"/>
      <c r="F31" s="691" t="s">
        <v>1368</v>
      </c>
      <c r="G31" s="691"/>
      <c r="H31" s="691" t="s">
        <v>1369</v>
      </c>
      <c r="I31" s="691"/>
      <c r="J31" s="691"/>
      <c r="K31" s="691" t="s">
        <v>1369</v>
      </c>
      <c r="L31" s="691"/>
      <c r="M31" s="691" t="s">
        <v>1370</v>
      </c>
      <c r="N31" s="691"/>
      <c r="O31" s="691"/>
      <c r="P31" s="691" t="s">
        <v>1371</v>
      </c>
      <c r="Q31" s="691"/>
      <c r="R31" s="443"/>
      <c r="S31" s="443"/>
      <c r="T31" s="443"/>
      <c r="U31" s="443"/>
      <c r="V31" s="443"/>
      <c r="W31" s="443"/>
      <c r="X31" s="443"/>
      <c r="Y31" s="443"/>
      <c r="Z31" s="443"/>
      <c r="AA31" s="443"/>
      <c r="AB31" s="443"/>
      <c r="AC31" s="443"/>
      <c r="AD31" s="443"/>
    </row>
    <row r="32" spans="1:30" s="444" customFormat="1" ht="24.75" customHeight="1">
      <c r="A32" s="680"/>
      <c r="B32" s="680"/>
      <c r="C32" s="689"/>
      <c r="D32" s="689"/>
      <c r="E32" s="689"/>
      <c r="F32" s="694"/>
      <c r="G32" s="694"/>
      <c r="H32" s="691" t="s">
        <v>1372</v>
      </c>
      <c r="I32" s="691"/>
      <c r="J32" s="691"/>
      <c r="K32" s="691"/>
      <c r="L32" s="691"/>
      <c r="M32" s="691" t="s">
        <v>1373</v>
      </c>
      <c r="N32" s="691"/>
      <c r="O32" s="691"/>
      <c r="P32" s="691" t="s">
        <v>1374</v>
      </c>
      <c r="Q32" s="691"/>
      <c r="R32" s="443"/>
      <c r="S32" s="443"/>
      <c r="T32" s="443"/>
      <c r="U32" s="443"/>
      <c r="V32" s="443"/>
      <c r="W32" s="443"/>
      <c r="X32" s="443"/>
      <c r="Y32" s="443"/>
      <c r="Z32" s="443"/>
      <c r="AA32" s="443"/>
      <c r="AB32" s="443"/>
      <c r="AC32" s="443"/>
      <c r="AD32" s="443"/>
    </row>
    <row r="33" spans="1:59">
      <c r="A33" s="693" t="s">
        <v>1375</v>
      </c>
      <c r="B33" s="693"/>
      <c r="C33" s="693"/>
      <c r="D33" s="693"/>
      <c r="E33" s="693"/>
      <c r="F33" s="693"/>
      <c r="G33" s="693"/>
      <c r="H33" s="693"/>
      <c r="I33" s="693"/>
      <c r="J33" s="693"/>
      <c r="K33" s="693"/>
      <c r="L33" s="693"/>
      <c r="M33" s="693"/>
      <c r="N33" s="693"/>
      <c r="O33" s="693"/>
      <c r="P33" s="693"/>
      <c r="Q33" s="693"/>
    </row>
    <row r="34" spans="1:59" ht="24">
      <c r="A34" s="446" t="s">
        <v>1376</v>
      </c>
      <c r="B34" s="686" t="s">
        <v>1377</v>
      </c>
      <c r="C34" s="686"/>
      <c r="D34" s="686"/>
      <c r="E34" s="686" t="s">
        <v>1378</v>
      </c>
      <c r="F34" s="686"/>
      <c r="G34" s="686"/>
      <c r="H34" s="686"/>
      <c r="I34" s="686" t="s">
        <v>1379</v>
      </c>
      <c r="J34" s="686"/>
      <c r="K34" s="686"/>
      <c r="L34" s="686" t="s">
        <v>1380</v>
      </c>
      <c r="M34" s="686"/>
      <c r="N34" s="686"/>
      <c r="O34" s="686"/>
      <c r="P34" s="686"/>
      <c r="Q34" s="446" t="s">
        <v>1381</v>
      </c>
    </row>
    <row r="35" spans="1:59" ht="30.75" customHeight="1">
      <c r="A35" s="499" t="s">
        <v>1572</v>
      </c>
      <c r="B35" s="683" t="s">
        <v>1574</v>
      </c>
      <c r="C35" s="684"/>
      <c r="D35" s="685"/>
      <c r="E35" s="699" t="s">
        <v>1575</v>
      </c>
      <c r="F35" s="700"/>
      <c r="G35" s="700"/>
      <c r="H35" s="701"/>
      <c r="I35" s="695">
        <v>1</v>
      </c>
      <c r="J35" s="696"/>
      <c r="K35" s="697"/>
      <c r="L35" s="683"/>
      <c r="M35" s="684"/>
      <c r="N35" s="684"/>
      <c r="O35" s="684"/>
      <c r="P35" s="685"/>
      <c r="Q35" s="500" t="s">
        <v>1573</v>
      </c>
    </row>
    <row r="36" spans="1:59">
      <c r="A36" s="447"/>
      <c r="B36" s="698"/>
      <c r="C36" s="698"/>
      <c r="D36" s="698"/>
      <c r="E36" s="698"/>
      <c r="F36" s="698"/>
      <c r="G36" s="698"/>
      <c r="H36" s="698"/>
      <c r="I36" s="698"/>
      <c r="J36" s="698"/>
      <c r="K36" s="698"/>
      <c r="L36" s="698"/>
      <c r="M36" s="698"/>
      <c r="N36" s="698"/>
      <c r="O36" s="698"/>
      <c r="P36" s="698"/>
      <c r="Q36" s="447"/>
      <c r="T36" s="501"/>
      <c r="U36" s="674"/>
      <c r="V36" s="674"/>
      <c r="W36" s="675"/>
      <c r="X36" s="675"/>
      <c r="Y36" s="503"/>
      <c r="Z36" s="504"/>
      <c r="AA36" s="502"/>
    </row>
    <row r="37" spans="1:59">
      <c r="A37" s="447"/>
      <c r="B37" s="698"/>
      <c r="C37" s="698"/>
      <c r="D37" s="698"/>
      <c r="E37" s="698"/>
      <c r="F37" s="698"/>
      <c r="G37" s="698"/>
      <c r="H37" s="698"/>
      <c r="I37" s="698"/>
      <c r="J37" s="698"/>
      <c r="K37" s="698"/>
      <c r="L37" s="698"/>
      <c r="M37" s="698"/>
      <c r="N37" s="698"/>
      <c r="O37" s="698"/>
      <c r="P37" s="698"/>
      <c r="Q37" s="447"/>
    </row>
    <row r="38" spans="1:59">
      <c r="A38" s="447"/>
      <c r="B38" s="698"/>
      <c r="C38" s="698"/>
      <c r="D38" s="698"/>
      <c r="E38" s="698"/>
      <c r="F38" s="698"/>
      <c r="G38" s="698"/>
      <c r="H38" s="698"/>
      <c r="I38" s="698"/>
      <c r="J38" s="698"/>
      <c r="K38" s="698"/>
      <c r="L38" s="698"/>
      <c r="M38" s="698"/>
      <c r="N38" s="698"/>
      <c r="O38" s="698"/>
      <c r="P38" s="698"/>
      <c r="Q38" s="447"/>
    </row>
    <row r="39" spans="1:59">
      <c r="A39" s="447"/>
      <c r="B39" s="698"/>
      <c r="C39" s="698"/>
      <c r="D39" s="698"/>
      <c r="E39" s="698"/>
      <c r="F39" s="698"/>
      <c r="G39" s="698"/>
      <c r="H39" s="698"/>
      <c r="I39" s="698"/>
      <c r="J39" s="698"/>
      <c r="K39" s="698"/>
      <c r="L39" s="698"/>
      <c r="M39" s="698"/>
      <c r="N39" s="698"/>
      <c r="O39" s="698"/>
      <c r="P39" s="698"/>
      <c r="Q39" s="447"/>
    </row>
    <row r="40" spans="1:59">
      <c r="A40" s="447"/>
      <c r="B40" s="698"/>
      <c r="C40" s="698"/>
      <c r="D40" s="698"/>
      <c r="E40" s="698"/>
      <c r="F40" s="698"/>
      <c r="G40" s="698"/>
      <c r="H40" s="698"/>
      <c r="I40" s="698"/>
      <c r="J40" s="698"/>
      <c r="K40" s="698"/>
      <c r="L40" s="698"/>
      <c r="M40" s="698"/>
      <c r="N40" s="698"/>
      <c r="O40" s="698"/>
      <c r="P40" s="698"/>
      <c r="Q40" s="447"/>
    </row>
    <row r="41" spans="1:59" ht="11.25" customHeight="1">
      <c r="A41" s="447"/>
      <c r="B41" s="698"/>
      <c r="C41" s="698"/>
      <c r="D41" s="698"/>
      <c r="E41" s="698"/>
      <c r="F41" s="698"/>
      <c r="G41" s="698"/>
      <c r="H41" s="698"/>
      <c r="I41" s="698"/>
      <c r="J41" s="698"/>
      <c r="K41" s="698"/>
      <c r="L41" s="698"/>
      <c r="M41" s="698"/>
      <c r="N41" s="698"/>
      <c r="O41" s="698"/>
      <c r="P41" s="698"/>
      <c r="Q41" s="447"/>
    </row>
    <row r="42" spans="1:59">
      <c r="A42" s="447"/>
      <c r="B42" s="698"/>
      <c r="C42" s="698"/>
      <c r="D42" s="698"/>
      <c r="E42" s="698"/>
      <c r="F42" s="698"/>
      <c r="G42" s="698"/>
      <c r="H42" s="698"/>
      <c r="I42" s="698"/>
      <c r="J42" s="698"/>
      <c r="K42" s="698"/>
      <c r="L42" s="698"/>
      <c r="M42" s="698"/>
      <c r="N42" s="698"/>
      <c r="O42" s="698"/>
      <c r="P42" s="698"/>
      <c r="Q42" s="447"/>
    </row>
    <row r="43" spans="1:59">
      <c r="A43" s="447"/>
      <c r="B43" s="698"/>
      <c r="C43" s="698"/>
      <c r="D43" s="698"/>
      <c r="E43" s="698"/>
      <c r="F43" s="698"/>
      <c r="G43" s="698"/>
      <c r="H43" s="698"/>
      <c r="I43" s="698"/>
      <c r="J43" s="698"/>
      <c r="K43" s="698"/>
      <c r="L43" s="698"/>
      <c r="M43" s="698"/>
      <c r="N43" s="698"/>
      <c r="O43" s="698"/>
      <c r="P43" s="698"/>
      <c r="Q43" s="447"/>
    </row>
    <row r="44" spans="1:59">
      <c r="A44" s="447"/>
      <c r="B44" s="698"/>
      <c r="C44" s="698"/>
      <c r="D44" s="698"/>
      <c r="E44" s="698"/>
      <c r="F44" s="698"/>
      <c r="G44" s="698"/>
      <c r="H44" s="698"/>
      <c r="I44" s="698"/>
      <c r="J44" s="698"/>
      <c r="K44" s="698"/>
      <c r="L44" s="698"/>
      <c r="M44" s="698"/>
      <c r="N44" s="698"/>
      <c r="O44" s="698"/>
      <c r="P44" s="698"/>
      <c r="Q44" s="447"/>
    </row>
    <row r="45" spans="1:59" s="448" customFormat="1" ht="24">
      <c r="A45" s="446" t="s">
        <v>1382</v>
      </c>
      <c r="B45" s="686" t="s">
        <v>1383</v>
      </c>
      <c r="C45" s="686"/>
      <c r="D45" s="686"/>
      <c r="E45" s="686" t="s">
        <v>1383</v>
      </c>
      <c r="F45" s="686"/>
      <c r="G45" s="686"/>
      <c r="H45" s="686"/>
      <c r="I45" s="686"/>
      <c r="J45" s="686"/>
      <c r="K45" s="686"/>
      <c r="L45" s="686"/>
      <c r="M45" s="686"/>
      <c r="N45" s="686"/>
      <c r="O45" s="686"/>
      <c r="P45" s="686"/>
      <c r="Q45" s="446" t="s">
        <v>1383</v>
      </c>
      <c r="R45" s="443"/>
      <c r="S45" s="443"/>
      <c r="T45" s="443"/>
      <c r="U45" s="443"/>
      <c r="V45" s="443"/>
      <c r="W45" s="443"/>
      <c r="X45" s="443"/>
      <c r="Y45" s="443"/>
      <c r="Z45" s="443"/>
      <c r="AA45" s="443"/>
      <c r="AB45" s="443"/>
      <c r="AC45" s="443"/>
      <c r="AD45" s="443"/>
      <c r="AE45" s="443"/>
      <c r="AF45" s="443"/>
      <c r="AG45" s="443"/>
      <c r="AH45" s="443"/>
      <c r="AI45" s="443"/>
      <c r="AJ45" s="443"/>
      <c r="AK45" s="443"/>
      <c r="AL45" s="443"/>
      <c r="AM45" s="443"/>
      <c r="AN45" s="443"/>
      <c r="AO45" s="443"/>
      <c r="AP45" s="443"/>
      <c r="AQ45" s="443"/>
      <c r="AR45" s="443"/>
      <c r="AS45" s="443"/>
      <c r="AT45" s="443"/>
      <c r="AU45" s="443"/>
      <c r="AV45" s="443"/>
      <c r="AW45" s="443"/>
      <c r="AX45" s="443"/>
      <c r="AY45" s="443"/>
      <c r="AZ45" s="443"/>
      <c r="BA45" s="443"/>
      <c r="BB45" s="443"/>
      <c r="BC45" s="443"/>
      <c r="BD45" s="443"/>
      <c r="BE45" s="443"/>
      <c r="BF45" s="443"/>
      <c r="BG45" s="443"/>
    </row>
    <row r="46" spans="1:59" s="443" customFormat="1"/>
    <row r="47" spans="1:59" s="443" customFormat="1"/>
    <row r="48" spans="1:59" s="443" customFormat="1"/>
    <row r="49" s="443" customFormat="1"/>
    <row r="50" s="443" customFormat="1"/>
    <row r="51" s="443" customFormat="1"/>
    <row r="52" s="443" customFormat="1"/>
    <row r="53" s="443" customFormat="1"/>
    <row r="54" s="443" customFormat="1"/>
    <row r="55" s="443" customFormat="1"/>
    <row r="56" s="443" customFormat="1"/>
    <row r="57" s="443" customFormat="1"/>
    <row r="58" s="443" customFormat="1"/>
    <row r="59" s="443" customFormat="1"/>
    <row r="60" s="443" customFormat="1"/>
    <row r="61" s="443" customFormat="1"/>
    <row r="62" s="443" customFormat="1"/>
    <row r="63" s="443" customFormat="1"/>
    <row r="64" s="443" customFormat="1"/>
    <row r="65" s="443" customFormat="1"/>
    <row r="66" s="443" customFormat="1"/>
    <row r="67" s="443" customFormat="1"/>
    <row r="68" s="443" customFormat="1"/>
    <row r="69" s="443" customFormat="1"/>
    <row r="70" s="443" customFormat="1"/>
    <row r="71" s="443" customFormat="1"/>
    <row r="72" s="443" customFormat="1"/>
    <row r="73" s="443" customFormat="1"/>
    <row r="74" s="443" customFormat="1"/>
    <row r="75" s="443" customFormat="1"/>
    <row r="76" s="443" customFormat="1"/>
    <row r="77" s="443" customFormat="1"/>
    <row r="78" s="443" customFormat="1"/>
    <row r="79" s="443" customFormat="1"/>
    <row r="80" s="443" customFormat="1"/>
    <row r="81" s="443" customFormat="1"/>
    <row r="82" s="443" customFormat="1"/>
    <row r="83" s="443" customFormat="1"/>
    <row r="84" s="443" customFormat="1"/>
    <row r="85" s="443" customFormat="1"/>
    <row r="86" s="443" customFormat="1"/>
    <row r="87" s="443" customFormat="1"/>
    <row r="88" s="443" customFormat="1"/>
    <row r="89" s="443" customFormat="1"/>
    <row r="90" s="443" customFormat="1"/>
    <row r="91" s="443" customFormat="1"/>
    <row r="92" s="443" customFormat="1"/>
    <row r="93" s="443" customFormat="1"/>
    <row r="94" s="443" customFormat="1"/>
    <row r="95" s="443" customFormat="1"/>
    <row r="96" s="443" customFormat="1"/>
    <row r="97" s="443" customFormat="1"/>
    <row r="98" s="443" customFormat="1"/>
    <row r="99" s="443" customFormat="1"/>
    <row r="100" s="443" customFormat="1"/>
    <row r="101" s="443" customFormat="1"/>
    <row r="102" s="443" customFormat="1"/>
    <row r="103" s="443" customFormat="1"/>
    <row r="104" s="443" customFormat="1"/>
    <row r="105" s="443" customFormat="1"/>
    <row r="106" s="443" customFormat="1"/>
    <row r="107" s="443" customFormat="1"/>
    <row r="108" s="443" customFormat="1"/>
    <row r="109" s="443" customFormat="1"/>
    <row r="110" s="443" customFormat="1"/>
    <row r="111" s="443" customFormat="1"/>
    <row r="112" s="443" customFormat="1"/>
    <row r="113" s="443" customFormat="1"/>
    <row r="114" s="443" customFormat="1"/>
    <row r="115" s="443" customFormat="1"/>
    <row r="116" s="443" customFormat="1"/>
    <row r="117" s="443" customFormat="1"/>
    <row r="118" s="443" customFormat="1"/>
    <row r="119" s="443" customFormat="1"/>
    <row r="120" s="443" customFormat="1"/>
    <row r="121" s="443" customFormat="1"/>
    <row r="122" s="443" customFormat="1"/>
    <row r="123" s="443" customFormat="1"/>
    <row r="124" s="443" customFormat="1"/>
    <row r="125" s="443" customFormat="1"/>
    <row r="126" s="443" customFormat="1"/>
    <row r="127" s="443" customFormat="1"/>
    <row r="128" s="443" customFormat="1"/>
    <row r="129" s="443" customFormat="1"/>
    <row r="130" s="443" customFormat="1"/>
    <row r="131" s="443" customFormat="1"/>
    <row r="132" s="443" customFormat="1"/>
    <row r="133" s="443" customFormat="1"/>
    <row r="134" s="443" customFormat="1"/>
    <row r="135" s="443" customFormat="1"/>
    <row r="136" s="443" customFormat="1"/>
    <row r="137" s="443" customFormat="1"/>
    <row r="138" s="443" customFormat="1"/>
    <row r="139" s="443" customFormat="1"/>
    <row r="140" s="443" customFormat="1"/>
    <row r="141" s="443" customFormat="1"/>
    <row r="142" s="443" customFormat="1"/>
    <row r="143" s="443" customFormat="1"/>
    <row r="144" s="443" customFormat="1"/>
    <row r="145" s="443" customFormat="1"/>
    <row r="146" s="443" customFormat="1"/>
    <row r="147" s="443" customFormat="1"/>
    <row r="148" s="443" customFormat="1"/>
    <row r="149" s="443" customFormat="1"/>
    <row r="150" s="443" customFormat="1"/>
    <row r="151" s="443" customFormat="1"/>
    <row r="152" s="443" customFormat="1"/>
    <row r="153" s="443" customFormat="1"/>
    <row r="154" s="443" customFormat="1"/>
    <row r="155" s="443" customFormat="1"/>
    <row r="156" s="443" customFormat="1"/>
    <row r="157" s="443" customFormat="1"/>
    <row r="158" s="443" customFormat="1"/>
    <row r="159" s="443" customFormat="1"/>
    <row r="160" s="443" customFormat="1"/>
    <row r="161" s="443" customFormat="1"/>
    <row r="162" s="443" customFormat="1"/>
    <row r="163" s="443" customFormat="1"/>
    <row r="164" s="443" customFormat="1"/>
    <row r="165" s="443" customFormat="1"/>
    <row r="166" s="443" customFormat="1"/>
    <row r="167" s="443" customFormat="1"/>
    <row r="168" s="443" customFormat="1"/>
    <row r="169" s="443" customFormat="1"/>
    <row r="170" s="443" customFormat="1"/>
    <row r="171" s="443" customFormat="1"/>
    <row r="172" s="443" customFormat="1"/>
    <row r="173" s="443" customFormat="1"/>
    <row r="174" s="443" customFormat="1"/>
    <row r="175" s="443" customFormat="1"/>
    <row r="176" s="443" customFormat="1"/>
    <row r="177" s="443" customFormat="1"/>
    <row r="178" s="443" customFormat="1"/>
    <row r="179" s="443" customFormat="1"/>
    <row r="180" s="443" customFormat="1"/>
    <row r="181" s="443" customFormat="1"/>
    <row r="182" s="443" customFormat="1"/>
    <row r="183" s="443" customFormat="1"/>
    <row r="184" s="443" customFormat="1"/>
    <row r="185" s="443" customFormat="1"/>
    <row r="186" s="443" customFormat="1"/>
    <row r="187" s="443" customFormat="1"/>
    <row r="188" s="443" customFormat="1"/>
    <row r="189" s="443" customFormat="1"/>
    <row r="190" s="443" customFormat="1"/>
    <row r="191" s="443" customFormat="1"/>
    <row r="192" s="443" customFormat="1"/>
    <row r="193" s="443" customFormat="1"/>
    <row r="194" s="443" customFormat="1"/>
    <row r="195" s="443" customFormat="1"/>
    <row r="196" s="443" customFormat="1"/>
    <row r="197" s="443" customFormat="1"/>
    <row r="198" s="443" customFormat="1"/>
    <row r="199" s="443" customFormat="1"/>
    <row r="200" s="443" customFormat="1"/>
    <row r="201" s="443" customFormat="1"/>
    <row r="202" s="443" customFormat="1"/>
    <row r="203" s="443" customFormat="1"/>
    <row r="204" s="443" customFormat="1"/>
    <row r="205" s="443" customFormat="1"/>
    <row r="206" s="443" customFormat="1"/>
    <row r="207" s="443" customFormat="1"/>
    <row r="208" s="443" customFormat="1"/>
    <row r="209" s="443" customFormat="1"/>
    <row r="210" s="443" customFormat="1"/>
    <row r="211" s="443" customFormat="1"/>
    <row r="212" s="443" customFormat="1"/>
    <row r="213" s="443" customFormat="1"/>
    <row r="214" s="443" customFormat="1"/>
    <row r="215" s="443" customFormat="1"/>
    <row r="216" s="443" customFormat="1"/>
    <row r="217" s="443" customFormat="1"/>
    <row r="218" s="443" customFormat="1"/>
    <row r="219" s="443" customFormat="1"/>
    <row r="220" s="443" customFormat="1"/>
    <row r="221" s="443" customFormat="1"/>
    <row r="222" s="443" customFormat="1"/>
    <row r="223" s="443" customFormat="1"/>
    <row r="224" s="443" customFormat="1"/>
    <row r="225" s="443" customFormat="1"/>
    <row r="226" s="443" customFormat="1"/>
    <row r="227" s="443" customFormat="1"/>
    <row r="228" s="443" customFormat="1"/>
    <row r="229" s="443" customFormat="1"/>
    <row r="230" s="443" customFormat="1"/>
    <row r="231" s="443" customFormat="1"/>
    <row r="232" s="443" customFormat="1"/>
    <row r="233" s="443" customFormat="1"/>
    <row r="234" s="443" customFormat="1"/>
    <row r="235" s="443" customFormat="1"/>
    <row r="236" s="443" customFormat="1"/>
    <row r="237" s="443" customFormat="1"/>
    <row r="238" s="443" customFormat="1"/>
    <row r="239" s="443" customFormat="1"/>
    <row r="240" s="443" customFormat="1"/>
    <row r="241" s="443" customFormat="1"/>
    <row r="242" s="443" customFormat="1"/>
    <row r="243" s="443" customFormat="1"/>
    <row r="244" s="443" customFormat="1"/>
    <row r="245" s="443" customFormat="1"/>
    <row r="246" s="443" customFormat="1"/>
    <row r="247" s="443" customFormat="1"/>
    <row r="248" s="443" customFormat="1"/>
    <row r="249" s="443" customFormat="1"/>
    <row r="250" s="443" customFormat="1"/>
    <row r="251" s="443" customFormat="1"/>
    <row r="252" s="443" customFormat="1"/>
    <row r="253" s="443" customFormat="1"/>
    <row r="254" s="443" customFormat="1"/>
    <row r="255" s="443" customFormat="1"/>
    <row r="256" s="443" customFormat="1"/>
    <row r="257" s="443" customFormat="1"/>
    <row r="258" s="443" customFormat="1"/>
    <row r="259" s="443" customFormat="1"/>
    <row r="260" s="443" customFormat="1"/>
    <row r="261" s="443" customFormat="1"/>
    <row r="262" s="443" customFormat="1"/>
    <row r="263" s="443" customFormat="1"/>
    <row r="264" s="443" customFormat="1"/>
    <row r="265" s="443" customFormat="1"/>
    <row r="266" s="443" customFormat="1"/>
    <row r="267" s="443" customFormat="1"/>
    <row r="268" s="443" customFormat="1"/>
    <row r="269" s="443" customFormat="1"/>
    <row r="270" s="443" customFormat="1"/>
    <row r="271" s="443" customFormat="1"/>
    <row r="272" s="443" customFormat="1"/>
    <row r="273" s="443" customFormat="1"/>
    <row r="274" s="443" customFormat="1"/>
    <row r="275" s="443" customFormat="1"/>
    <row r="276" s="443" customFormat="1"/>
    <row r="277" s="443" customFormat="1"/>
    <row r="278" s="443" customFormat="1"/>
    <row r="279" s="443" customFormat="1"/>
    <row r="280" s="443" customFormat="1"/>
    <row r="281" s="443" customFormat="1"/>
    <row r="282" s="443" customFormat="1"/>
    <row r="283" s="443" customFormat="1"/>
    <row r="284" s="443" customFormat="1"/>
    <row r="285" s="443" customFormat="1"/>
    <row r="286" s="443" customFormat="1"/>
    <row r="287" s="443" customFormat="1"/>
    <row r="288" s="443" customFormat="1"/>
    <row r="289" s="443" customFormat="1"/>
    <row r="290" s="443" customFormat="1"/>
    <row r="291" s="443" customFormat="1"/>
    <row r="292" s="443" customFormat="1"/>
    <row r="293" s="443" customFormat="1"/>
    <row r="294" s="443" customFormat="1"/>
    <row r="295" s="443" customFormat="1"/>
    <row r="296" s="443" customFormat="1"/>
    <row r="297" s="443" customFormat="1"/>
    <row r="298" s="443" customFormat="1"/>
    <row r="299" s="443" customFormat="1"/>
    <row r="300" s="443" customFormat="1"/>
    <row r="301" s="443" customFormat="1"/>
    <row r="302" s="443" customFormat="1"/>
    <row r="303" s="443" customFormat="1"/>
    <row r="304" s="443" customFormat="1"/>
    <row r="305" s="443" customFormat="1"/>
    <row r="306" s="443" customFormat="1"/>
    <row r="307" s="443" customFormat="1"/>
    <row r="308" s="443" customFormat="1"/>
    <row r="309" s="443" customFormat="1"/>
    <row r="310" s="443" customFormat="1"/>
    <row r="311" s="443" customFormat="1"/>
    <row r="312" s="443" customFormat="1"/>
    <row r="313" s="443" customFormat="1"/>
    <row r="314" s="443" customFormat="1"/>
    <row r="315" s="443" customFormat="1"/>
    <row r="316" s="443" customFormat="1"/>
    <row r="317" s="443" customFormat="1"/>
    <row r="318" s="443" customFormat="1"/>
    <row r="319" s="443" customFormat="1"/>
    <row r="320" s="443" customFormat="1"/>
    <row r="321" s="443" customFormat="1"/>
    <row r="322" s="443" customFormat="1"/>
    <row r="323" s="443" customFormat="1"/>
    <row r="324" s="443" customFormat="1"/>
    <row r="325" s="443" customFormat="1"/>
    <row r="326" s="443" customFormat="1"/>
    <row r="327" s="443" customFormat="1"/>
    <row r="328" s="443" customFormat="1"/>
    <row r="329" s="443" customFormat="1"/>
    <row r="330" s="443" customFormat="1"/>
    <row r="331" s="443" customFormat="1"/>
    <row r="332" s="443" customFormat="1"/>
    <row r="333" s="443" customFormat="1"/>
    <row r="334" s="443" customFormat="1"/>
    <row r="335" s="443" customFormat="1"/>
    <row r="336" s="443" customFormat="1"/>
    <row r="337" s="443" customFormat="1"/>
    <row r="338" s="443" customFormat="1"/>
    <row r="339" s="443" customFormat="1"/>
    <row r="340" s="443" customFormat="1"/>
    <row r="341" s="443" customFormat="1"/>
    <row r="342" s="443" customFormat="1"/>
    <row r="343" s="443" customFormat="1"/>
    <row r="344" s="443" customFormat="1"/>
    <row r="345" s="443" customFormat="1"/>
    <row r="346" s="443" customFormat="1"/>
    <row r="347" s="443" customFormat="1"/>
    <row r="348" s="443" customFormat="1"/>
    <row r="349" s="443" customFormat="1"/>
    <row r="350" s="443" customFormat="1"/>
    <row r="351" s="443" customFormat="1"/>
    <row r="352" s="443" customFormat="1"/>
    <row r="353" s="443" customFormat="1"/>
    <row r="354" s="443" customFormat="1"/>
    <row r="355" s="443" customFormat="1"/>
    <row r="356" s="443" customFormat="1"/>
    <row r="357" s="443" customFormat="1"/>
    <row r="358" s="443" customFormat="1"/>
    <row r="359" s="443" customFormat="1"/>
    <row r="360" s="443" customFormat="1"/>
    <row r="361" s="443" customFormat="1"/>
    <row r="362" s="443" customFormat="1"/>
    <row r="363" s="443" customFormat="1"/>
    <row r="364" s="443" customFormat="1"/>
    <row r="365" s="443" customFormat="1"/>
    <row r="366" s="443" customFormat="1"/>
    <row r="367" s="443" customFormat="1"/>
    <row r="368" s="443" customFormat="1"/>
    <row r="369" s="443" customFormat="1"/>
    <row r="370" s="443" customFormat="1"/>
    <row r="371" s="443" customFormat="1"/>
    <row r="372" s="443" customFormat="1"/>
    <row r="373" s="443" customFormat="1"/>
    <row r="374" s="443" customFormat="1"/>
    <row r="375" s="443" customFormat="1"/>
    <row r="376" s="443" customFormat="1"/>
    <row r="377" s="443" customFormat="1"/>
    <row r="378" s="443" customFormat="1"/>
    <row r="379" s="443" customFormat="1"/>
    <row r="380" s="443" customFormat="1"/>
    <row r="381" s="443" customFormat="1"/>
    <row r="382" s="443" customFormat="1"/>
    <row r="383" s="443" customFormat="1"/>
    <row r="384" s="443" customFormat="1"/>
    <row r="385" s="443" customFormat="1"/>
    <row r="386" s="443" customFormat="1"/>
    <row r="387" s="443" customFormat="1"/>
    <row r="388" s="443" customFormat="1"/>
    <row r="389" s="443" customFormat="1"/>
    <row r="390" s="443" customFormat="1"/>
    <row r="391" s="443" customFormat="1"/>
    <row r="392" s="443" customFormat="1"/>
    <row r="393" s="443" customFormat="1"/>
    <row r="394" s="443" customFormat="1"/>
    <row r="395" s="443" customFormat="1"/>
    <row r="396" s="443" customFormat="1"/>
    <row r="397" s="443" customFormat="1"/>
    <row r="398" s="443" customFormat="1"/>
    <row r="399" s="443" customFormat="1"/>
    <row r="400" s="443" customFormat="1"/>
    <row r="401" s="443" customFormat="1"/>
    <row r="402" s="443" customFormat="1"/>
    <row r="403" s="443" customFormat="1"/>
    <row r="404" s="443" customFormat="1"/>
    <row r="405" s="443" customFormat="1"/>
    <row r="406" s="443" customFormat="1"/>
    <row r="407" s="443" customFormat="1"/>
    <row r="408" s="443" customFormat="1"/>
    <row r="409" s="443" customFormat="1"/>
    <row r="410" s="443" customFormat="1"/>
    <row r="411" s="443" customFormat="1"/>
    <row r="412" s="443" customFormat="1"/>
    <row r="413" s="443" customFormat="1"/>
    <row r="414" s="443" customFormat="1"/>
    <row r="415" s="443" customFormat="1"/>
    <row r="416" s="443" customFormat="1"/>
    <row r="417" s="443" customFormat="1"/>
    <row r="418" s="443" customFormat="1"/>
    <row r="419" s="443" customFormat="1"/>
    <row r="420" s="443" customFormat="1"/>
    <row r="421" s="443" customFormat="1"/>
    <row r="422" s="443" customFormat="1"/>
    <row r="423" s="443" customFormat="1"/>
    <row r="424" s="443" customFormat="1"/>
    <row r="425" s="443" customFormat="1"/>
    <row r="426" s="443" customFormat="1"/>
    <row r="427" s="443" customFormat="1"/>
    <row r="428" s="443" customFormat="1"/>
    <row r="429" s="443" customFormat="1"/>
    <row r="430" s="443" customFormat="1"/>
    <row r="431" s="443" customFormat="1"/>
    <row r="432" s="443" customFormat="1"/>
    <row r="433" s="443" customFormat="1"/>
    <row r="434" s="443" customFormat="1"/>
    <row r="435" s="443" customFormat="1"/>
    <row r="436" s="443" customFormat="1"/>
    <row r="437" s="443" customFormat="1"/>
    <row r="438" s="443" customFormat="1"/>
    <row r="439" s="443" customFormat="1"/>
    <row r="440" s="443" customFormat="1"/>
    <row r="441" s="443" customFormat="1"/>
    <row r="442" s="443" customFormat="1"/>
    <row r="443" s="443" customFormat="1"/>
    <row r="444" s="443" customFormat="1"/>
    <row r="445" s="443" customFormat="1"/>
    <row r="446" s="443" customFormat="1"/>
    <row r="447" s="443" customFormat="1"/>
    <row r="448" s="443" customFormat="1"/>
    <row r="449" s="443" customFormat="1"/>
    <row r="450" s="443" customFormat="1"/>
    <row r="451" s="443" customFormat="1"/>
    <row r="452" s="443" customFormat="1"/>
    <row r="453" s="443" customFormat="1"/>
    <row r="454" s="443" customFormat="1"/>
    <row r="455" s="443" customFormat="1"/>
    <row r="456" s="443" customFormat="1"/>
    <row r="457" s="443" customFormat="1"/>
    <row r="458" s="443" customFormat="1"/>
    <row r="459" s="443" customFormat="1"/>
    <row r="460" s="443" customFormat="1"/>
    <row r="461" s="443" customFormat="1"/>
    <row r="462" s="443" customFormat="1"/>
    <row r="463" s="443" customFormat="1"/>
    <row r="464" s="443" customFormat="1"/>
    <row r="465" s="443" customFormat="1"/>
    <row r="466" s="443" customFormat="1"/>
    <row r="467" s="443" customFormat="1"/>
    <row r="468" s="443" customFormat="1"/>
    <row r="469" s="443" customFormat="1"/>
    <row r="470" s="443" customFormat="1"/>
    <row r="471" s="443" customFormat="1"/>
    <row r="472" s="443" customFormat="1"/>
    <row r="473" s="443" customFormat="1"/>
    <row r="474" s="443" customFormat="1"/>
    <row r="475" s="443" customFormat="1"/>
    <row r="476" s="443" customFormat="1"/>
    <row r="477" s="443" customFormat="1"/>
    <row r="478" s="443" customFormat="1"/>
    <row r="479" s="443" customFormat="1"/>
    <row r="480" s="443" customFormat="1"/>
    <row r="481" s="443" customFormat="1"/>
    <row r="482" s="443" customFormat="1"/>
    <row r="483" s="443" customFormat="1"/>
    <row r="484" s="443" customFormat="1"/>
    <row r="485" s="443" customFormat="1"/>
    <row r="486" s="443" customFormat="1"/>
    <row r="487" s="443" customFormat="1"/>
    <row r="488" s="443" customFormat="1"/>
    <row r="489" s="443" customFormat="1"/>
    <row r="490" s="443" customFormat="1"/>
    <row r="491" s="443" customFormat="1"/>
    <row r="492" s="443" customFormat="1"/>
    <row r="493" s="443" customFormat="1"/>
    <row r="494" s="443" customFormat="1"/>
    <row r="495" s="443" customFormat="1"/>
    <row r="496" s="443" customFormat="1"/>
    <row r="497" s="443" customFormat="1"/>
    <row r="498" s="443" customFormat="1"/>
    <row r="499" s="443" customFormat="1"/>
    <row r="500" s="443" customFormat="1"/>
    <row r="501" s="443" customFormat="1"/>
    <row r="502" s="443" customFormat="1"/>
    <row r="503" s="443" customFormat="1"/>
    <row r="504" s="443" customFormat="1"/>
    <row r="505" s="443" customFormat="1"/>
    <row r="506" s="443" customFormat="1"/>
    <row r="507" s="443" customFormat="1"/>
    <row r="508" s="443" customFormat="1"/>
    <row r="509" s="443" customFormat="1"/>
    <row r="510" s="443" customFormat="1"/>
    <row r="511" s="443" customFormat="1"/>
    <row r="512" s="443" customFormat="1"/>
    <row r="513" s="443" customFormat="1"/>
    <row r="514" s="443" customFormat="1"/>
    <row r="515" s="443" customFormat="1"/>
    <row r="516" s="443" customFormat="1"/>
    <row r="517" s="443" customFormat="1"/>
    <row r="518" s="443" customFormat="1"/>
    <row r="519" s="443" customFormat="1"/>
    <row r="520" s="443" customFormat="1"/>
    <row r="521" s="443" customFormat="1"/>
    <row r="522" s="443" customFormat="1"/>
    <row r="523" s="443" customFormat="1"/>
    <row r="524" s="443" customFormat="1"/>
    <row r="525" s="443" customFormat="1"/>
    <row r="526" s="443" customFormat="1"/>
    <row r="527" s="443" customFormat="1"/>
    <row r="528" s="443" customFormat="1"/>
    <row r="529" s="443" customFormat="1"/>
    <row r="530" s="443" customFormat="1"/>
    <row r="531" s="443" customFormat="1"/>
    <row r="532" s="443" customFormat="1"/>
    <row r="533" s="443" customFormat="1"/>
    <row r="534" s="443" customFormat="1"/>
    <row r="535" s="443" customFormat="1"/>
    <row r="536" s="443" customFormat="1"/>
    <row r="537" s="443" customFormat="1"/>
    <row r="538" s="443" customFormat="1"/>
    <row r="539" s="443" customFormat="1"/>
    <row r="540" s="443" customFormat="1"/>
    <row r="541" s="443" customFormat="1"/>
    <row r="542" s="443" customFormat="1"/>
    <row r="543" s="443" customFormat="1"/>
    <row r="544" s="443" customFormat="1"/>
    <row r="545" s="443" customFormat="1"/>
    <row r="546" s="443" customFormat="1"/>
    <row r="547" s="443" customFormat="1"/>
    <row r="548" s="443" customFormat="1"/>
    <row r="549" s="443" customFormat="1"/>
    <row r="550" s="443" customFormat="1"/>
    <row r="551" s="443" customFormat="1"/>
    <row r="552" s="443" customFormat="1"/>
    <row r="553" s="443" customFormat="1"/>
    <row r="554" s="443" customFormat="1"/>
    <row r="555" s="443" customFormat="1"/>
    <row r="556" s="443" customFormat="1"/>
    <row r="557" s="443" customFormat="1"/>
    <row r="558" s="443" customFormat="1"/>
    <row r="559" s="443" customFormat="1"/>
    <row r="560" s="443" customFormat="1"/>
    <row r="561" s="443" customFormat="1"/>
    <row r="562" s="443" customFormat="1"/>
    <row r="563" s="443" customFormat="1"/>
    <row r="564" s="443" customFormat="1"/>
    <row r="565" s="443" customFormat="1"/>
    <row r="566" s="443" customFormat="1"/>
    <row r="567" s="443" customFormat="1"/>
    <row r="568" s="443" customFormat="1"/>
    <row r="569" s="443" customFormat="1"/>
    <row r="570" s="443" customFormat="1"/>
    <row r="571" s="443" customFormat="1"/>
    <row r="572" s="443" customFormat="1"/>
    <row r="573" s="443" customFormat="1"/>
    <row r="574" s="443" customFormat="1"/>
    <row r="575" s="443" customFormat="1"/>
    <row r="576" s="443" customFormat="1"/>
    <row r="577" s="443" customFormat="1"/>
    <row r="578" s="443" customFormat="1"/>
    <row r="579" s="443" customFormat="1"/>
    <row r="580" s="443" customFormat="1"/>
    <row r="581" s="443" customFormat="1"/>
    <row r="582" s="443" customFormat="1"/>
    <row r="583" s="443" customFormat="1"/>
    <row r="584" s="443" customFormat="1"/>
    <row r="585" s="443" customFormat="1"/>
    <row r="586" s="443" customFormat="1"/>
    <row r="587" s="443" customFormat="1"/>
    <row r="588" s="443" customFormat="1"/>
    <row r="589" s="443" customFormat="1"/>
    <row r="590" s="443" customFormat="1"/>
    <row r="591" s="443" customFormat="1"/>
    <row r="592" s="443" customFormat="1"/>
    <row r="593" s="443" customFormat="1"/>
    <row r="594" s="443" customFormat="1"/>
    <row r="595" s="443" customFormat="1"/>
    <row r="596" s="443" customFormat="1"/>
    <row r="597" s="443" customFormat="1"/>
    <row r="598" s="443" customFormat="1"/>
    <row r="599" s="443" customFormat="1"/>
    <row r="600" s="443" customFormat="1"/>
    <row r="601" s="443" customFormat="1"/>
    <row r="602" s="443" customFormat="1"/>
    <row r="603" s="443" customFormat="1"/>
    <row r="604" s="443" customFormat="1"/>
    <row r="605" s="443" customFormat="1"/>
    <row r="606" s="443" customFormat="1"/>
    <row r="607" s="443" customFormat="1"/>
    <row r="608" s="443" customFormat="1"/>
    <row r="609" s="443" customFormat="1"/>
    <row r="610" s="443" customFormat="1"/>
    <row r="611" s="443" customFormat="1"/>
    <row r="612" s="443" customFormat="1"/>
    <row r="613" s="443" customFormat="1"/>
    <row r="614" s="443" customFormat="1"/>
    <row r="615" s="443" customFormat="1"/>
    <row r="616" s="443" customFormat="1"/>
    <row r="617" s="443" customFormat="1"/>
    <row r="618" s="443" customFormat="1"/>
    <row r="619" s="443" customFormat="1"/>
    <row r="620" s="443" customFormat="1"/>
    <row r="621" s="443" customFormat="1"/>
    <row r="622" s="443" customFormat="1"/>
    <row r="623" s="443" customFormat="1"/>
    <row r="624" s="443" customFormat="1"/>
    <row r="625" s="443" customFormat="1"/>
    <row r="626" s="443" customFormat="1"/>
    <row r="627" s="443" customFormat="1"/>
    <row r="628" s="443" customFormat="1"/>
    <row r="629" s="443" customFormat="1"/>
    <row r="630" s="443" customFormat="1"/>
    <row r="631" s="443" customFormat="1"/>
    <row r="632" s="443" customFormat="1"/>
    <row r="633" s="443" customFormat="1"/>
    <row r="634" s="443" customFormat="1"/>
    <row r="635" s="443" customFormat="1"/>
    <row r="636" s="443" customFormat="1"/>
    <row r="637" s="443" customFormat="1"/>
    <row r="638" s="443" customFormat="1"/>
    <row r="639" s="443" customFormat="1"/>
    <row r="640" s="443" customFormat="1"/>
    <row r="641" s="443" customFormat="1"/>
    <row r="642" s="443" customFormat="1"/>
    <row r="643" s="443" customFormat="1"/>
    <row r="644" s="443" customFormat="1"/>
    <row r="645" s="443" customFormat="1"/>
    <row r="646" s="443" customFormat="1"/>
    <row r="647" s="443" customFormat="1"/>
    <row r="648" s="443" customFormat="1"/>
    <row r="649" s="443" customFormat="1"/>
    <row r="650" s="443" customFormat="1"/>
    <row r="651" s="443" customFormat="1"/>
    <row r="652" s="443" customFormat="1"/>
    <row r="653" s="443" customFormat="1"/>
    <row r="654" s="443" customFormat="1"/>
    <row r="655" s="443" customFormat="1"/>
    <row r="656" s="443" customFormat="1"/>
    <row r="657" s="443" customFormat="1"/>
    <row r="658" s="443" customFormat="1"/>
    <row r="659" s="443" customFormat="1"/>
    <row r="660" s="443" customFormat="1"/>
    <row r="661" s="443" customFormat="1"/>
    <row r="662" s="443" customFormat="1"/>
    <row r="663" s="443" customFormat="1"/>
    <row r="664" s="443" customFormat="1"/>
    <row r="665" s="443" customFormat="1"/>
    <row r="666" s="443" customFormat="1"/>
    <row r="667" s="443" customFormat="1"/>
    <row r="668" s="443" customFormat="1"/>
    <row r="669" s="443" customFormat="1"/>
    <row r="670" s="443" customFormat="1"/>
    <row r="671" s="443" customFormat="1"/>
    <row r="672" s="443" customFormat="1"/>
    <row r="673" s="443" customFormat="1"/>
    <row r="674" s="443" customFormat="1"/>
    <row r="675" s="443" customFormat="1"/>
    <row r="676" s="443" customFormat="1"/>
    <row r="677" s="443" customFormat="1"/>
    <row r="678" s="443" customFormat="1"/>
    <row r="679" s="443" customFormat="1"/>
    <row r="680" s="443" customFormat="1"/>
    <row r="681" s="443" customFormat="1"/>
    <row r="682" s="443" customFormat="1"/>
    <row r="683" s="443" customFormat="1"/>
    <row r="684" s="443" customFormat="1"/>
    <row r="685" s="443" customFormat="1"/>
    <row r="686" s="443" customFormat="1"/>
    <row r="687" s="443" customFormat="1"/>
    <row r="688" s="443" customFormat="1"/>
    <row r="689" s="443" customFormat="1"/>
    <row r="690" s="443" customFormat="1"/>
    <row r="691" s="443" customFormat="1"/>
    <row r="692" s="443" customFormat="1"/>
    <row r="693" s="443" customFormat="1"/>
    <row r="694" s="443" customFormat="1"/>
    <row r="695" s="443" customFormat="1"/>
    <row r="696" s="443" customFormat="1"/>
    <row r="697" s="443" customFormat="1"/>
    <row r="698" s="443" customFormat="1"/>
    <row r="699" s="443" customFormat="1"/>
    <row r="700" s="443" customFormat="1"/>
    <row r="701" s="443" customFormat="1"/>
    <row r="702" s="443" customFormat="1"/>
    <row r="703" s="443" customFormat="1"/>
    <row r="704" s="443" customFormat="1"/>
    <row r="705" s="443" customFormat="1"/>
    <row r="706" s="443" customFormat="1"/>
    <row r="707" s="443" customFormat="1"/>
    <row r="708" s="443" customFormat="1"/>
    <row r="709" s="443" customFormat="1"/>
    <row r="710" s="443" customFormat="1"/>
    <row r="711" s="443" customFormat="1"/>
    <row r="712" s="443" customFormat="1"/>
    <row r="713" s="443" customFormat="1"/>
    <row r="714" s="443" customFormat="1"/>
    <row r="715" s="443" customFormat="1"/>
    <row r="716" s="443" customFormat="1"/>
    <row r="717" s="443" customFormat="1"/>
    <row r="718" s="443" customFormat="1"/>
    <row r="719" s="443" customFormat="1"/>
    <row r="720" s="443" customFormat="1"/>
    <row r="721" s="443" customFormat="1"/>
    <row r="722" s="443" customFormat="1"/>
    <row r="723" s="443" customFormat="1"/>
    <row r="724" s="443" customFormat="1"/>
    <row r="725" s="443" customFormat="1"/>
    <row r="726" s="443" customFormat="1"/>
    <row r="727" s="443" customFormat="1"/>
    <row r="728" s="443" customFormat="1"/>
    <row r="729" s="443" customFormat="1"/>
    <row r="730" s="443" customFormat="1"/>
    <row r="731" s="443" customFormat="1"/>
    <row r="732" s="443" customFormat="1"/>
    <row r="733" s="443" customFormat="1"/>
    <row r="734" s="443" customFormat="1"/>
    <row r="735" s="443" customFormat="1"/>
    <row r="736" s="443" customFormat="1"/>
    <row r="737" s="443" customFormat="1"/>
    <row r="738" s="443" customFormat="1"/>
    <row r="739" s="443" customFormat="1"/>
    <row r="740" s="443" customFormat="1"/>
    <row r="741" s="443" customFormat="1"/>
    <row r="742" s="443" customFormat="1"/>
    <row r="743" s="443" customFormat="1"/>
    <row r="744" s="443" customFormat="1"/>
    <row r="745" s="443" customFormat="1"/>
    <row r="746" s="443" customFormat="1"/>
    <row r="747" s="443" customFormat="1"/>
    <row r="748" s="443" customFormat="1"/>
    <row r="749" s="443" customFormat="1"/>
    <row r="750" s="443" customFormat="1"/>
    <row r="751" s="443" customFormat="1"/>
    <row r="752" s="443" customFormat="1"/>
    <row r="753" s="443" customFormat="1"/>
    <row r="754" s="443" customFormat="1"/>
    <row r="755" s="443" customFormat="1"/>
    <row r="756" s="443" customFormat="1"/>
    <row r="757" s="443" customFormat="1"/>
    <row r="758" s="443" customFormat="1"/>
    <row r="759" s="443" customFormat="1"/>
    <row r="760" s="443" customFormat="1"/>
    <row r="761" s="443" customFormat="1"/>
    <row r="762" s="443" customFormat="1"/>
    <row r="763" s="443" customFormat="1"/>
    <row r="764" s="443" customFormat="1"/>
    <row r="765" s="443" customFormat="1"/>
    <row r="766" s="443" customFormat="1"/>
    <row r="767" s="443" customFormat="1"/>
    <row r="768" s="443" customFormat="1"/>
    <row r="769" s="443" customFormat="1"/>
    <row r="770" s="443" customFormat="1"/>
    <row r="771" s="443" customFormat="1"/>
    <row r="772" s="443" customFormat="1"/>
    <row r="773" s="443" customFormat="1"/>
    <row r="774" s="443" customFormat="1"/>
    <row r="775" s="443" customFormat="1"/>
    <row r="776" s="443" customFormat="1"/>
    <row r="777" s="443" customFormat="1"/>
    <row r="778" s="443" customFormat="1"/>
    <row r="779" s="443" customFormat="1"/>
    <row r="780" s="443" customFormat="1"/>
    <row r="781" s="443" customFormat="1"/>
    <row r="782" s="443" customFormat="1"/>
    <row r="783" s="443" customFormat="1"/>
    <row r="784" s="443" customFormat="1"/>
    <row r="785" s="443" customFormat="1"/>
    <row r="786" s="443" customFormat="1"/>
    <row r="787" s="443" customFormat="1"/>
    <row r="788" s="443" customFormat="1"/>
    <row r="789" s="443" customFormat="1"/>
    <row r="790" s="443" customFormat="1"/>
    <row r="791" s="443" customFormat="1"/>
    <row r="792" s="443" customFormat="1"/>
    <row r="793" s="443" customFormat="1"/>
    <row r="794" s="443" customFormat="1"/>
    <row r="795" s="443" customFormat="1"/>
    <row r="796" s="443" customFormat="1"/>
    <row r="797" s="443" customFormat="1"/>
    <row r="798" s="443" customFormat="1"/>
    <row r="799" s="443" customFormat="1"/>
    <row r="800" s="443" customFormat="1"/>
    <row r="801" s="443" customFormat="1"/>
    <row r="802" s="443" customFormat="1"/>
    <row r="803" s="443" customFormat="1"/>
    <row r="804" s="443" customFormat="1"/>
    <row r="805" s="443" customFormat="1"/>
    <row r="806" s="443" customFormat="1"/>
    <row r="807" s="443" customFormat="1"/>
    <row r="808" s="443" customFormat="1"/>
    <row r="809" s="443" customFormat="1"/>
    <row r="810" s="443" customFormat="1"/>
    <row r="811" s="443" customFormat="1"/>
    <row r="812" s="443" customFormat="1"/>
    <row r="813" s="443" customFormat="1"/>
    <row r="814" s="443" customFormat="1"/>
    <row r="815" s="443" customFormat="1"/>
    <row r="816" s="443" customFormat="1"/>
    <row r="817" s="443" customFormat="1"/>
    <row r="818" s="443" customFormat="1"/>
    <row r="819" s="443" customFormat="1"/>
    <row r="820" s="443" customFormat="1"/>
    <row r="821" s="443" customFormat="1"/>
    <row r="822" s="443" customFormat="1"/>
    <row r="823" s="443" customFormat="1"/>
    <row r="824" s="443" customFormat="1"/>
    <row r="825" s="443" customFormat="1"/>
    <row r="826" s="443" customFormat="1"/>
    <row r="827" s="443" customFormat="1"/>
    <row r="828" s="443" customFormat="1"/>
    <row r="829" s="443" customFormat="1"/>
    <row r="830" s="443" customFormat="1"/>
    <row r="831" s="443" customFormat="1"/>
    <row r="832" s="443" customFormat="1"/>
    <row r="833" s="443" customFormat="1"/>
    <row r="834" s="443" customFormat="1"/>
    <row r="835" s="443" customFormat="1"/>
    <row r="836" s="443" customFormat="1"/>
    <row r="837" s="443" customFormat="1"/>
    <row r="838" s="443" customFormat="1"/>
    <row r="839" s="443" customFormat="1"/>
    <row r="840" s="443" customFormat="1"/>
    <row r="841" s="443" customFormat="1"/>
    <row r="842" s="443" customFormat="1"/>
    <row r="843" s="443" customFormat="1"/>
    <row r="844" s="443" customFormat="1"/>
    <row r="845" s="443" customFormat="1"/>
    <row r="846" s="443" customFormat="1"/>
    <row r="847" s="443" customFormat="1"/>
    <row r="848" s="443" customFormat="1"/>
    <row r="849" s="443" customFormat="1"/>
    <row r="850" s="443" customFormat="1"/>
    <row r="851" s="443" customFormat="1"/>
    <row r="852" s="443" customFormat="1"/>
    <row r="853" s="443" customFormat="1"/>
    <row r="854" s="443" customFormat="1"/>
    <row r="855" s="443" customFormat="1"/>
    <row r="856" s="443" customFormat="1"/>
    <row r="857" s="443" customFormat="1"/>
    <row r="858" s="443" customFormat="1"/>
    <row r="859" s="443" customFormat="1"/>
    <row r="860" s="443" customFormat="1"/>
    <row r="861" s="443" customFormat="1"/>
    <row r="862" s="443" customFormat="1"/>
    <row r="863" s="443" customFormat="1"/>
    <row r="864" s="443" customFormat="1"/>
    <row r="865" s="443" customFormat="1"/>
    <row r="866" s="443" customFormat="1"/>
    <row r="867" s="443" customFormat="1"/>
    <row r="868" s="443" customFormat="1"/>
    <row r="869" s="443" customFormat="1"/>
    <row r="870" s="443" customFormat="1"/>
    <row r="871" s="443" customFormat="1"/>
    <row r="872" s="443" customFormat="1"/>
    <row r="873" s="443" customFormat="1"/>
    <row r="874" s="443" customFormat="1"/>
    <row r="875" s="443" customFormat="1"/>
    <row r="876" s="443" customFormat="1"/>
    <row r="877" s="443" customFormat="1"/>
    <row r="878" s="443" customFormat="1"/>
    <row r="879" s="443" customFormat="1"/>
    <row r="880" s="443" customFormat="1"/>
    <row r="881" s="443" customFormat="1"/>
    <row r="882" s="443" customFormat="1"/>
    <row r="883" s="443" customFormat="1"/>
    <row r="884" s="443" customFormat="1"/>
    <row r="885" s="443" customFormat="1"/>
    <row r="886" s="443" customFormat="1"/>
    <row r="887" s="443" customFormat="1"/>
    <row r="888" s="443" customFormat="1"/>
    <row r="889" s="443" customFormat="1"/>
    <row r="890" s="443" customFormat="1"/>
    <row r="891" s="443" customFormat="1"/>
    <row r="892" s="443" customFormat="1"/>
    <row r="893" s="443" customFormat="1"/>
    <row r="894" s="443" customFormat="1"/>
    <row r="895" s="443" customFormat="1"/>
    <row r="896" s="443" customFormat="1"/>
    <row r="897" s="443" customFormat="1"/>
    <row r="898" s="443" customFormat="1"/>
    <row r="899" s="443" customFormat="1"/>
    <row r="900" s="443" customFormat="1"/>
    <row r="901" s="443" customFormat="1"/>
    <row r="902" s="443" customFormat="1"/>
    <row r="903" s="443" customFormat="1"/>
    <row r="904" s="443" customFormat="1"/>
    <row r="905" s="443" customFormat="1"/>
    <row r="906" s="443" customFormat="1"/>
    <row r="907" s="443" customFormat="1"/>
    <row r="908" s="443" customFormat="1"/>
    <row r="909" s="443" customFormat="1"/>
    <row r="910" s="443" customFormat="1"/>
    <row r="911" s="443" customFormat="1"/>
    <row r="912" s="443" customFormat="1"/>
    <row r="913" s="443" customFormat="1"/>
    <row r="914" s="443" customFormat="1"/>
    <row r="915" s="443" customFormat="1"/>
    <row r="916" s="443" customFormat="1"/>
    <row r="917" s="443" customFormat="1"/>
    <row r="918" s="443" customFormat="1"/>
    <row r="919" s="443" customFormat="1"/>
    <row r="920" s="443" customFormat="1"/>
    <row r="921" s="443" customFormat="1"/>
    <row r="922" s="443" customFormat="1"/>
    <row r="923" s="443" customFormat="1"/>
    <row r="924" s="443" customFormat="1"/>
    <row r="925" s="443" customFormat="1"/>
    <row r="926" s="443" customFormat="1"/>
    <row r="927" s="443" customFormat="1"/>
    <row r="928" s="443" customFormat="1"/>
    <row r="929" s="443" customFormat="1"/>
    <row r="930" s="443" customFormat="1"/>
    <row r="931" s="443" customFormat="1"/>
    <row r="932" s="443" customFormat="1"/>
    <row r="933" s="443" customFormat="1"/>
    <row r="934" s="443" customFormat="1"/>
    <row r="935" s="443" customFormat="1"/>
    <row r="936" s="443" customFormat="1"/>
    <row r="937" s="443" customFormat="1"/>
    <row r="938" s="443" customFormat="1"/>
    <row r="939" s="443" customFormat="1"/>
    <row r="940" s="443" customFormat="1"/>
    <row r="941" s="443" customFormat="1"/>
    <row r="942" s="443" customFormat="1"/>
    <row r="943" s="443" customFormat="1"/>
    <row r="944" s="443" customFormat="1"/>
    <row r="945" s="443" customFormat="1"/>
    <row r="946" s="443" customFormat="1"/>
    <row r="947" s="443" customFormat="1"/>
    <row r="948" s="443" customFormat="1"/>
    <row r="949" s="443" customFormat="1"/>
    <row r="950" s="443" customFormat="1"/>
    <row r="951" s="443" customFormat="1"/>
    <row r="952" s="443" customFormat="1"/>
    <row r="953" s="443" customFormat="1"/>
    <row r="954" s="443" customFormat="1"/>
    <row r="955" s="443" customFormat="1"/>
    <row r="956" s="443" customFormat="1"/>
    <row r="957" s="443" customFormat="1"/>
    <row r="958" s="443" customFormat="1"/>
    <row r="959" s="443" customFormat="1"/>
    <row r="960" s="443" customFormat="1"/>
    <row r="961" s="443" customFormat="1"/>
    <row r="962" s="443" customFormat="1"/>
    <row r="963" s="443" customFormat="1"/>
    <row r="964" s="443" customFormat="1"/>
    <row r="965" s="443" customFormat="1"/>
    <row r="966" s="443" customFormat="1"/>
    <row r="967" s="443" customFormat="1"/>
    <row r="968" s="443" customFormat="1"/>
    <row r="969" s="443" customFormat="1"/>
    <row r="970" s="443" customFormat="1"/>
    <row r="971" s="443" customFormat="1"/>
    <row r="972" s="443" customFormat="1"/>
    <row r="973" s="443" customFormat="1"/>
    <row r="974" s="443" customFormat="1"/>
    <row r="975" s="443" customFormat="1"/>
    <row r="976" s="443" customFormat="1"/>
    <row r="977" s="443" customFormat="1"/>
    <row r="978" s="443" customFormat="1"/>
    <row r="979" s="443" customFormat="1"/>
    <row r="980" s="443" customFormat="1"/>
    <row r="981" s="443" customFormat="1"/>
    <row r="982" s="443" customFormat="1"/>
    <row r="983" s="443" customFormat="1"/>
    <row r="984" s="443" customFormat="1"/>
    <row r="985" s="443" customFormat="1"/>
    <row r="986" s="443" customFormat="1"/>
    <row r="987" s="443" customFormat="1"/>
    <row r="988" s="443" customFormat="1"/>
    <row r="989" s="443" customFormat="1"/>
    <row r="990" s="443" customFormat="1"/>
    <row r="991" s="443" customFormat="1"/>
    <row r="992" s="443" customFormat="1"/>
    <row r="993" s="443" customFormat="1"/>
    <row r="994" s="443" customFormat="1"/>
    <row r="995" s="443" customFormat="1"/>
    <row r="996" s="443" customFormat="1"/>
    <row r="997" s="443" customFormat="1"/>
    <row r="998" s="443" customFormat="1"/>
    <row r="999" s="443" customFormat="1"/>
    <row r="1000" s="443" customFormat="1"/>
    <row r="1001" s="443" customFormat="1"/>
    <row r="1002" s="443" customFormat="1"/>
    <row r="1003" s="443" customFormat="1"/>
    <row r="1004" s="443" customFormat="1"/>
    <row r="1005" s="443" customFormat="1"/>
    <row r="1006" s="443" customFormat="1"/>
    <row r="1007" s="443" customFormat="1"/>
    <row r="1008" s="443" customFormat="1"/>
    <row r="1009" s="443" customFormat="1"/>
    <row r="1010" s="443" customFormat="1"/>
    <row r="1011" s="443" customFormat="1"/>
    <row r="1012" s="443" customFormat="1"/>
    <row r="1013" s="443" customFormat="1"/>
    <row r="1014" s="443" customFormat="1"/>
    <row r="1015" s="443" customFormat="1"/>
    <row r="1016" s="443" customFormat="1"/>
    <row r="1017" s="443" customFormat="1"/>
    <row r="1018" s="443" customFormat="1"/>
    <row r="1019" s="443" customFormat="1"/>
    <row r="1020" s="443" customFormat="1"/>
    <row r="1021" s="443" customFormat="1"/>
    <row r="1022" s="443" customFormat="1"/>
    <row r="1023" s="443" customFormat="1"/>
    <row r="1024" s="443" customFormat="1"/>
    <row r="1025" s="443" customFormat="1"/>
    <row r="1026" s="443" customFormat="1"/>
    <row r="1027" s="443" customFormat="1"/>
    <row r="1028" s="443" customFormat="1"/>
    <row r="1029" s="443" customFormat="1"/>
    <row r="1030" s="443" customFormat="1"/>
    <row r="1031" s="443" customFormat="1"/>
    <row r="1032" s="443" customFormat="1"/>
    <row r="1033" s="443" customFormat="1"/>
    <row r="1034" s="443" customFormat="1"/>
    <row r="1035" s="443" customFormat="1"/>
    <row r="1036" s="443" customFormat="1"/>
    <row r="1037" s="443" customFormat="1"/>
    <row r="1038" s="443" customFormat="1"/>
    <row r="1039" s="443" customFormat="1"/>
    <row r="1040" s="443" customFormat="1"/>
    <row r="1041" s="443" customFormat="1"/>
    <row r="1042" s="443" customFormat="1"/>
    <row r="1043" s="443" customFormat="1"/>
    <row r="1044" s="443" customFormat="1"/>
    <row r="1045" s="443" customFormat="1"/>
    <row r="1046" s="443" customFormat="1"/>
    <row r="1047" s="443" customFormat="1"/>
    <row r="1048" s="443" customFormat="1"/>
    <row r="1049" s="443" customFormat="1"/>
    <row r="1050" s="443" customFormat="1"/>
    <row r="1051" s="443" customFormat="1"/>
    <row r="1052" s="443" customFormat="1"/>
    <row r="1053" s="443" customFormat="1"/>
    <row r="1054" s="443" customFormat="1"/>
    <row r="1055" s="443" customFormat="1"/>
    <row r="1056" s="443" customFormat="1"/>
    <row r="1057" s="443" customFormat="1"/>
    <row r="1058" s="443" customFormat="1"/>
    <row r="1059" s="443" customFormat="1"/>
    <row r="1060" s="443" customFormat="1"/>
    <row r="1061" s="443" customFormat="1"/>
    <row r="1062" s="443" customFormat="1"/>
    <row r="1063" s="443" customFormat="1"/>
    <row r="1064" s="443" customFormat="1"/>
    <row r="1065" s="443" customFormat="1"/>
    <row r="1066" s="443" customFormat="1"/>
    <row r="1067" s="443" customFormat="1"/>
    <row r="1068" s="443" customFormat="1"/>
    <row r="1069" s="443" customFormat="1"/>
    <row r="1070" s="443" customFormat="1"/>
    <row r="1071" s="443" customFormat="1"/>
    <row r="1072" s="443" customFormat="1"/>
    <row r="1073" s="443" customFormat="1"/>
    <row r="1074" s="443" customFormat="1"/>
    <row r="1075" s="443" customFormat="1"/>
    <row r="1076" s="443" customFormat="1"/>
    <row r="1077" s="443" customFormat="1"/>
    <row r="1078" s="443" customFormat="1"/>
    <row r="1079" s="443" customFormat="1"/>
    <row r="1080" s="443" customFormat="1"/>
    <row r="1081" s="443" customFormat="1"/>
    <row r="1082" s="443" customFormat="1"/>
    <row r="1083" s="443" customFormat="1"/>
    <row r="1084" s="443" customFormat="1"/>
    <row r="1085" s="443" customFormat="1"/>
    <row r="1086" s="443" customFormat="1"/>
    <row r="1087" s="443" customFormat="1"/>
    <row r="1088" s="443" customFormat="1"/>
    <row r="1089" s="443" customFormat="1"/>
    <row r="1090" s="443" customFormat="1"/>
    <row r="1091" s="443" customFormat="1"/>
    <row r="1092" s="443" customFormat="1"/>
    <row r="1093" s="443" customFormat="1"/>
    <row r="1094" s="443" customFormat="1"/>
    <row r="1095" s="443" customFormat="1"/>
    <row r="1096" s="443" customFormat="1"/>
    <row r="1097" s="443" customFormat="1"/>
    <row r="1098" s="443" customFormat="1"/>
    <row r="1099" s="443" customFormat="1"/>
    <row r="1100" s="443" customFormat="1"/>
    <row r="1101" s="443" customFormat="1"/>
    <row r="1102" s="443" customFormat="1"/>
    <row r="1103" s="443" customFormat="1"/>
    <row r="1104" s="443" customFormat="1"/>
    <row r="1105" s="443" customFormat="1"/>
    <row r="1106" s="443" customFormat="1"/>
    <row r="1107" s="443" customFormat="1"/>
    <row r="1108" s="443" customFormat="1"/>
    <row r="1109" s="443" customFormat="1"/>
    <row r="1110" s="443" customFormat="1"/>
    <row r="1111" s="443" customFormat="1"/>
    <row r="1112" s="443" customFormat="1"/>
    <row r="1113" s="443" customFormat="1"/>
    <row r="1114" s="443" customFormat="1"/>
    <row r="1115" s="443" customFormat="1"/>
    <row r="1116" s="443" customFormat="1"/>
    <row r="1117" s="443" customFormat="1"/>
    <row r="1118" s="443" customFormat="1"/>
    <row r="1119" s="443" customFormat="1"/>
    <row r="1120" s="443" customFormat="1"/>
    <row r="1121" s="443" customFormat="1"/>
    <row r="1122" s="443" customFormat="1"/>
    <row r="1123" s="443" customFormat="1"/>
    <row r="1124" s="443" customFormat="1"/>
    <row r="1125" s="443" customFormat="1"/>
    <row r="1126" s="443" customFormat="1"/>
    <row r="1127" s="443" customFormat="1"/>
    <row r="1128" s="443" customFormat="1"/>
    <row r="1129" s="443" customFormat="1"/>
    <row r="1130" s="443" customFormat="1"/>
    <row r="1131" s="443" customFormat="1"/>
    <row r="1132" s="443" customFormat="1"/>
    <row r="1133" s="443" customFormat="1"/>
    <row r="1134" s="443" customFormat="1"/>
    <row r="1135" s="443" customFormat="1"/>
    <row r="1136" s="443" customFormat="1"/>
    <row r="1137" s="443" customFormat="1"/>
    <row r="1138" s="443" customFormat="1"/>
    <row r="1139" s="443" customFormat="1"/>
    <row r="1140" s="443" customFormat="1"/>
    <row r="1141" s="443" customFormat="1"/>
    <row r="1142" s="443" customFormat="1"/>
    <row r="1143" s="443" customFormat="1"/>
    <row r="1144" s="443" customFormat="1"/>
    <row r="1145" s="443" customFormat="1"/>
    <row r="1146" s="443" customFormat="1"/>
    <row r="1147" s="443" customFormat="1"/>
    <row r="1148" s="443" customFormat="1"/>
    <row r="1149" s="443" customFormat="1"/>
    <row r="1150" s="443" customFormat="1"/>
    <row r="1151" s="443" customFormat="1"/>
    <row r="1152" s="443" customFormat="1"/>
    <row r="1153" s="443" customFormat="1"/>
    <row r="1154" s="443" customFormat="1"/>
    <row r="1155" s="443" customFormat="1"/>
    <row r="1156" s="443" customFormat="1"/>
    <row r="1157" s="443" customFormat="1"/>
    <row r="1158" s="443" customFormat="1"/>
    <row r="1159" s="443" customFormat="1"/>
    <row r="1160" s="443" customFormat="1"/>
    <row r="1161" s="443" customFormat="1"/>
    <row r="1162" s="443" customFormat="1"/>
    <row r="1163" s="443" customFormat="1"/>
    <row r="1164" s="443" customFormat="1"/>
    <row r="1165" s="443" customFormat="1"/>
    <row r="1166" s="443" customFormat="1"/>
    <row r="1167" s="443" customFormat="1"/>
    <row r="1168" s="443" customFormat="1"/>
    <row r="1169" s="443" customFormat="1"/>
    <row r="1170" s="443" customFormat="1"/>
    <row r="1171" s="443" customFormat="1"/>
    <row r="1172" s="443" customFormat="1"/>
    <row r="1173" s="443" customFormat="1"/>
    <row r="1174" s="443" customFormat="1"/>
    <row r="1175" s="443" customFormat="1"/>
    <row r="1176" s="443" customFormat="1"/>
    <row r="1177" s="443" customFormat="1"/>
    <row r="1178" s="443" customFormat="1"/>
    <row r="1179" s="443" customFormat="1"/>
    <row r="1180" s="443" customFormat="1"/>
    <row r="1181" s="443" customFormat="1"/>
    <row r="1182" s="443" customFormat="1"/>
    <row r="1183" s="443" customFormat="1"/>
    <row r="1184" s="443" customFormat="1"/>
    <row r="1185" s="443" customFormat="1"/>
    <row r="1186" s="443" customFormat="1"/>
    <row r="1187" s="443" customFormat="1"/>
    <row r="1188" s="443" customFormat="1"/>
    <row r="1189" s="443" customFormat="1"/>
    <row r="1190" s="443" customFormat="1"/>
    <row r="1191" s="443" customFormat="1"/>
    <row r="1192" s="443" customFormat="1"/>
    <row r="1193" s="443" customFormat="1"/>
    <row r="1194" s="443" customFormat="1"/>
    <row r="1195" s="443" customFormat="1"/>
    <row r="1196" s="443" customFormat="1"/>
    <row r="1197" s="443" customFormat="1"/>
    <row r="1198" s="443" customFormat="1"/>
    <row r="1199" s="443" customFormat="1"/>
    <row r="1200" s="443" customFormat="1"/>
    <row r="1201" s="443" customFormat="1"/>
    <row r="1202" s="443" customFormat="1"/>
    <row r="1203" s="443" customFormat="1"/>
    <row r="1204" s="443" customFormat="1"/>
    <row r="1205" s="443" customFormat="1"/>
    <row r="1206" s="443" customFormat="1"/>
    <row r="1207" s="443" customFormat="1"/>
    <row r="1208" s="443" customFormat="1"/>
    <row r="1209" s="443" customFormat="1"/>
    <row r="1210" s="443" customFormat="1"/>
    <row r="1211" s="443" customFormat="1"/>
    <row r="1212" s="443" customFormat="1"/>
    <row r="1213" s="443" customFormat="1"/>
    <row r="1214" s="443" customFormat="1"/>
    <row r="1215" s="443" customFormat="1"/>
    <row r="1216" s="443" customFormat="1"/>
    <row r="1217" s="443" customFormat="1"/>
    <row r="1218" s="443" customFormat="1"/>
    <row r="1219" s="443" customFormat="1"/>
    <row r="1220" s="443" customFormat="1"/>
    <row r="1221" s="443" customFormat="1"/>
    <row r="1222" s="443" customFormat="1"/>
    <row r="1223" s="443" customFormat="1"/>
    <row r="1224" s="443" customFormat="1"/>
    <row r="1225" s="443" customFormat="1"/>
    <row r="1226" s="443" customFormat="1"/>
    <row r="1227" s="443" customFormat="1"/>
    <row r="1228" s="443" customFormat="1"/>
    <row r="1229" s="443" customFormat="1"/>
    <row r="1230" s="443" customFormat="1"/>
    <row r="1231" s="443" customFormat="1"/>
    <row r="1232" s="443" customFormat="1"/>
    <row r="1233" s="443" customFormat="1"/>
    <row r="1234" s="443" customFormat="1"/>
    <row r="1235" s="443" customFormat="1"/>
    <row r="1236" s="443" customFormat="1"/>
    <row r="1237" s="443" customFormat="1"/>
    <row r="1238" s="443" customFormat="1"/>
    <row r="1239" s="443" customFormat="1"/>
    <row r="1240" s="443" customFormat="1"/>
    <row r="1241" s="443" customFormat="1"/>
    <row r="1242" s="443" customFormat="1"/>
    <row r="1243" s="443" customFormat="1"/>
    <row r="1244" s="443" customFormat="1"/>
    <row r="1245" s="443" customFormat="1"/>
    <row r="1246" s="443" customFormat="1"/>
    <row r="1247" s="443" customFormat="1"/>
    <row r="1248" s="443" customFormat="1"/>
    <row r="1249" s="443" customFormat="1"/>
    <row r="1250" s="443" customFormat="1"/>
    <row r="1251" s="443" customFormat="1"/>
    <row r="1252" s="443" customFormat="1"/>
    <row r="1253" s="443" customFormat="1"/>
    <row r="1254" s="443" customFormat="1"/>
    <row r="1255" s="443" customFormat="1"/>
    <row r="1256" s="443" customFormat="1"/>
    <row r="1257" s="443" customFormat="1"/>
    <row r="1258" s="443" customFormat="1"/>
    <row r="1259" s="443" customFormat="1"/>
    <row r="1260" s="443" customFormat="1"/>
    <row r="1261" s="443" customFormat="1"/>
    <row r="1262" s="443" customFormat="1"/>
    <row r="1263" s="443" customFormat="1"/>
    <row r="1264" s="443" customFormat="1"/>
    <row r="1265" s="443" customFormat="1"/>
    <row r="1266" s="443" customFormat="1"/>
    <row r="1267" s="443" customFormat="1"/>
    <row r="1268" s="443" customFormat="1"/>
    <row r="1269" s="443" customFormat="1"/>
    <row r="1270" s="443" customFormat="1"/>
    <row r="1271" s="443" customFormat="1"/>
    <row r="1272" s="443" customFormat="1"/>
    <row r="1273" s="443" customFormat="1"/>
    <row r="1274" s="443" customFormat="1"/>
    <row r="1275" s="443" customFormat="1"/>
    <row r="1276" s="443" customFormat="1"/>
    <row r="1277" s="443" customFormat="1"/>
    <row r="1278" s="443" customFormat="1"/>
    <row r="1279" s="443" customFormat="1"/>
    <row r="1280" s="443" customFormat="1"/>
    <row r="1281" s="443" customFormat="1"/>
    <row r="1282" s="443" customFormat="1"/>
    <row r="1283" s="443" customFormat="1"/>
    <row r="1284" s="443" customFormat="1"/>
    <row r="1285" s="443" customFormat="1"/>
    <row r="1286" s="443" customFormat="1"/>
    <row r="1287" s="443" customFormat="1"/>
    <row r="1288" s="443" customFormat="1"/>
    <row r="1289" s="443" customFormat="1"/>
    <row r="1290" s="443" customFormat="1"/>
    <row r="1291" s="443" customFormat="1"/>
    <row r="1292" s="443" customFormat="1"/>
    <row r="1293" s="443" customFormat="1"/>
    <row r="1294" s="443" customFormat="1"/>
    <row r="1295" s="443" customFormat="1"/>
    <row r="1296" s="443" customFormat="1"/>
    <row r="1297" s="443" customFormat="1"/>
    <row r="1298" s="443" customFormat="1"/>
    <row r="1299" s="443" customFormat="1"/>
    <row r="1300" s="443" customFormat="1"/>
    <row r="1301" s="443" customFormat="1"/>
    <row r="1302" s="443" customFormat="1"/>
    <row r="1303" s="443" customFormat="1"/>
    <row r="1304" s="443" customFormat="1"/>
    <row r="1305" s="443" customFormat="1"/>
    <row r="1306" s="443" customFormat="1"/>
    <row r="1307" s="443" customFormat="1"/>
    <row r="1308" s="443" customFormat="1"/>
    <row r="1309" s="443" customFormat="1"/>
    <row r="1310" s="443" customFormat="1"/>
    <row r="1311" s="443" customFormat="1"/>
    <row r="1312" s="443" customFormat="1"/>
    <row r="1313" s="443" customFormat="1"/>
    <row r="1314" s="443" customFormat="1"/>
    <row r="1315" s="443" customFormat="1"/>
    <row r="1316" s="443" customFormat="1"/>
    <row r="1317" s="443" customFormat="1"/>
    <row r="1318" s="443" customFormat="1"/>
    <row r="1319" s="443" customFormat="1"/>
    <row r="1320" s="443" customFormat="1"/>
    <row r="1321" s="443" customFormat="1"/>
    <row r="1322" s="443" customFormat="1"/>
    <row r="1323" s="443" customFormat="1"/>
    <row r="1324" s="443" customFormat="1"/>
    <row r="1325" s="443" customFormat="1"/>
    <row r="1326" s="443" customFormat="1"/>
    <row r="1327" s="443" customFormat="1"/>
    <row r="1328" s="443" customFormat="1"/>
    <row r="1329" s="443" customFormat="1"/>
    <row r="1330" s="443" customFormat="1"/>
    <row r="1331" s="443" customFormat="1"/>
    <row r="1332" s="443" customFormat="1"/>
    <row r="1333" s="443" customFormat="1"/>
    <row r="1334" s="443" customFormat="1"/>
    <row r="1335" s="443" customFormat="1"/>
    <row r="1336" s="443" customFormat="1"/>
    <row r="1337" s="443" customFormat="1"/>
    <row r="1338" s="443" customFormat="1"/>
    <row r="1339" s="443" customFormat="1"/>
    <row r="1340" s="443" customFormat="1"/>
    <row r="1341" s="443" customFormat="1"/>
    <row r="1342" s="443" customFormat="1"/>
    <row r="1343" s="443" customFormat="1"/>
    <row r="1344" s="443" customFormat="1"/>
    <row r="1345" s="443" customFormat="1"/>
    <row r="1346" s="443" customFormat="1"/>
    <row r="1347" s="443" customFormat="1"/>
    <row r="1348" s="443" customFormat="1"/>
    <row r="1349" s="443" customFormat="1"/>
    <row r="1350" s="443" customFormat="1"/>
    <row r="1351" s="443" customFormat="1"/>
    <row r="1352" s="443" customFormat="1"/>
    <row r="1353" s="443" customFormat="1"/>
    <row r="1354" s="443" customFormat="1"/>
    <row r="1355" s="443" customFormat="1"/>
    <row r="1356" s="443" customFormat="1"/>
    <row r="1357" s="443" customFormat="1"/>
    <row r="1358" s="443" customFormat="1"/>
    <row r="1359" s="443" customFormat="1"/>
    <row r="1360" s="443" customFormat="1"/>
    <row r="1361" s="443" customFormat="1"/>
    <row r="1362" s="443" customFormat="1"/>
    <row r="1363" s="443" customFormat="1"/>
    <row r="1364" s="443" customFormat="1"/>
    <row r="1365" s="443" customFormat="1"/>
    <row r="1366" s="443" customFormat="1"/>
    <row r="1367" s="443" customFormat="1"/>
    <row r="1368" s="443" customFormat="1"/>
    <row r="1369" s="443" customFormat="1"/>
    <row r="1370" s="443" customFormat="1"/>
    <row r="1371" s="443" customFormat="1"/>
    <row r="1372" s="443" customFormat="1"/>
    <row r="1373" s="443" customFormat="1"/>
    <row r="1374" s="443" customFormat="1"/>
    <row r="1375" s="443" customFormat="1"/>
    <row r="1376" s="443" customFormat="1"/>
    <row r="1377" s="443" customFormat="1"/>
    <row r="1378" s="443" customFormat="1"/>
    <row r="1379" s="443" customFormat="1"/>
    <row r="1380" s="443" customFormat="1"/>
    <row r="1381" s="443" customFormat="1"/>
    <row r="1382" s="443" customFormat="1"/>
    <row r="1383" s="443" customFormat="1"/>
    <row r="1384" s="443" customFormat="1"/>
    <row r="1385" s="443" customFormat="1"/>
    <row r="1386" s="443" customFormat="1"/>
    <row r="1387" s="443" customFormat="1"/>
    <row r="1388" s="443" customFormat="1"/>
    <row r="1389" s="443" customFormat="1"/>
    <row r="1390" s="443" customFormat="1"/>
    <row r="1391" s="443" customFormat="1"/>
    <row r="1392" s="443" customFormat="1"/>
    <row r="1393" s="443" customFormat="1"/>
    <row r="1394" s="443" customFormat="1"/>
    <row r="1395" s="443" customFormat="1"/>
    <row r="1396" s="443" customFormat="1"/>
    <row r="1397" s="443" customFormat="1"/>
    <row r="1398" s="443" customFormat="1"/>
    <row r="1399" s="443" customFormat="1"/>
    <row r="1400" s="443" customFormat="1"/>
    <row r="1401" s="443" customFormat="1"/>
    <row r="1402" s="443" customFormat="1"/>
    <row r="1403" s="443" customFormat="1"/>
    <row r="1404" s="443" customFormat="1"/>
    <row r="1405" s="443" customFormat="1"/>
    <row r="1406" s="443" customFormat="1"/>
    <row r="1407" s="443" customFormat="1"/>
    <row r="1408" s="443" customFormat="1"/>
    <row r="1409" s="443" customFormat="1"/>
    <row r="1410" s="443" customFormat="1"/>
    <row r="1411" s="443" customFormat="1"/>
    <row r="1412" s="443" customFormat="1"/>
    <row r="1413" s="443" customFormat="1"/>
    <row r="1414" s="443" customFormat="1"/>
    <row r="1415" s="443" customFormat="1"/>
    <row r="1416" s="443" customFormat="1"/>
    <row r="1417" s="443" customFormat="1"/>
    <row r="1418" s="443" customFormat="1"/>
    <row r="1419" s="443" customFormat="1"/>
    <row r="1420" s="443" customFormat="1"/>
    <row r="1421" s="443" customFormat="1"/>
    <row r="1422" s="443" customFormat="1"/>
    <row r="1423" s="443" customFormat="1"/>
    <row r="1424" s="443" customFormat="1"/>
    <row r="1425" s="443" customFormat="1"/>
    <row r="1426" s="443" customFormat="1"/>
    <row r="1427" s="443" customFormat="1"/>
    <row r="1428" s="443" customFormat="1"/>
    <row r="1429" s="443" customFormat="1"/>
    <row r="1430" s="443" customFormat="1"/>
    <row r="1431" s="443" customFormat="1"/>
    <row r="1432" s="443" customFormat="1"/>
    <row r="1433" s="443" customFormat="1"/>
    <row r="1434" s="443" customFormat="1"/>
    <row r="1435" s="443" customFormat="1"/>
    <row r="1436" s="443" customFormat="1"/>
    <row r="1437" s="443" customFormat="1"/>
    <row r="1438" s="443" customFormat="1"/>
    <row r="1439" s="443" customFormat="1"/>
    <row r="1440" s="443" customFormat="1"/>
    <row r="1441" s="443" customFormat="1"/>
    <row r="1442" s="443" customFormat="1"/>
    <row r="1443" s="443" customFormat="1"/>
    <row r="1444" s="443" customFormat="1"/>
    <row r="1445" s="443" customFormat="1"/>
    <row r="1446" s="443" customFormat="1"/>
    <row r="1447" s="443" customFormat="1"/>
    <row r="1448" s="443" customFormat="1"/>
    <row r="1449" s="443" customFormat="1"/>
    <row r="1450" s="443" customFormat="1"/>
    <row r="1451" s="443" customFormat="1"/>
    <row r="1452" s="443" customFormat="1"/>
    <row r="1453" s="443" customFormat="1"/>
    <row r="1454" s="443" customFormat="1"/>
    <row r="1455" s="443" customFormat="1"/>
    <row r="1456" s="443" customFormat="1"/>
    <row r="1457" s="443" customFormat="1"/>
    <row r="1458" s="443" customFormat="1"/>
    <row r="1459" s="443" customFormat="1"/>
    <row r="1460" s="443" customFormat="1"/>
    <row r="1461" s="443" customFormat="1"/>
    <row r="1462" s="443" customFormat="1"/>
    <row r="1463" s="443" customFormat="1"/>
    <row r="1464" s="443" customFormat="1"/>
    <row r="1465" s="443" customFormat="1"/>
    <row r="1466" s="443" customFormat="1"/>
    <row r="1467" s="443" customFormat="1"/>
    <row r="1468" s="443" customFormat="1"/>
    <row r="1469" s="443" customFormat="1"/>
    <row r="1470" s="443" customFormat="1"/>
    <row r="1471" s="443" customFormat="1"/>
    <row r="1472" s="443" customFormat="1"/>
    <row r="1473" s="443" customFormat="1"/>
    <row r="1474" s="443" customFormat="1"/>
    <row r="1475" s="443" customFormat="1"/>
    <row r="1476" s="443" customFormat="1"/>
    <row r="1477" s="443" customFormat="1"/>
    <row r="1478" s="443" customFormat="1"/>
    <row r="1479" s="443" customFormat="1"/>
    <row r="1480" s="443" customFormat="1"/>
    <row r="1481" s="443" customFormat="1"/>
    <row r="1482" s="443" customFormat="1"/>
    <row r="1483" s="443" customFormat="1"/>
    <row r="1484" s="443" customFormat="1"/>
    <row r="1485" s="443" customFormat="1"/>
    <row r="1486" s="443" customFormat="1"/>
    <row r="1487" s="443" customFormat="1"/>
    <row r="1488" s="443" customFormat="1"/>
    <row r="1489" s="443" customFormat="1"/>
    <row r="1490" s="443" customFormat="1"/>
    <row r="1491" s="443" customFormat="1"/>
    <row r="1492" s="443" customFormat="1"/>
    <row r="1493" s="443" customFormat="1"/>
    <row r="1494" s="443" customFormat="1"/>
    <row r="1495" s="443" customFormat="1"/>
    <row r="1496" s="443" customFormat="1"/>
    <row r="1497" s="443" customFormat="1"/>
    <row r="1498" s="443" customFormat="1"/>
    <row r="1499" s="443" customFormat="1"/>
    <row r="1500" s="443" customFormat="1"/>
    <row r="1501" s="443" customFormat="1"/>
    <row r="1502" s="443" customFormat="1"/>
    <row r="1503" s="443" customFormat="1"/>
    <row r="1504" s="443" customFormat="1"/>
    <row r="1505" s="443" customFormat="1"/>
    <row r="1506" s="443" customFormat="1"/>
    <row r="1507" s="443" customFormat="1"/>
    <row r="1508" s="443" customFormat="1"/>
    <row r="1509" s="443" customFormat="1"/>
    <row r="1510" s="443" customFormat="1"/>
    <row r="1511" s="443" customFormat="1"/>
    <row r="1512" s="443" customFormat="1"/>
    <row r="1513" s="443" customFormat="1"/>
    <row r="1514" s="443" customFormat="1"/>
    <row r="1515" s="443" customFormat="1"/>
    <row r="1516" s="443" customFormat="1"/>
    <row r="1517" s="443" customFormat="1"/>
    <row r="1518" s="443" customFormat="1"/>
    <row r="1519" s="443" customFormat="1"/>
    <row r="1520" s="443" customFormat="1"/>
    <row r="1521" s="443" customFormat="1"/>
    <row r="1522" s="443" customFormat="1"/>
    <row r="1523" s="443" customFormat="1"/>
    <row r="1524" s="443" customFormat="1"/>
    <row r="1525" s="443" customFormat="1"/>
    <row r="1526" s="443" customFormat="1"/>
    <row r="1527" s="443" customFormat="1"/>
    <row r="1528" s="443" customFormat="1"/>
    <row r="1529" s="443" customFormat="1"/>
    <row r="1530" s="443" customFormat="1"/>
    <row r="1531" s="443" customFormat="1"/>
    <row r="1532" s="443" customFormat="1"/>
    <row r="1533" s="443" customFormat="1"/>
    <row r="1534" s="443" customFormat="1"/>
    <row r="1535" s="443" customFormat="1"/>
    <row r="1536" s="443" customFormat="1"/>
    <row r="1537" s="443" customFormat="1"/>
    <row r="1538" s="443" customFormat="1"/>
    <row r="1539" s="443" customFormat="1"/>
    <row r="1540" s="443" customFormat="1"/>
    <row r="1541" s="443" customFormat="1"/>
    <row r="1542" s="443" customFormat="1"/>
    <row r="1543" s="443" customFormat="1"/>
    <row r="1544" s="443" customFormat="1"/>
    <row r="1545" s="443" customFormat="1"/>
    <row r="1546" s="443" customFormat="1"/>
    <row r="1547" s="443" customFormat="1"/>
    <row r="1548" s="443" customFormat="1"/>
    <row r="1549" s="443" customFormat="1"/>
    <row r="1550" s="443" customFormat="1"/>
    <row r="1551" s="443" customFormat="1"/>
    <row r="1552" s="443" customFormat="1"/>
    <row r="1553" s="443" customFormat="1"/>
    <row r="1554" s="443" customFormat="1"/>
    <row r="1555" s="443" customFormat="1"/>
    <row r="1556" s="443" customFormat="1"/>
    <row r="1557" s="443" customFormat="1"/>
    <row r="1558" s="443" customFormat="1"/>
    <row r="1559" s="443" customFormat="1"/>
    <row r="1560" s="443" customFormat="1"/>
    <row r="1561" s="443" customFormat="1"/>
    <row r="1562" s="443" customFormat="1"/>
    <row r="1563" s="443" customFormat="1"/>
    <row r="1564" s="443" customFormat="1"/>
    <row r="1565" s="443" customFormat="1"/>
    <row r="1566" s="443" customFormat="1"/>
    <row r="1567" s="443" customFormat="1"/>
    <row r="1568" s="443" customFormat="1"/>
    <row r="1569" s="443" customFormat="1"/>
    <row r="1570" s="443" customFormat="1"/>
    <row r="1571" s="443" customFormat="1"/>
    <row r="1572" s="443" customFormat="1"/>
    <row r="1573" s="443" customFormat="1"/>
    <row r="1574" s="443" customFormat="1"/>
    <row r="1575" s="443" customFormat="1"/>
    <row r="1576" s="443" customFormat="1"/>
    <row r="1577" s="443" customFormat="1"/>
    <row r="1578" s="443" customFormat="1"/>
    <row r="1579" s="443" customFormat="1"/>
    <row r="1580" s="443" customFormat="1"/>
    <row r="1581" s="443" customFormat="1"/>
    <row r="1582" s="443" customFormat="1"/>
    <row r="1583" s="443" customFormat="1"/>
    <row r="1584" s="443" customFormat="1"/>
    <row r="1585" s="443" customFormat="1"/>
    <row r="1586" s="443" customFormat="1"/>
    <row r="1587" s="443" customFormat="1"/>
    <row r="1588" s="443" customFormat="1"/>
    <row r="1589" s="443" customFormat="1"/>
    <row r="1590" s="443" customFormat="1"/>
    <row r="1591" s="443" customFormat="1"/>
    <row r="1592" s="443" customFormat="1"/>
    <row r="1593" s="443" customFormat="1"/>
    <row r="1594" s="443" customFormat="1"/>
    <row r="1595" s="443" customFormat="1"/>
    <row r="1596" s="443" customFormat="1"/>
    <row r="1597" s="443" customFormat="1"/>
    <row r="1598" s="443" customFormat="1"/>
    <row r="1599" s="443" customFormat="1"/>
    <row r="1600" s="443" customFormat="1"/>
    <row r="1601" s="443" customFormat="1"/>
    <row r="1602" s="443" customFormat="1"/>
    <row r="1603" s="443" customFormat="1"/>
    <row r="1604" s="443" customFormat="1"/>
    <row r="1605" s="443" customFormat="1"/>
    <row r="1606" s="443" customFormat="1"/>
    <row r="1607" s="443" customFormat="1"/>
    <row r="1608" s="443" customFormat="1"/>
    <row r="1609" s="443" customFormat="1"/>
    <row r="1610" s="443" customFormat="1"/>
    <row r="1611" s="443" customFormat="1"/>
    <row r="1612" s="443" customFormat="1"/>
    <row r="1613" s="443" customFormat="1"/>
    <row r="1614" s="443" customFormat="1"/>
    <row r="1615" s="443" customFormat="1"/>
    <row r="1616" s="443" customFormat="1"/>
    <row r="1617" s="443" customFormat="1"/>
    <row r="1618" s="443" customFormat="1"/>
    <row r="1619" s="443" customFormat="1"/>
    <row r="1620" s="443" customFormat="1"/>
    <row r="1621" s="443" customFormat="1"/>
    <row r="1622" s="443" customFormat="1"/>
    <row r="1623" s="443" customFormat="1"/>
    <row r="1624" s="443" customFormat="1"/>
    <row r="1625" s="443" customFormat="1"/>
    <row r="1626" s="443" customFormat="1"/>
    <row r="1627" s="443" customFormat="1"/>
    <row r="1628" s="443" customFormat="1"/>
    <row r="1629" s="443" customFormat="1"/>
    <row r="1630" s="443" customFormat="1"/>
    <row r="1631" s="443" customFormat="1"/>
    <row r="1632" s="443" customFormat="1"/>
    <row r="1633" s="443" customFormat="1"/>
    <row r="1634" s="443" customFormat="1"/>
    <row r="1635" s="443" customFormat="1"/>
    <row r="1636" s="443" customFormat="1"/>
    <row r="1637" s="443" customFormat="1"/>
    <row r="1638" s="443" customFormat="1"/>
    <row r="1639" s="443" customFormat="1"/>
    <row r="1640" s="443" customFormat="1"/>
    <row r="1641" s="443" customFormat="1"/>
    <row r="1642" s="443" customFormat="1"/>
    <row r="1643" s="443" customFormat="1"/>
    <row r="1644" s="443" customFormat="1"/>
    <row r="1645" s="443" customFormat="1"/>
    <row r="1646" s="443" customFormat="1"/>
    <row r="1647" s="443" customFormat="1"/>
    <row r="1648" s="443" customFormat="1"/>
    <row r="1649" s="443" customFormat="1"/>
    <row r="1650" s="443" customFormat="1"/>
    <row r="1651" s="443" customFormat="1"/>
    <row r="1652" s="443" customFormat="1"/>
    <row r="1653" s="443" customFormat="1"/>
    <row r="1654" s="443" customFormat="1"/>
    <row r="1655" s="443" customFormat="1"/>
    <row r="1656" s="443" customFormat="1"/>
    <row r="1657" s="443" customFormat="1"/>
    <row r="1658" s="443" customFormat="1"/>
    <row r="1659" s="443" customFormat="1"/>
    <row r="1660" s="443" customFormat="1"/>
    <row r="1661" s="443" customFormat="1"/>
    <row r="1662" s="443" customFormat="1"/>
    <row r="1663" s="443" customFormat="1"/>
    <row r="1664" s="443" customFormat="1"/>
    <row r="1665" s="443" customFormat="1"/>
    <row r="1666" s="443" customFormat="1"/>
    <row r="1667" s="443" customFormat="1"/>
    <row r="1668" s="443" customFormat="1"/>
    <row r="1669" s="443" customFormat="1"/>
    <row r="1670" s="443" customFormat="1"/>
    <row r="1671" s="443" customFormat="1"/>
    <row r="1672" s="443" customFormat="1"/>
    <row r="1673" s="443" customFormat="1"/>
    <row r="1674" s="443" customFormat="1"/>
    <row r="1675" s="443" customFormat="1"/>
    <row r="1676" s="443" customFormat="1"/>
    <row r="1677" s="443" customFormat="1"/>
    <row r="1678" s="443" customFormat="1"/>
    <row r="1679" s="443" customFormat="1"/>
    <row r="1680" s="443" customFormat="1"/>
    <row r="1681" s="443" customFormat="1"/>
    <row r="1682" s="443" customFormat="1"/>
    <row r="1683" s="443" customFormat="1"/>
    <row r="1684" s="443" customFormat="1"/>
    <row r="1685" s="443" customFormat="1"/>
    <row r="1686" s="443" customFormat="1"/>
    <row r="1687" s="443" customFormat="1"/>
    <row r="1688" s="443" customFormat="1"/>
    <row r="1689" s="443" customFormat="1"/>
    <row r="1690" s="443" customFormat="1"/>
    <row r="1691" s="443" customFormat="1"/>
    <row r="1692" s="443" customFormat="1"/>
    <row r="1693" s="443" customFormat="1"/>
    <row r="1694" s="443" customFormat="1"/>
    <row r="1695" s="443" customFormat="1"/>
    <row r="1696" s="443" customFormat="1"/>
    <row r="1697" s="443" customFormat="1"/>
    <row r="1698" s="443" customFormat="1"/>
    <row r="1699" s="443" customFormat="1"/>
    <row r="1700" s="443" customFormat="1"/>
    <row r="1701" s="443" customFormat="1"/>
    <row r="1702" s="443" customFormat="1"/>
    <row r="1703" s="443" customFormat="1"/>
    <row r="1704" s="443" customFormat="1"/>
    <row r="1705" s="443" customFormat="1"/>
    <row r="1706" s="443" customFormat="1"/>
    <row r="1707" s="443" customFormat="1"/>
    <row r="1708" s="443" customFormat="1"/>
    <row r="1709" s="443" customFormat="1"/>
    <row r="1710" s="443" customFormat="1"/>
    <row r="1711" s="443" customFormat="1"/>
    <row r="1712" s="443" customFormat="1"/>
    <row r="1713" s="443" customFormat="1"/>
    <row r="1714" s="443" customFormat="1"/>
    <row r="1715" s="443" customFormat="1"/>
    <row r="1716" s="443" customFormat="1"/>
    <row r="1717" s="443" customFormat="1"/>
    <row r="1718" s="443" customFormat="1"/>
    <row r="1719" s="443" customFormat="1"/>
    <row r="1720" s="443" customFormat="1"/>
    <row r="1721" s="443" customFormat="1"/>
    <row r="1722" s="443" customFormat="1"/>
    <row r="1723" s="443" customFormat="1"/>
    <row r="1724" s="443" customFormat="1"/>
    <row r="1725" s="443" customFormat="1"/>
    <row r="1726" s="443" customFormat="1"/>
    <row r="1727" s="443" customFormat="1"/>
    <row r="1728" s="443" customFormat="1"/>
    <row r="1729" s="443" customFormat="1"/>
    <row r="1730" s="443" customFormat="1"/>
    <row r="1731" s="443" customFormat="1"/>
    <row r="1732" s="443" customFormat="1"/>
    <row r="1733" s="443" customFormat="1"/>
    <row r="1734" s="443" customFormat="1"/>
    <row r="1735" s="443" customFormat="1"/>
    <row r="1736" s="443" customFormat="1"/>
    <row r="1737" s="443" customFormat="1"/>
    <row r="1738" s="443" customFormat="1"/>
    <row r="1739" s="443" customFormat="1"/>
    <row r="1740" s="443" customFormat="1"/>
    <row r="1741" s="443" customFormat="1"/>
    <row r="1742" s="443" customFormat="1"/>
    <row r="1743" s="443" customFormat="1"/>
    <row r="1744" s="443" customFormat="1"/>
    <row r="1745" s="443" customFormat="1"/>
    <row r="1746" s="443" customFormat="1"/>
    <row r="1747" s="443" customFormat="1"/>
    <row r="1748" s="443" customFormat="1"/>
    <row r="1749" s="443" customFormat="1"/>
    <row r="1750" s="443" customFormat="1"/>
    <row r="1751" s="443" customFormat="1"/>
    <row r="1752" s="443" customFormat="1"/>
    <row r="1753" s="443" customFormat="1"/>
    <row r="1754" s="443" customFormat="1"/>
    <row r="1755" s="443" customFormat="1"/>
    <row r="1756" s="443" customFormat="1"/>
    <row r="1757" s="443" customFormat="1"/>
    <row r="1758" s="443" customFormat="1"/>
    <row r="1759" s="443" customFormat="1"/>
    <row r="1760" s="443" customFormat="1"/>
    <row r="1761" s="443" customFormat="1"/>
    <row r="1762" s="443" customFormat="1"/>
    <row r="1763" s="443" customFormat="1"/>
    <row r="1764" s="443" customFormat="1"/>
    <row r="1765" s="443" customFormat="1"/>
    <row r="1766" s="443" customFormat="1"/>
    <row r="1767" s="443" customFormat="1"/>
    <row r="1768" s="443" customFormat="1"/>
    <row r="1769" s="443" customFormat="1"/>
    <row r="1770" s="443" customFormat="1"/>
    <row r="1771" s="443" customFormat="1"/>
    <row r="1772" s="443" customFormat="1"/>
    <row r="1773" s="443" customFormat="1"/>
    <row r="1774" s="443" customFormat="1"/>
    <row r="1775" s="443" customFormat="1"/>
    <row r="1776" s="443" customFormat="1"/>
    <row r="1777" s="443" customFormat="1"/>
    <row r="1778" s="443" customFormat="1"/>
    <row r="1779" s="443" customFormat="1"/>
    <row r="1780" s="443" customFormat="1"/>
    <row r="1781" s="443" customFormat="1"/>
    <row r="1782" s="443" customFormat="1"/>
    <row r="1783" s="443" customFormat="1"/>
    <row r="1784" s="443" customFormat="1"/>
    <row r="1785" s="443" customFormat="1"/>
    <row r="1786" s="443" customFormat="1"/>
    <row r="1787" s="443" customFormat="1"/>
    <row r="1788" s="443" customFormat="1"/>
    <row r="1789" s="443" customFormat="1"/>
    <row r="1790" s="443" customFormat="1"/>
    <row r="1791" s="443" customFormat="1"/>
    <row r="1792" s="443" customFormat="1"/>
  </sheetData>
  <mergeCells count="132">
    <mergeCell ref="B45:D45"/>
    <mergeCell ref="E45:H45"/>
    <mergeCell ref="I45:K45"/>
    <mergeCell ref="L45:P45"/>
    <mergeCell ref="A1:Q1"/>
    <mergeCell ref="B43:D43"/>
    <mergeCell ref="E43:H43"/>
    <mergeCell ref="I43:K43"/>
    <mergeCell ref="L43:P43"/>
    <mergeCell ref="B44:D44"/>
    <mergeCell ref="E44:H44"/>
    <mergeCell ref="I44:K44"/>
    <mergeCell ref="L44:P44"/>
    <mergeCell ref="B41:D41"/>
    <mergeCell ref="E41:H41"/>
    <mergeCell ref="I41:K41"/>
    <mergeCell ref="L41:P41"/>
    <mergeCell ref="B42:D42"/>
    <mergeCell ref="E42:H42"/>
    <mergeCell ref="I42:K42"/>
    <mergeCell ref="B38:D38"/>
    <mergeCell ref="E38:H38"/>
    <mergeCell ref="I38:K38"/>
    <mergeCell ref="L38:P38"/>
    <mergeCell ref="L42:P42"/>
    <mergeCell ref="B39:D39"/>
    <mergeCell ref="E39:H39"/>
    <mergeCell ref="I39:K39"/>
    <mergeCell ref="L39:P39"/>
    <mergeCell ref="B40:D40"/>
    <mergeCell ref="E40:H40"/>
    <mergeCell ref="I40:K40"/>
    <mergeCell ref="L40:P40"/>
    <mergeCell ref="I35:K35"/>
    <mergeCell ref="L35:P35"/>
    <mergeCell ref="B36:D36"/>
    <mergeCell ref="E36:H36"/>
    <mergeCell ref="I36:K36"/>
    <mergeCell ref="L36:P36"/>
    <mergeCell ref="B35:D35"/>
    <mergeCell ref="E35:H35"/>
    <mergeCell ref="E37:H37"/>
    <mergeCell ref="I37:K37"/>
    <mergeCell ref="L37:P37"/>
    <mergeCell ref="B37:D37"/>
    <mergeCell ref="H30:J30"/>
    <mergeCell ref="K30:L30"/>
    <mergeCell ref="M30:O30"/>
    <mergeCell ref="P32:Q32"/>
    <mergeCell ref="A33:Q33"/>
    <mergeCell ref="B34:D34"/>
    <mergeCell ref="E34:H34"/>
    <mergeCell ref="I34:K34"/>
    <mergeCell ref="L34:P34"/>
    <mergeCell ref="A30:B32"/>
    <mergeCell ref="C30:E32"/>
    <mergeCell ref="F32:G32"/>
    <mergeCell ref="H32:J32"/>
    <mergeCell ref="V25:AD26"/>
    <mergeCell ref="A26:F26"/>
    <mergeCell ref="G26:M26"/>
    <mergeCell ref="N26:Q26"/>
    <mergeCell ref="A27:F27"/>
    <mergeCell ref="G27:Q27"/>
    <mergeCell ref="A29:B29"/>
    <mergeCell ref="K32:L32"/>
    <mergeCell ref="M32:O32"/>
    <mergeCell ref="A28:B28"/>
    <mergeCell ref="C28:F28"/>
    <mergeCell ref="G28:M28"/>
    <mergeCell ref="N28:Q28"/>
    <mergeCell ref="C29:E29"/>
    <mergeCell ref="F29:G29"/>
    <mergeCell ref="H29:J29"/>
    <mergeCell ref="K29:L29"/>
    <mergeCell ref="P30:Q30"/>
    <mergeCell ref="F31:G31"/>
    <mergeCell ref="H31:J31"/>
    <mergeCell ref="K31:L31"/>
    <mergeCell ref="M31:O31"/>
    <mergeCell ref="P31:Q31"/>
    <mergeCell ref="F30:G30"/>
    <mergeCell ref="A23:Q23"/>
    <mergeCell ref="A24:F24"/>
    <mergeCell ref="G24:M24"/>
    <mergeCell ref="N24:Q24"/>
    <mergeCell ref="A25:F25"/>
    <mergeCell ref="G25:M25"/>
    <mergeCell ref="N25:Q25"/>
    <mergeCell ref="M29:O29"/>
    <mergeCell ref="P29:Q29"/>
    <mergeCell ref="O12:Q12"/>
    <mergeCell ref="A13:C13"/>
    <mergeCell ref="D13:I13"/>
    <mergeCell ref="J13:N13"/>
    <mergeCell ref="O13:Q13"/>
    <mergeCell ref="A14:A22"/>
    <mergeCell ref="B14:Q14"/>
    <mergeCell ref="B15:Q15"/>
    <mergeCell ref="V15:AD18"/>
    <mergeCell ref="B16:Q16"/>
    <mergeCell ref="B17:Q17"/>
    <mergeCell ref="B18:Q18"/>
    <mergeCell ref="B19:Q19"/>
    <mergeCell ref="V19:AD22"/>
    <mergeCell ref="B20:Q20"/>
    <mergeCell ref="B21:Q21"/>
    <mergeCell ref="B22:Q22"/>
    <mergeCell ref="U36:V36"/>
    <mergeCell ref="W36:X36"/>
    <mergeCell ref="B2:Q2"/>
    <mergeCell ref="A3:Q3"/>
    <mergeCell ref="A4:A9"/>
    <mergeCell ref="B4:Q4"/>
    <mergeCell ref="B5:Q5"/>
    <mergeCell ref="B6:Q6"/>
    <mergeCell ref="V6:AD9"/>
    <mergeCell ref="B7:Q7"/>
    <mergeCell ref="B8:Q8"/>
    <mergeCell ref="B9:Q9"/>
    <mergeCell ref="A10:C10"/>
    <mergeCell ref="D10:I10"/>
    <mergeCell ref="J10:N10"/>
    <mergeCell ref="O10:Q10"/>
    <mergeCell ref="V10:AD13"/>
    <mergeCell ref="A11:C11"/>
    <mergeCell ref="D11:I11"/>
    <mergeCell ref="J11:N11"/>
    <mergeCell ref="O11:Q11"/>
    <mergeCell ref="A12:C12"/>
    <mergeCell ref="D12:I12"/>
    <mergeCell ref="J12:N12"/>
  </mergeCells>
  <phoneticPr fontId="3" type="noConversion"/>
  <printOptions horizontalCentered="1"/>
  <pageMargins left="0.74803149606299213" right="0.74803149606299213" top="0.98425196850393704" bottom="0.98425196850393704" header="0.51181102362204722" footer="0.51181102362204722"/>
  <pageSetup paperSize="9" scale="81"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G44"/>
  <sheetViews>
    <sheetView zoomScaleNormal="100" zoomScaleSheetLayoutView="115" workbookViewId="0">
      <selection activeCell="G25" sqref="G25"/>
    </sheetView>
  </sheetViews>
  <sheetFormatPr defaultRowHeight="14.25"/>
  <cols>
    <col min="1" max="1" width="5.25" style="12" customWidth="1"/>
    <col min="2" max="2" width="56.375" style="12" customWidth="1"/>
    <col min="3" max="5" width="19.25" style="12" customWidth="1"/>
    <col min="6" max="6" width="9" style="12"/>
    <col min="7" max="7" width="62.25" style="12" customWidth="1"/>
    <col min="8" max="16384" width="9" style="12"/>
  </cols>
  <sheetData>
    <row r="1" spans="1:7" ht="20.100000000000001" customHeight="1">
      <c r="A1" s="887" t="s">
        <v>484</v>
      </c>
      <c r="B1" s="887"/>
      <c r="C1" s="887"/>
      <c r="D1" s="439"/>
      <c r="E1" s="439"/>
      <c r="F1" s="216" t="s">
        <v>665</v>
      </c>
    </row>
    <row r="2" spans="1:7" s="21" customFormat="1" ht="25.5" customHeight="1">
      <c r="A2" s="888" t="s">
        <v>183</v>
      </c>
      <c r="B2" s="888"/>
      <c r="C2" s="889"/>
      <c r="D2" s="83"/>
      <c r="E2" s="83"/>
    </row>
    <row r="3" spans="1:7" ht="24">
      <c r="A3" s="891" t="s">
        <v>221</v>
      </c>
      <c r="B3" s="891" t="s">
        <v>268</v>
      </c>
      <c r="C3" s="446" t="s">
        <v>1528</v>
      </c>
      <c r="D3" s="446" t="s">
        <v>1529</v>
      </c>
      <c r="E3" s="446" t="s">
        <v>1530</v>
      </c>
    </row>
    <row r="4" spans="1:7">
      <c r="A4" s="892"/>
      <c r="B4" s="892"/>
      <c r="C4" s="446" t="s">
        <v>1531</v>
      </c>
      <c r="D4" s="446">
        <v>2</v>
      </c>
      <c r="E4" s="446">
        <v>3</v>
      </c>
      <c r="G4" s="12" t="s">
        <v>1299</v>
      </c>
    </row>
    <row r="5" spans="1:7" ht="14.25" customHeight="1">
      <c r="A5" s="884" t="s">
        <v>1532</v>
      </c>
      <c r="B5" s="885"/>
      <c r="C5" s="885"/>
      <c r="D5" s="885"/>
      <c r="E5" s="886"/>
      <c r="G5" s="12" t="s">
        <v>1300</v>
      </c>
    </row>
    <row r="6" spans="1:7">
      <c r="A6" s="446">
        <v>1</v>
      </c>
      <c r="B6" s="465" t="s">
        <v>806</v>
      </c>
      <c r="C6" s="446"/>
      <c r="D6" s="484"/>
      <c r="E6" s="484"/>
      <c r="G6" s="12" t="s">
        <v>1301</v>
      </c>
    </row>
    <row r="7" spans="1:7">
      <c r="A7" s="446">
        <v>2</v>
      </c>
      <c r="B7" s="465" t="s">
        <v>274</v>
      </c>
      <c r="C7" s="485">
        <v>0.7</v>
      </c>
      <c r="D7" s="485">
        <v>0.7</v>
      </c>
      <c r="E7" s="485">
        <v>0.7</v>
      </c>
      <c r="G7" s="12" t="s">
        <v>1986</v>
      </c>
    </row>
    <row r="8" spans="1:7">
      <c r="A8" s="446">
        <v>3</v>
      </c>
      <c r="B8" s="465" t="s">
        <v>1533</v>
      </c>
      <c r="C8" s="446"/>
      <c r="D8" s="484"/>
      <c r="E8" s="484"/>
    </row>
    <row r="9" spans="1:7">
      <c r="A9" s="446">
        <v>4</v>
      </c>
      <c r="B9" s="465" t="s">
        <v>807</v>
      </c>
      <c r="C9" s="446"/>
      <c r="D9" s="471" t="s">
        <v>222</v>
      </c>
      <c r="E9" s="471" t="s">
        <v>222</v>
      </c>
    </row>
    <row r="10" spans="1:7">
      <c r="A10" s="446">
        <v>5</v>
      </c>
      <c r="B10" s="465" t="s">
        <v>1534</v>
      </c>
      <c r="C10" s="446"/>
      <c r="D10" s="471" t="s">
        <v>222</v>
      </c>
      <c r="E10" s="471" t="s">
        <v>222</v>
      </c>
    </row>
    <row r="11" spans="1:7">
      <c r="A11" s="446">
        <v>6</v>
      </c>
      <c r="B11" s="465" t="s">
        <v>808</v>
      </c>
      <c r="C11" s="446"/>
      <c r="D11" s="486" t="s">
        <v>222</v>
      </c>
      <c r="E11" s="486" t="s">
        <v>222</v>
      </c>
    </row>
    <row r="12" spans="1:7">
      <c r="A12" s="446">
        <v>7</v>
      </c>
      <c r="B12" s="465" t="s">
        <v>1535</v>
      </c>
      <c r="C12" s="446"/>
      <c r="D12" s="484"/>
      <c r="E12" s="484"/>
    </row>
    <row r="13" spans="1:7" ht="14.25" customHeight="1">
      <c r="A13" s="446">
        <v>8</v>
      </c>
      <c r="B13" s="465" t="s">
        <v>1536</v>
      </c>
      <c r="C13" s="446"/>
      <c r="D13" s="471" t="s">
        <v>222</v>
      </c>
      <c r="E13" s="471" t="s">
        <v>222</v>
      </c>
      <c r="G13" s="890" t="s">
        <v>1298</v>
      </c>
    </row>
    <row r="14" spans="1:7" ht="14.25" customHeight="1">
      <c r="A14" s="884" t="s">
        <v>1537</v>
      </c>
      <c r="B14" s="885"/>
      <c r="C14" s="885"/>
      <c r="D14" s="885"/>
      <c r="E14" s="886"/>
      <c r="G14" s="890"/>
    </row>
    <row r="15" spans="1:7">
      <c r="A15" s="446">
        <v>9</v>
      </c>
      <c r="B15" s="465" t="s">
        <v>809</v>
      </c>
      <c r="C15" s="446"/>
      <c r="D15" s="484"/>
      <c r="E15" s="484"/>
      <c r="G15" s="890"/>
    </row>
    <row r="16" spans="1:7">
      <c r="A16" s="446">
        <v>10</v>
      </c>
      <c r="B16" s="465" t="s">
        <v>810</v>
      </c>
      <c r="C16" s="446"/>
      <c r="D16" s="484"/>
      <c r="E16" s="484"/>
      <c r="G16" s="890"/>
    </row>
    <row r="17" spans="1:7">
      <c r="A17" s="446">
        <v>11</v>
      </c>
      <c r="B17" s="465" t="s">
        <v>811</v>
      </c>
      <c r="C17" s="446"/>
      <c r="D17" s="471" t="s">
        <v>222</v>
      </c>
      <c r="E17" s="471" t="s">
        <v>222</v>
      </c>
      <c r="G17" s="890"/>
    </row>
    <row r="18" spans="1:7">
      <c r="A18" s="446">
        <v>12</v>
      </c>
      <c r="B18" s="465" t="s">
        <v>1538</v>
      </c>
      <c r="C18" s="446"/>
      <c r="D18" s="471" t="s">
        <v>222</v>
      </c>
      <c r="E18" s="471" t="s">
        <v>222</v>
      </c>
      <c r="G18" s="890"/>
    </row>
    <row r="19" spans="1:7">
      <c r="A19" s="446">
        <v>13</v>
      </c>
      <c r="B19" s="465" t="s">
        <v>1539</v>
      </c>
      <c r="C19" s="446"/>
      <c r="D19" s="484"/>
      <c r="E19" s="484"/>
    </row>
    <row r="20" spans="1:7" ht="14.25" customHeight="1">
      <c r="A20" s="446">
        <v>14</v>
      </c>
      <c r="B20" s="465" t="s">
        <v>1540</v>
      </c>
      <c r="C20" s="446"/>
      <c r="D20" s="471" t="s">
        <v>222</v>
      </c>
      <c r="E20" s="471" t="s">
        <v>222</v>
      </c>
    </row>
    <row r="21" spans="1:7" ht="14.25" customHeight="1">
      <c r="A21" s="884" t="s">
        <v>812</v>
      </c>
      <c r="B21" s="885"/>
      <c r="C21" s="885"/>
      <c r="D21" s="885"/>
      <c r="E21" s="886"/>
    </row>
    <row r="22" spans="1:7" ht="15" thickBot="1">
      <c r="A22" s="487">
        <v>15</v>
      </c>
      <c r="B22" s="488" t="s">
        <v>1541</v>
      </c>
      <c r="C22" s="489"/>
      <c r="D22" s="490"/>
      <c r="E22" s="491"/>
    </row>
    <row r="23" spans="1:7" ht="15" thickTop="1">
      <c r="A23" s="318"/>
      <c r="B23"/>
      <c r="C23"/>
      <c r="D23"/>
      <c r="E23"/>
    </row>
    <row r="24" spans="1:7">
      <c r="A24" s="318"/>
      <c r="B24" s="434" t="s">
        <v>1297</v>
      </c>
      <c r="C24"/>
      <c r="D24"/>
      <c r="E24"/>
    </row>
    <row r="25" spans="1:7" ht="100.5" customHeight="1">
      <c r="B25" s="431" t="s">
        <v>1296</v>
      </c>
    </row>
    <row r="26" spans="1:7" ht="70.5" customHeight="1">
      <c r="B26" s="431" t="s">
        <v>1294</v>
      </c>
    </row>
    <row r="27" spans="1:7" ht="72.75" customHeight="1">
      <c r="B27" s="431" t="s">
        <v>1295</v>
      </c>
    </row>
    <row r="32" spans="1:7" ht="15">
      <c r="B32" s="616" t="s">
        <v>1979</v>
      </c>
    </row>
    <row r="33" spans="2:2">
      <c r="B33"/>
    </row>
    <row r="34" spans="2:2" ht="15">
      <c r="B34" s="616" t="s">
        <v>1980</v>
      </c>
    </row>
    <row r="35" spans="2:2">
      <c r="B35"/>
    </row>
    <row r="36" spans="2:2" ht="15">
      <c r="B36" s="616" t="s">
        <v>1981</v>
      </c>
    </row>
    <row r="37" spans="2:2">
      <c r="B37"/>
    </row>
    <row r="38" spans="2:2" ht="15">
      <c r="B38" s="616" t="s">
        <v>1982</v>
      </c>
    </row>
    <row r="39" spans="2:2">
      <c r="B39"/>
    </row>
    <row r="40" spans="2:2" ht="15">
      <c r="B40" s="616" t="s">
        <v>1983</v>
      </c>
    </row>
    <row r="41" spans="2:2">
      <c r="B41"/>
    </row>
    <row r="42" spans="2:2" ht="15">
      <c r="B42" s="616" t="s">
        <v>1984</v>
      </c>
    </row>
    <row r="43" spans="2:2" ht="15">
      <c r="B43" s="616"/>
    </row>
    <row r="44" spans="2:2" ht="15">
      <c r="B44" s="616" t="s">
        <v>1985</v>
      </c>
    </row>
  </sheetData>
  <mergeCells count="8">
    <mergeCell ref="A21:E21"/>
    <mergeCell ref="A1:C1"/>
    <mergeCell ref="A2:C2"/>
    <mergeCell ref="G13:G18"/>
    <mergeCell ref="A3:A4"/>
    <mergeCell ref="B3:B4"/>
    <mergeCell ref="A5:E5"/>
    <mergeCell ref="A14:E14"/>
  </mergeCells>
  <phoneticPr fontId="3" type="noConversion"/>
  <hyperlinks>
    <hyperlink ref="F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orientation="portrait"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rgb="FFFF0000"/>
  </sheetPr>
  <dimension ref="A1:O73"/>
  <sheetViews>
    <sheetView zoomScaleNormal="100" zoomScaleSheetLayoutView="100" workbookViewId="0">
      <selection activeCell="B6" sqref="B6:B40"/>
    </sheetView>
  </sheetViews>
  <sheetFormatPr defaultRowHeight="14.25"/>
  <cols>
    <col min="1" max="1" width="5.25" style="78" customWidth="1"/>
    <col min="2" max="2" width="64" style="78" customWidth="1"/>
    <col min="3" max="3" width="14.125" style="78" bestFit="1" customWidth="1"/>
    <col min="4" max="4" width="9" style="78"/>
    <col min="5" max="5" width="17.625" style="78" customWidth="1"/>
    <col min="6" max="16384" width="9" style="78"/>
  </cols>
  <sheetData>
    <row r="1" spans="1:15" s="13" customFormat="1" ht="20.100000000000001" customHeight="1">
      <c r="A1" s="856" t="s">
        <v>486</v>
      </c>
      <c r="B1" s="856"/>
      <c r="C1" s="856"/>
      <c r="D1" s="219" t="s">
        <v>663</v>
      </c>
    </row>
    <row r="2" spans="1:15" s="17" customFormat="1" ht="25.5" customHeight="1">
      <c r="A2" s="857" t="s">
        <v>485</v>
      </c>
      <c r="B2" s="857"/>
      <c r="C2" s="857"/>
      <c r="D2" s="22"/>
    </row>
    <row r="3" spans="1:15">
      <c r="A3" s="496"/>
      <c r="B3" s="7"/>
      <c r="C3" s="7"/>
      <c r="D3" s="7"/>
      <c r="E3" s="7"/>
      <c r="F3" s="7"/>
      <c r="G3" s="7"/>
      <c r="H3" s="7"/>
      <c r="I3" s="7"/>
      <c r="J3" s="7"/>
      <c r="K3" s="7"/>
      <c r="L3" s="7"/>
      <c r="M3" s="7"/>
      <c r="N3" s="7"/>
      <c r="O3" s="7"/>
    </row>
    <row r="4" spans="1:15">
      <c r="A4" s="578" t="s">
        <v>221</v>
      </c>
      <c r="B4" s="579" t="s">
        <v>266</v>
      </c>
      <c r="C4" s="578" t="s">
        <v>1723</v>
      </c>
      <c r="D4" s="7"/>
      <c r="E4" s="7"/>
      <c r="F4" s="7"/>
      <c r="G4" s="7"/>
      <c r="H4" s="7"/>
      <c r="I4" s="7"/>
      <c r="J4" s="7"/>
      <c r="K4" s="7"/>
      <c r="L4" s="7"/>
      <c r="M4" s="7"/>
      <c r="N4" s="7"/>
      <c r="O4" s="7"/>
    </row>
    <row r="5" spans="1:15" ht="56.25">
      <c r="A5" s="578">
        <v>1</v>
      </c>
      <c r="B5" s="580" t="s">
        <v>1810</v>
      </c>
      <c r="C5" s="581">
        <v>0</v>
      </c>
      <c r="D5" s="7"/>
      <c r="E5" s="431" t="s">
        <v>1287</v>
      </c>
      <c r="F5" s="898" t="s">
        <v>1811</v>
      </c>
      <c r="G5" s="898"/>
      <c r="H5" s="898"/>
      <c r="I5" s="898"/>
      <c r="J5" s="898"/>
      <c r="K5" s="898"/>
      <c r="L5" s="898"/>
      <c r="M5" s="898"/>
      <c r="N5" s="7"/>
      <c r="O5" s="7"/>
    </row>
    <row r="6" spans="1:15">
      <c r="A6" s="578">
        <v>2</v>
      </c>
      <c r="B6" s="580" t="s">
        <v>1812</v>
      </c>
      <c r="C6" s="581">
        <f>A107041高新技术企业优惠情况及明细表!K37</f>
        <v>7396488.936900001</v>
      </c>
      <c r="D6" s="614" t="s">
        <v>1975</v>
      </c>
      <c r="E6" s="7"/>
      <c r="F6" s="898"/>
      <c r="G6" s="898"/>
      <c r="H6" s="898"/>
      <c r="I6" s="898"/>
      <c r="J6" s="898"/>
      <c r="K6" s="898"/>
      <c r="L6" s="898"/>
      <c r="M6" s="898"/>
      <c r="N6" s="7"/>
      <c r="O6" s="7"/>
    </row>
    <row r="7" spans="1:15" ht="24">
      <c r="A7" s="578">
        <v>3</v>
      </c>
      <c r="B7" s="580" t="s">
        <v>1813</v>
      </c>
      <c r="C7" s="581">
        <f>'[3]A107041 高新技术企业优惠情况及明细表'!K45</f>
        <v>0</v>
      </c>
      <c r="D7" s="7"/>
      <c r="E7" s="7"/>
      <c r="F7" s="898"/>
      <c r="G7" s="898"/>
      <c r="H7" s="898"/>
      <c r="I7" s="898"/>
      <c r="J7" s="898"/>
      <c r="K7" s="898"/>
      <c r="L7" s="898"/>
      <c r="M7" s="898"/>
      <c r="N7" s="7"/>
      <c r="O7" s="7"/>
    </row>
    <row r="8" spans="1:15">
      <c r="A8" s="578">
        <v>4</v>
      </c>
      <c r="B8" s="580" t="s">
        <v>1814</v>
      </c>
      <c r="C8" s="581"/>
      <c r="D8" s="7"/>
      <c r="E8" s="7"/>
      <c r="F8" s="898"/>
      <c r="G8" s="898"/>
      <c r="H8" s="898"/>
      <c r="I8" s="898"/>
      <c r="J8" s="898"/>
      <c r="K8" s="898"/>
      <c r="L8" s="898"/>
      <c r="M8" s="898"/>
      <c r="N8" s="7"/>
      <c r="O8" s="7"/>
    </row>
    <row r="9" spans="1:15">
      <c r="A9" s="578">
        <v>4.0999999999999996</v>
      </c>
      <c r="B9" s="582" t="s">
        <v>1815</v>
      </c>
      <c r="C9" s="581"/>
      <c r="D9" s="7"/>
      <c r="E9" s="7"/>
      <c r="F9" s="898"/>
      <c r="G9" s="898"/>
      <c r="H9" s="898"/>
      <c r="I9" s="898"/>
      <c r="J9" s="898"/>
      <c r="K9" s="898"/>
      <c r="L9" s="898"/>
      <c r="M9" s="898"/>
      <c r="N9" s="7"/>
      <c r="O9" s="7"/>
    </row>
    <row r="10" spans="1:15">
      <c r="A10" s="578">
        <v>4.2</v>
      </c>
      <c r="B10" s="582" t="s">
        <v>1816</v>
      </c>
      <c r="C10" s="581"/>
      <c r="D10" s="7"/>
      <c r="E10" s="7"/>
      <c r="F10" s="898"/>
      <c r="G10" s="898"/>
      <c r="H10" s="898"/>
      <c r="I10" s="898"/>
      <c r="J10" s="898"/>
      <c r="K10" s="898"/>
      <c r="L10" s="898"/>
      <c r="M10" s="898"/>
      <c r="N10" s="7"/>
      <c r="O10" s="7"/>
    </row>
    <row r="11" spans="1:15">
      <c r="A11" s="578">
        <v>5</v>
      </c>
      <c r="B11" s="580" t="s">
        <v>1817</v>
      </c>
      <c r="C11" s="581"/>
      <c r="D11" s="7"/>
      <c r="E11" s="7"/>
      <c r="F11" s="898"/>
      <c r="G11" s="898"/>
      <c r="H11" s="898"/>
      <c r="I11" s="898"/>
      <c r="J11" s="898"/>
      <c r="K11" s="898"/>
      <c r="L11" s="898"/>
      <c r="M11" s="898"/>
      <c r="N11" s="7"/>
      <c r="O11" s="7"/>
    </row>
    <row r="12" spans="1:15">
      <c r="A12" s="578">
        <v>6</v>
      </c>
      <c r="B12" s="580" t="s">
        <v>1818</v>
      </c>
      <c r="C12" s="581">
        <f>'[3]A107042 软件、集成电路企业优惠情况及明细表'!E45</f>
        <v>0</v>
      </c>
      <c r="D12" s="7"/>
      <c r="E12" s="7"/>
      <c r="F12" s="898"/>
      <c r="G12" s="898"/>
      <c r="H12" s="898"/>
      <c r="I12" s="898"/>
      <c r="J12" s="898"/>
      <c r="K12" s="898"/>
      <c r="L12" s="898"/>
      <c r="M12" s="898"/>
      <c r="N12" s="7"/>
      <c r="O12" s="7"/>
    </row>
    <row r="13" spans="1:15" ht="24">
      <c r="A13" s="578">
        <v>7</v>
      </c>
      <c r="B13" s="580" t="s">
        <v>1819</v>
      </c>
      <c r="C13" s="581">
        <f>'[3]A107042 软件、集成电路企业优惠情况及明细表'!E46</f>
        <v>0</v>
      </c>
      <c r="D13" s="7"/>
      <c r="E13" s="7"/>
      <c r="F13" s="898"/>
      <c r="G13" s="898"/>
      <c r="H13" s="898"/>
      <c r="I13" s="898"/>
      <c r="J13" s="898"/>
      <c r="K13" s="898"/>
      <c r="L13" s="898"/>
      <c r="M13" s="898"/>
      <c r="N13" s="7"/>
      <c r="O13" s="7"/>
    </row>
    <row r="14" spans="1:15" ht="24">
      <c r="A14" s="578">
        <v>8</v>
      </c>
      <c r="B14" s="580" t="s">
        <v>1820</v>
      </c>
      <c r="C14" s="581">
        <f>'[3]A107042 软件、集成电路企业优惠情况及明细表'!E47</f>
        <v>0</v>
      </c>
      <c r="D14" s="7"/>
      <c r="E14" s="7"/>
      <c r="F14" s="898"/>
      <c r="G14" s="898"/>
      <c r="H14" s="898"/>
      <c r="I14" s="898"/>
      <c r="J14" s="898"/>
      <c r="K14" s="898"/>
      <c r="L14" s="898"/>
      <c r="M14" s="898"/>
      <c r="N14" s="7"/>
      <c r="O14" s="7"/>
    </row>
    <row r="15" spans="1:15">
      <c r="A15" s="578">
        <v>9</v>
      </c>
      <c r="B15" s="580" t="s">
        <v>1821</v>
      </c>
      <c r="C15" s="581">
        <f>'[3]A107042 软件、集成电路企业优惠情况及明细表'!E48</f>
        <v>0</v>
      </c>
      <c r="D15" s="7"/>
      <c r="E15" s="7"/>
      <c r="F15" s="7"/>
      <c r="G15" s="7"/>
      <c r="H15" s="7"/>
      <c r="I15" s="7"/>
      <c r="J15" s="7"/>
      <c r="K15" s="7"/>
      <c r="L15" s="7"/>
      <c r="M15" s="7"/>
      <c r="N15" s="7"/>
      <c r="O15" s="7"/>
    </row>
    <row r="16" spans="1:15">
      <c r="A16" s="578">
        <v>10</v>
      </c>
      <c r="B16" s="580" t="s">
        <v>1822</v>
      </c>
      <c r="C16" s="581">
        <f>'[3]A107042 软件、集成电路企业优惠情况及明细表'!E49</f>
        <v>0</v>
      </c>
      <c r="D16" s="7"/>
      <c r="E16" s="7"/>
      <c r="F16" s="7"/>
      <c r="G16" s="7"/>
      <c r="H16" s="7"/>
      <c r="I16" s="7"/>
      <c r="J16" s="7"/>
      <c r="K16" s="7"/>
      <c r="L16" s="7"/>
      <c r="M16" s="7"/>
      <c r="N16" s="7"/>
      <c r="O16" s="7"/>
    </row>
    <row r="17" spans="1:15">
      <c r="A17" s="578">
        <v>11</v>
      </c>
      <c r="B17" s="580" t="s">
        <v>1823</v>
      </c>
      <c r="C17" s="581">
        <f>'[3]A107042 软件、集成电路企业优惠情况及明细表'!E50</f>
        <v>0</v>
      </c>
      <c r="D17" s="7"/>
      <c r="E17" s="7"/>
      <c r="F17" s="899" t="s">
        <v>1824</v>
      </c>
      <c r="G17" s="899"/>
      <c r="H17" s="899"/>
      <c r="I17" s="899"/>
      <c r="J17" s="899"/>
      <c r="K17" s="899"/>
      <c r="L17" s="899"/>
      <c r="M17" s="899"/>
      <c r="N17" s="899"/>
      <c r="O17" s="899"/>
    </row>
    <row r="18" spans="1:15" ht="24">
      <c r="A18" s="578">
        <v>12</v>
      </c>
      <c r="B18" s="580" t="s">
        <v>1825</v>
      </c>
      <c r="C18" s="581">
        <f>'[3]A107042 软件、集成电路企业优惠情况及明细表'!E51</f>
        <v>0</v>
      </c>
      <c r="D18" s="7"/>
      <c r="E18" s="7"/>
      <c r="F18" s="899"/>
      <c r="G18" s="899"/>
      <c r="H18" s="899"/>
      <c r="I18" s="899"/>
      <c r="J18" s="899"/>
      <c r="K18" s="899"/>
      <c r="L18" s="899"/>
      <c r="M18" s="899"/>
      <c r="N18" s="899"/>
      <c r="O18" s="899"/>
    </row>
    <row r="19" spans="1:15">
      <c r="A19" s="578">
        <v>13</v>
      </c>
      <c r="B19" s="580" t="s">
        <v>1826</v>
      </c>
      <c r="C19" s="581">
        <f>'[3]A107042 软件、集成电路企业优惠情况及明细表'!E52</f>
        <v>0</v>
      </c>
      <c r="D19" s="7"/>
      <c r="E19" s="7"/>
      <c r="F19" s="899"/>
      <c r="G19" s="899"/>
      <c r="H19" s="899"/>
      <c r="I19" s="899"/>
      <c r="J19" s="899"/>
      <c r="K19" s="899"/>
      <c r="L19" s="899"/>
      <c r="M19" s="899"/>
      <c r="N19" s="899"/>
      <c r="O19" s="899"/>
    </row>
    <row r="20" spans="1:15">
      <c r="A20" s="578">
        <v>14</v>
      </c>
      <c r="B20" s="580" t="s">
        <v>1827</v>
      </c>
      <c r="C20" s="581">
        <f>A107042软件、集成电路企业优惠情况及明细表!E38</f>
        <v>11094733.40535</v>
      </c>
      <c r="D20" s="614" t="s">
        <v>1976</v>
      </c>
      <c r="E20" s="7"/>
      <c r="F20" s="899"/>
      <c r="G20" s="899"/>
      <c r="H20" s="899"/>
      <c r="I20" s="899"/>
      <c r="J20" s="899"/>
      <c r="K20" s="899"/>
      <c r="L20" s="899"/>
      <c r="M20" s="899"/>
      <c r="N20" s="899"/>
      <c r="O20" s="899"/>
    </row>
    <row r="21" spans="1:15">
      <c r="A21" s="578">
        <v>15</v>
      </c>
      <c r="B21" s="580" t="s">
        <v>1828</v>
      </c>
      <c r="C21" s="581">
        <f>'[3]A107042 软件、集成电路企业优惠情况及明细表'!E54</f>
        <v>0</v>
      </c>
      <c r="D21" s="7"/>
      <c r="E21" s="7"/>
      <c r="F21" s="899"/>
      <c r="G21" s="899"/>
      <c r="H21" s="899"/>
      <c r="I21" s="899"/>
      <c r="J21" s="899"/>
      <c r="K21" s="899"/>
      <c r="L21" s="899"/>
      <c r="M21" s="899"/>
      <c r="N21" s="899"/>
      <c r="O21" s="899"/>
    </row>
    <row r="22" spans="1:15" ht="24">
      <c r="A22" s="578">
        <v>16</v>
      </c>
      <c r="B22" s="580" t="s">
        <v>1829</v>
      </c>
      <c r="C22" s="581"/>
      <c r="D22" s="7"/>
      <c r="E22" s="7"/>
      <c r="F22" s="899"/>
      <c r="G22" s="899"/>
      <c r="H22" s="899"/>
      <c r="I22" s="899"/>
      <c r="J22" s="899"/>
      <c r="K22" s="899"/>
      <c r="L22" s="899"/>
      <c r="M22" s="899"/>
      <c r="N22" s="899"/>
      <c r="O22" s="899"/>
    </row>
    <row r="23" spans="1:15">
      <c r="A23" s="578">
        <v>17</v>
      </c>
      <c r="B23" s="580" t="s">
        <v>1830</v>
      </c>
      <c r="C23" s="581"/>
      <c r="D23" s="7"/>
      <c r="E23" s="7"/>
      <c r="F23" s="899"/>
      <c r="G23" s="899"/>
      <c r="H23" s="899"/>
      <c r="I23" s="899"/>
      <c r="J23" s="899"/>
      <c r="K23" s="899"/>
      <c r="L23" s="899"/>
      <c r="M23" s="899"/>
      <c r="N23" s="899"/>
      <c r="O23" s="899"/>
    </row>
    <row r="24" spans="1:15">
      <c r="A24" s="578">
        <v>18</v>
      </c>
      <c r="B24" s="580" t="s">
        <v>1831</v>
      </c>
      <c r="C24" s="581"/>
      <c r="D24" s="7"/>
      <c r="E24" s="7"/>
      <c r="F24" s="899" t="s">
        <v>1832</v>
      </c>
      <c r="G24" s="899"/>
      <c r="H24" s="899"/>
      <c r="I24" s="899"/>
      <c r="J24" s="899"/>
      <c r="K24" s="899"/>
      <c r="L24" s="899"/>
      <c r="M24" s="899"/>
      <c r="N24" s="899"/>
      <c r="O24" s="899"/>
    </row>
    <row r="25" spans="1:15">
      <c r="A25" s="578">
        <v>19</v>
      </c>
      <c r="B25" s="580" t="s">
        <v>1833</v>
      </c>
      <c r="C25" s="581"/>
      <c r="D25" s="7"/>
      <c r="E25" s="7"/>
      <c r="F25" s="7"/>
      <c r="G25" s="7"/>
      <c r="H25" s="7"/>
      <c r="I25" s="7"/>
      <c r="J25" s="7"/>
      <c r="K25" s="7"/>
      <c r="L25" s="7"/>
      <c r="M25" s="7"/>
      <c r="N25" s="7"/>
      <c r="O25" s="7"/>
    </row>
    <row r="26" spans="1:15" ht="24">
      <c r="A26" s="578">
        <v>20</v>
      </c>
      <c r="B26" s="580" t="s">
        <v>1834</v>
      </c>
      <c r="C26" s="581"/>
      <c r="D26" s="7"/>
      <c r="E26" s="7"/>
      <c r="F26" s="7"/>
      <c r="G26" s="7"/>
      <c r="H26" s="7"/>
      <c r="I26" s="7"/>
      <c r="J26" s="7"/>
      <c r="K26" s="7"/>
      <c r="L26" s="7"/>
      <c r="M26" s="7"/>
      <c r="N26" s="7"/>
      <c r="O26" s="7"/>
    </row>
    <row r="27" spans="1:15">
      <c r="A27" s="578">
        <v>21</v>
      </c>
      <c r="B27" s="580" t="s">
        <v>1835</v>
      </c>
      <c r="C27" s="581"/>
      <c r="D27" s="7"/>
      <c r="E27" s="7"/>
      <c r="F27" s="7"/>
      <c r="G27" s="7"/>
      <c r="H27" s="7"/>
      <c r="I27" s="7"/>
      <c r="J27" s="7"/>
      <c r="K27" s="7"/>
      <c r="L27" s="7"/>
      <c r="M27" s="7"/>
      <c r="N27" s="7"/>
      <c r="O27" s="7"/>
    </row>
    <row r="28" spans="1:15">
      <c r="A28" s="578">
        <v>22</v>
      </c>
      <c r="B28" s="580" t="s">
        <v>1836</v>
      </c>
      <c r="C28" s="581"/>
      <c r="D28" s="7"/>
      <c r="E28" s="7"/>
      <c r="F28" s="7"/>
      <c r="G28" s="7"/>
      <c r="H28" s="7"/>
      <c r="I28" s="7"/>
      <c r="J28" s="7"/>
      <c r="K28" s="7"/>
      <c r="L28" s="7"/>
      <c r="M28" s="7"/>
      <c r="N28" s="7"/>
      <c r="O28" s="7"/>
    </row>
    <row r="29" spans="1:15">
      <c r="A29" s="578">
        <v>23</v>
      </c>
      <c r="B29" s="580" t="s">
        <v>1837</v>
      </c>
      <c r="C29" s="581"/>
      <c r="D29" s="7"/>
      <c r="E29" s="7"/>
      <c r="F29" s="7"/>
      <c r="G29" s="7"/>
      <c r="H29" s="7"/>
      <c r="I29" s="7"/>
      <c r="J29" s="7"/>
      <c r="K29" s="7"/>
      <c r="L29" s="7"/>
      <c r="M29" s="7"/>
      <c r="N29" s="7"/>
      <c r="O29" s="7"/>
    </row>
    <row r="30" spans="1:15" ht="24">
      <c r="A30" s="578">
        <v>24</v>
      </c>
      <c r="B30" s="580" t="s">
        <v>1838</v>
      </c>
      <c r="C30" s="581"/>
      <c r="D30" s="7"/>
      <c r="E30" s="7"/>
      <c r="F30" s="7"/>
      <c r="G30" s="7"/>
      <c r="H30" s="7"/>
      <c r="I30" s="7"/>
      <c r="J30" s="7"/>
      <c r="K30" s="7"/>
      <c r="L30" s="7"/>
      <c r="M30" s="7"/>
      <c r="N30" s="7"/>
      <c r="O30" s="7"/>
    </row>
    <row r="31" spans="1:15">
      <c r="A31" s="578">
        <v>25</v>
      </c>
      <c r="B31" s="580" t="s">
        <v>1839</v>
      </c>
      <c r="C31" s="581"/>
      <c r="D31" s="7"/>
      <c r="E31" s="7"/>
      <c r="F31" s="900" t="s">
        <v>1840</v>
      </c>
      <c r="G31" s="900"/>
      <c r="H31" s="900"/>
      <c r="I31" s="900"/>
      <c r="J31" s="900"/>
      <c r="K31" s="900"/>
      <c r="L31" s="900"/>
      <c r="M31" s="900"/>
      <c r="N31" s="900"/>
      <c r="O31" s="900"/>
    </row>
    <row r="32" spans="1:15">
      <c r="A32" s="578">
        <v>26</v>
      </c>
      <c r="B32" s="580" t="s">
        <v>1841</v>
      </c>
      <c r="C32" s="581"/>
      <c r="D32" s="7"/>
      <c r="E32" s="7"/>
      <c r="F32" s="7"/>
      <c r="G32" s="7"/>
      <c r="H32" s="7"/>
      <c r="I32" s="7"/>
      <c r="J32" s="7"/>
      <c r="K32" s="7"/>
      <c r="L32" s="7"/>
      <c r="M32" s="7"/>
      <c r="N32" s="7"/>
      <c r="O32" s="7"/>
    </row>
    <row r="33" spans="1:15">
      <c r="A33" s="578">
        <v>27</v>
      </c>
      <c r="B33" s="580" t="s">
        <v>1842</v>
      </c>
      <c r="C33" s="581"/>
      <c r="D33" s="7"/>
      <c r="E33" s="7"/>
      <c r="F33" s="7"/>
      <c r="G33" s="7"/>
      <c r="H33" s="7"/>
      <c r="I33" s="7"/>
      <c r="J33" s="7"/>
      <c r="K33" s="7"/>
      <c r="L33" s="7"/>
      <c r="M33" s="7"/>
      <c r="N33" s="7"/>
      <c r="O33" s="7"/>
    </row>
    <row r="34" spans="1:15">
      <c r="A34" s="578">
        <v>28</v>
      </c>
      <c r="B34" s="580" t="s">
        <v>1843</v>
      </c>
      <c r="C34" s="581">
        <f>C6</f>
        <v>7396488.936900001</v>
      </c>
      <c r="D34" s="7"/>
      <c r="E34" s="7"/>
      <c r="F34" s="7"/>
      <c r="G34" s="7"/>
      <c r="H34" s="7"/>
      <c r="I34" s="7"/>
      <c r="J34" s="7"/>
      <c r="K34" s="7"/>
      <c r="L34" s="7"/>
      <c r="M34" s="7"/>
      <c r="N34" s="7"/>
      <c r="O34" s="7"/>
    </row>
    <row r="35" spans="1:15">
      <c r="A35" s="578">
        <v>29</v>
      </c>
      <c r="B35" s="580" t="s">
        <v>1844</v>
      </c>
      <c r="C35" s="581"/>
      <c r="D35" s="7"/>
      <c r="E35" s="7"/>
      <c r="F35" s="7"/>
      <c r="G35" s="7"/>
      <c r="H35" s="7"/>
      <c r="I35" s="7"/>
      <c r="J35" s="7"/>
      <c r="K35" s="7"/>
      <c r="L35" s="7"/>
      <c r="M35" s="7"/>
      <c r="N35" s="7"/>
      <c r="O35" s="7"/>
    </row>
    <row r="36" spans="1:15">
      <c r="A36" s="578">
        <v>29.1</v>
      </c>
      <c r="B36" s="583" t="s">
        <v>1845</v>
      </c>
      <c r="C36" s="581"/>
      <c r="D36" s="7"/>
      <c r="E36" s="7"/>
      <c r="F36" s="7"/>
      <c r="G36" s="7"/>
      <c r="H36" s="7"/>
      <c r="I36" s="7"/>
      <c r="J36" s="7"/>
      <c r="K36" s="7"/>
      <c r="L36" s="7"/>
      <c r="M36" s="7"/>
      <c r="N36" s="7"/>
      <c r="O36" s="7"/>
    </row>
    <row r="37" spans="1:15">
      <c r="A37" s="578">
        <v>29.2</v>
      </c>
      <c r="B37" s="583" t="s">
        <v>1846</v>
      </c>
      <c r="C37" s="581"/>
      <c r="D37" s="7"/>
      <c r="E37" s="7"/>
      <c r="F37" s="7"/>
      <c r="G37" s="7"/>
      <c r="H37" s="7"/>
      <c r="I37" s="7"/>
      <c r="J37" s="7"/>
      <c r="K37" s="7"/>
      <c r="L37" s="7"/>
      <c r="M37" s="7"/>
      <c r="N37" s="7"/>
      <c r="O37" s="7"/>
    </row>
    <row r="38" spans="1:15">
      <c r="A38" s="578">
        <v>30</v>
      </c>
      <c r="B38" s="580" t="s">
        <v>1847</v>
      </c>
      <c r="C38" s="581"/>
      <c r="D38" s="7"/>
      <c r="E38" s="7"/>
      <c r="F38" s="7"/>
      <c r="G38" s="7"/>
      <c r="H38" s="7"/>
      <c r="I38" s="7"/>
      <c r="J38" s="7"/>
      <c r="K38" s="7"/>
      <c r="L38" s="7"/>
      <c r="M38" s="7"/>
      <c r="N38" s="7"/>
      <c r="O38" s="7"/>
    </row>
    <row r="39" spans="1:15" ht="24.75">
      <c r="A39" s="578">
        <v>31</v>
      </c>
      <c r="B39" s="546" t="s">
        <v>1848</v>
      </c>
      <c r="C39" s="581"/>
      <c r="D39" s="7"/>
      <c r="E39" s="7"/>
      <c r="F39" s="7"/>
      <c r="G39" s="7"/>
      <c r="H39" s="7"/>
      <c r="I39" s="7"/>
      <c r="J39" s="7"/>
      <c r="K39" s="7"/>
      <c r="L39" s="7"/>
      <c r="M39" s="7"/>
      <c r="N39" s="7"/>
      <c r="O39" s="7"/>
    </row>
    <row r="40" spans="1:15">
      <c r="A40" s="578">
        <v>32</v>
      </c>
      <c r="B40" s="580" t="s">
        <v>1849</v>
      </c>
      <c r="C40" s="581">
        <f>C5+C6+C7+C8+C12+C13+C14+C15+C16+C17+C18+C19+C20+C21+C22+C23+C24+C25+C26+C27+C28+C29+C30+C31+C32+C33-C34+C35+C38+C39</f>
        <v>11094733.40535</v>
      </c>
      <c r="D40" s="7"/>
      <c r="E40" s="7"/>
      <c r="F40" s="7"/>
      <c r="G40" s="7"/>
      <c r="H40" s="7"/>
      <c r="I40" s="7"/>
      <c r="J40" s="7"/>
      <c r="K40" s="7"/>
      <c r="L40" s="7"/>
      <c r="M40" s="7"/>
      <c r="N40" s="7"/>
      <c r="O40" s="7"/>
    </row>
    <row r="44" spans="1:15" ht="15" hidden="1">
      <c r="B44" s="344" t="s">
        <v>909</v>
      </c>
      <c r="C44"/>
      <c r="D44"/>
      <c r="E44"/>
    </row>
    <row r="45" spans="1:15" hidden="1">
      <c r="B45" s="344" t="s">
        <v>910</v>
      </c>
      <c r="C45"/>
      <c r="D45"/>
      <c r="E45"/>
    </row>
    <row r="46" spans="1:15" ht="15" hidden="1">
      <c r="B46" s="345" t="s">
        <v>911</v>
      </c>
      <c r="C46"/>
      <c r="D46"/>
      <c r="E46"/>
    </row>
    <row r="47" spans="1:15" hidden="1">
      <c r="B47" s="344" t="s">
        <v>912</v>
      </c>
      <c r="C47"/>
      <c r="D47"/>
      <c r="E47"/>
    </row>
    <row r="48" spans="1:15" hidden="1">
      <c r="B48" s="344" t="s">
        <v>913</v>
      </c>
      <c r="C48"/>
      <c r="D48"/>
      <c r="E48"/>
    </row>
    <row r="49" spans="2:5" ht="26.25" hidden="1">
      <c r="B49" s="345" t="s">
        <v>914</v>
      </c>
      <c r="C49"/>
      <c r="D49"/>
      <c r="E49"/>
    </row>
    <row r="50" spans="2:5" hidden="1">
      <c r="B50" s="344" t="s">
        <v>915</v>
      </c>
      <c r="C50"/>
      <c r="D50"/>
      <c r="E50"/>
    </row>
    <row r="51" spans="2:5" ht="24" hidden="1">
      <c r="B51" s="346" t="s">
        <v>221</v>
      </c>
      <c r="C51" s="347" t="s">
        <v>916</v>
      </c>
      <c r="D51" s="347" t="s">
        <v>917</v>
      </c>
      <c r="E51"/>
    </row>
    <row r="52" spans="2:5" hidden="1">
      <c r="B52" s="348">
        <v>1</v>
      </c>
      <c r="C52" s="349" t="s">
        <v>918</v>
      </c>
      <c r="D52" s="350"/>
      <c r="E52"/>
    </row>
    <row r="53" spans="2:5" ht="48" hidden="1">
      <c r="B53" s="348">
        <v>2</v>
      </c>
      <c r="C53" s="349" t="s">
        <v>919</v>
      </c>
      <c r="D53" s="349">
        <v>140</v>
      </c>
      <c r="E53"/>
    </row>
    <row r="54" spans="2:5" hidden="1">
      <c r="B54" s="351"/>
      <c r="C54" s="349" t="s">
        <v>918</v>
      </c>
      <c r="D54" s="352"/>
      <c r="E54"/>
    </row>
    <row r="55" spans="2:5" ht="48" hidden="1">
      <c r="B55" s="348">
        <v>28</v>
      </c>
      <c r="C55" s="349" t="s">
        <v>920</v>
      </c>
      <c r="D55" s="349">
        <v>10</v>
      </c>
      <c r="E55"/>
    </row>
    <row r="56" spans="2:5" ht="24" hidden="1">
      <c r="B56" s="348">
        <v>29</v>
      </c>
      <c r="C56" s="349" t="s">
        <v>921</v>
      </c>
      <c r="D56" s="349">
        <v>130</v>
      </c>
      <c r="E56"/>
    </row>
    <row r="57" spans="2:5" ht="16.5" hidden="1">
      <c r="B57" s="353"/>
      <c r="C57"/>
      <c r="D57"/>
      <c r="E57"/>
    </row>
    <row r="58" spans="2:5" hidden="1">
      <c r="B58" s="344" t="s">
        <v>922</v>
      </c>
      <c r="C58"/>
      <c r="D58"/>
      <c r="E58"/>
    </row>
    <row r="59" spans="2:5" ht="24" hidden="1">
      <c r="B59" s="346" t="s">
        <v>221</v>
      </c>
      <c r="C59" s="347" t="s">
        <v>282</v>
      </c>
      <c r="D59" s="354" t="s">
        <v>923</v>
      </c>
      <c r="E59" s="346" t="s">
        <v>917</v>
      </c>
    </row>
    <row r="60" spans="2:5" hidden="1">
      <c r="B60" s="351"/>
      <c r="C60" s="893"/>
      <c r="D60" s="355" t="s">
        <v>918</v>
      </c>
      <c r="E60" s="356"/>
    </row>
    <row r="61" spans="2:5" ht="60" hidden="1">
      <c r="B61" s="348">
        <v>19</v>
      </c>
      <c r="C61" s="894"/>
      <c r="D61" s="355" t="s">
        <v>924</v>
      </c>
      <c r="E61" s="348">
        <v>2000</v>
      </c>
    </row>
    <row r="62" spans="2:5" ht="48" hidden="1">
      <c r="B62" s="348">
        <v>20</v>
      </c>
      <c r="C62" s="894"/>
      <c r="D62" s="355" t="s">
        <v>925</v>
      </c>
      <c r="E62" s="348">
        <v>600</v>
      </c>
    </row>
    <row r="63" spans="2:5" ht="60" hidden="1">
      <c r="B63" s="348">
        <v>21</v>
      </c>
      <c r="C63" s="894"/>
      <c r="D63" s="355" t="s">
        <v>926</v>
      </c>
      <c r="E63" s="351"/>
    </row>
    <row r="64" spans="2:5" ht="60" hidden="1">
      <c r="B64" s="348">
        <v>22</v>
      </c>
      <c r="C64" s="894"/>
      <c r="D64" s="355" t="s">
        <v>927</v>
      </c>
      <c r="E64" s="351"/>
    </row>
    <row r="65" spans="2:5" ht="48" hidden="1">
      <c r="B65" s="348">
        <v>23</v>
      </c>
      <c r="C65" s="895"/>
      <c r="D65" s="355" t="s">
        <v>928</v>
      </c>
      <c r="E65" s="348">
        <v>1400</v>
      </c>
    </row>
    <row r="66" spans="2:5" ht="24" hidden="1">
      <c r="B66" s="348">
        <v>24</v>
      </c>
      <c r="C66" s="896" t="s">
        <v>293</v>
      </c>
      <c r="D66" s="355" t="s">
        <v>929</v>
      </c>
      <c r="E66" s="351"/>
    </row>
    <row r="67" spans="2:5" ht="36" hidden="1">
      <c r="B67" s="348">
        <v>25</v>
      </c>
      <c r="C67" s="897"/>
      <c r="D67" s="355" t="s">
        <v>930</v>
      </c>
      <c r="E67" s="348">
        <v>350</v>
      </c>
    </row>
    <row r="68" spans="2:5" ht="60" hidden="1">
      <c r="B68" s="348">
        <v>26</v>
      </c>
      <c r="C68" s="897"/>
      <c r="D68" s="355" t="s">
        <v>931</v>
      </c>
      <c r="E68" s="348">
        <v>130</v>
      </c>
    </row>
    <row r="69" spans="2:5" ht="60" hidden="1">
      <c r="B69" s="348">
        <v>27</v>
      </c>
      <c r="C69" s="897"/>
      <c r="D69" s="355" t="s">
        <v>932</v>
      </c>
      <c r="E69" s="351"/>
    </row>
    <row r="70" spans="2:5" ht="36" hidden="1">
      <c r="B70" s="348">
        <v>28</v>
      </c>
      <c r="C70" s="897"/>
      <c r="D70" s="355" t="s">
        <v>933</v>
      </c>
      <c r="E70" s="348">
        <v>220</v>
      </c>
    </row>
    <row r="71" spans="2:5" hidden="1">
      <c r="B71" s="351"/>
      <c r="C71" s="897"/>
      <c r="D71" s="355" t="s">
        <v>918</v>
      </c>
      <c r="E71" s="351"/>
    </row>
    <row r="72" spans="2:5" ht="16.5" hidden="1">
      <c r="B72" s="353"/>
      <c r="C72"/>
      <c r="D72"/>
      <c r="E72"/>
    </row>
    <row r="73" spans="2:5" ht="51" hidden="1">
      <c r="B73" s="344" t="s">
        <v>934</v>
      </c>
      <c r="C73"/>
      <c r="D73"/>
      <c r="E73"/>
    </row>
  </sheetData>
  <mergeCells count="8">
    <mergeCell ref="A1:C1"/>
    <mergeCell ref="A2:C2"/>
    <mergeCell ref="C60:C65"/>
    <mergeCell ref="C66:C71"/>
    <mergeCell ref="F5:M14"/>
    <mergeCell ref="F17:O23"/>
    <mergeCell ref="F24:O24"/>
    <mergeCell ref="F31:O31"/>
  </mergeCells>
  <phoneticPr fontId="3" type="noConversion"/>
  <hyperlinks>
    <hyperlink ref="D1" location="'A100000中华人民共和国企业所得税年度纳税申报表（A类）'!A1" display="返回主表"/>
    <hyperlink ref="D6" location="A107041高新技术企业优惠情况及明细表!Print_Area" display="A107041高新技术企业优惠情况及明细表!Print_Area"/>
    <hyperlink ref="D20" location="A107042软件、集成电路企业优惠情况及明细表!Print_Area" display="A107042软件、集成电路企业优惠情况及明细表!Print_Area"/>
  </hyperlinks>
  <printOptions horizontalCentered="1"/>
  <pageMargins left="0.74803149606299213" right="0.74803149606299213" top="0.98425196850393704" bottom="0.98425196850393704" header="0.51181102362204722" footer="0.51181102362204722"/>
  <pageSetup paperSize="9" scale="87"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tabColor rgb="FFFF0000"/>
  </sheetPr>
  <dimension ref="A1:L38"/>
  <sheetViews>
    <sheetView topLeftCell="A10" zoomScaleNormal="100" zoomScaleSheetLayoutView="100" workbookViewId="0">
      <selection activeCell="M22" sqref="M22"/>
    </sheetView>
  </sheetViews>
  <sheetFormatPr defaultColWidth="22.875" defaultRowHeight="14.25"/>
  <cols>
    <col min="1" max="1" width="5.25" style="84" customWidth="1"/>
    <col min="2" max="2" width="5.25" style="11" customWidth="1"/>
    <col min="3" max="3" width="18.375" style="11" customWidth="1"/>
    <col min="4" max="4" width="20.5" style="11" customWidth="1"/>
    <col min="5" max="5" width="10.375" style="11" hidden="1" customWidth="1"/>
    <col min="6" max="6" width="15.125" style="11" customWidth="1"/>
    <col min="7" max="7" width="6.5" style="11" customWidth="1"/>
    <col min="8" max="8" width="22.875" style="11" hidden="1" customWidth="1"/>
    <col min="9" max="9" width="8.875" style="11" customWidth="1"/>
    <col min="10" max="10" width="22.875" style="11" hidden="1" customWidth="1"/>
    <col min="11" max="11" width="14" style="11" customWidth="1"/>
    <col min="12" max="16384" width="22.875" style="11"/>
  </cols>
  <sheetData>
    <row r="1" spans="1:12" ht="20.100000000000001" customHeight="1">
      <c r="A1" s="712" t="s">
        <v>651</v>
      </c>
      <c r="B1" s="712"/>
      <c r="C1" s="712"/>
      <c r="D1" s="712"/>
      <c r="E1" s="712"/>
      <c r="F1" s="712"/>
    </row>
    <row r="2" spans="1:12" ht="25.5" customHeight="1">
      <c r="A2" s="901" t="s">
        <v>650</v>
      </c>
      <c r="B2" s="901"/>
      <c r="C2" s="901"/>
      <c r="D2" s="901"/>
      <c r="E2" s="901"/>
      <c r="F2" s="901"/>
      <c r="L2" s="614" t="s">
        <v>1977</v>
      </c>
    </row>
    <row r="3" spans="1:12" ht="14.25" customHeight="1">
      <c r="A3" s="693" t="s">
        <v>1755</v>
      </c>
      <c r="B3" s="693"/>
      <c r="C3" s="693"/>
      <c r="D3" s="693"/>
      <c r="E3" s="693"/>
      <c r="F3" s="693"/>
      <c r="G3" s="693"/>
      <c r="H3" s="693"/>
      <c r="I3" s="693"/>
      <c r="J3" s="693"/>
      <c r="K3" s="693"/>
    </row>
    <row r="4" spans="1:12" ht="14.25" customHeight="1">
      <c r="A4" s="552">
        <v>1</v>
      </c>
      <c r="B4" s="682" t="s">
        <v>1850</v>
      </c>
      <c r="C4" s="682"/>
      <c r="D4" s="546"/>
      <c r="E4" s="682" t="s">
        <v>1851</v>
      </c>
      <c r="F4" s="682"/>
      <c r="G4" s="682"/>
      <c r="H4" s="682"/>
      <c r="I4" s="682"/>
      <c r="J4" s="686"/>
      <c r="K4" s="686"/>
    </row>
    <row r="5" spans="1:12" ht="14.25" customHeight="1">
      <c r="A5" s="809">
        <v>2</v>
      </c>
      <c r="B5" s="682" t="s">
        <v>1852</v>
      </c>
      <c r="C5" s="682"/>
      <c r="D5" s="686" t="s">
        <v>1853</v>
      </c>
      <c r="E5" s="686"/>
      <c r="F5" s="686"/>
      <c r="G5" s="686"/>
      <c r="H5" s="686"/>
      <c r="I5" s="686"/>
      <c r="J5" s="686"/>
      <c r="K5" s="686"/>
    </row>
    <row r="6" spans="1:12" ht="14.25" customHeight="1">
      <c r="A6" s="809"/>
      <c r="B6" s="682"/>
      <c r="C6" s="682"/>
      <c r="D6" s="551" t="s">
        <v>1854</v>
      </c>
      <c r="E6" s="809" t="s">
        <v>1855</v>
      </c>
      <c r="F6" s="809"/>
      <c r="G6" s="809"/>
      <c r="H6" s="809" t="s">
        <v>1856</v>
      </c>
      <c r="I6" s="809"/>
      <c r="J6" s="809"/>
      <c r="K6" s="809"/>
    </row>
    <row r="7" spans="1:12" ht="14.25" customHeight="1">
      <c r="A7" s="809"/>
      <c r="B7" s="682"/>
      <c r="C7" s="682"/>
      <c r="D7" s="546"/>
      <c r="E7" s="686"/>
      <c r="F7" s="686"/>
      <c r="G7" s="686"/>
      <c r="H7" s="686"/>
      <c r="I7" s="686"/>
      <c r="J7" s="686"/>
      <c r="K7" s="686"/>
    </row>
    <row r="8" spans="1:12" ht="14.25" customHeight="1">
      <c r="A8" s="552">
        <v>3</v>
      </c>
      <c r="B8" s="693" t="s">
        <v>1857</v>
      </c>
      <c r="C8" s="693"/>
      <c r="D8" s="693"/>
      <c r="E8" s="693"/>
      <c r="F8" s="693"/>
      <c r="G8" s="693"/>
      <c r="H8" s="693"/>
      <c r="I8" s="693"/>
      <c r="J8" s="693"/>
      <c r="K8" s="693"/>
    </row>
    <row r="9" spans="1:12" ht="14.25" customHeight="1">
      <c r="A9" s="552">
        <v>4</v>
      </c>
      <c r="B9" s="686" t="s">
        <v>1858</v>
      </c>
      <c r="C9" s="813" t="s">
        <v>1859</v>
      </c>
      <c r="D9" s="813"/>
      <c r="E9" s="813"/>
      <c r="F9" s="813"/>
      <c r="G9" s="813"/>
      <c r="H9" s="813"/>
      <c r="I9" s="813"/>
      <c r="J9" s="813"/>
      <c r="K9" s="552">
        <f>K10+K11</f>
        <v>79484742.239999995</v>
      </c>
    </row>
    <row r="10" spans="1:12" ht="14.25" customHeight="1">
      <c r="A10" s="552">
        <v>5</v>
      </c>
      <c r="B10" s="686"/>
      <c r="C10" s="844" t="s">
        <v>1860</v>
      </c>
      <c r="D10" s="844"/>
      <c r="E10" s="844"/>
      <c r="F10" s="844"/>
      <c r="G10" s="844"/>
      <c r="H10" s="844"/>
      <c r="I10" s="844"/>
      <c r="J10" s="844"/>
      <c r="K10" s="7">
        <v>79484742.239999995</v>
      </c>
    </row>
    <row r="11" spans="1:12" ht="14.25" customHeight="1">
      <c r="A11" s="552">
        <v>6</v>
      </c>
      <c r="B11" s="686"/>
      <c r="C11" s="903" t="s">
        <v>1861</v>
      </c>
      <c r="D11" s="903"/>
      <c r="E11" s="903"/>
      <c r="F11" s="903"/>
      <c r="G11" s="903"/>
      <c r="H11" s="903"/>
      <c r="I11" s="903"/>
      <c r="J11" s="903"/>
      <c r="K11" s="552"/>
    </row>
    <row r="12" spans="1:12" ht="14.25" customHeight="1">
      <c r="A12" s="552">
        <v>7</v>
      </c>
      <c r="B12" s="686"/>
      <c r="C12" s="813" t="s">
        <v>1862</v>
      </c>
      <c r="D12" s="813"/>
      <c r="E12" s="813"/>
      <c r="F12" s="813"/>
      <c r="G12" s="813"/>
      <c r="H12" s="813"/>
      <c r="I12" s="813"/>
      <c r="J12" s="813"/>
      <c r="K12" s="552">
        <v>130816249.7</v>
      </c>
    </row>
    <row r="13" spans="1:12" ht="14.25" customHeight="1">
      <c r="A13" s="552">
        <v>8</v>
      </c>
      <c r="B13" s="686"/>
      <c r="C13" s="844" t="s">
        <v>1863</v>
      </c>
      <c r="D13" s="844"/>
      <c r="E13" s="844"/>
      <c r="F13" s="844"/>
      <c r="G13" s="844"/>
      <c r="H13" s="844"/>
      <c r="I13" s="844"/>
      <c r="J13" s="844"/>
      <c r="K13" s="552"/>
    </row>
    <row r="14" spans="1:12" ht="14.25" customHeight="1">
      <c r="A14" s="552">
        <v>9</v>
      </c>
      <c r="B14" s="686"/>
      <c r="C14" s="903" t="s">
        <v>1864</v>
      </c>
      <c r="D14" s="903"/>
      <c r="E14" s="903"/>
      <c r="F14" s="903"/>
      <c r="G14" s="903"/>
      <c r="H14" s="903"/>
      <c r="I14" s="903"/>
      <c r="J14" s="903"/>
      <c r="K14" s="552">
        <v>0</v>
      </c>
    </row>
    <row r="15" spans="1:12" ht="14.25" customHeight="1">
      <c r="A15" s="552">
        <v>10</v>
      </c>
      <c r="B15" s="686"/>
      <c r="C15" s="682" t="s">
        <v>1865</v>
      </c>
      <c r="D15" s="682"/>
      <c r="E15" s="682"/>
      <c r="F15" s="682"/>
      <c r="G15" s="682"/>
      <c r="H15" s="682"/>
      <c r="I15" s="682"/>
      <c r="J15" s="682"/>
      <c r="K15" s="584">
        <f>K9/K12</f>
        <v>0.60760603076668074</v>
      </c>
    </row>
    <row r="16" spans="1:12" ht="14.25" customHeight="1">
      <c r="A16" s="552">
        <v>11</v>
      </c>
      <c r="B16" s="686" t="s">
        <v>1866</v>
      </c>
      <c r="C16" s="682" t="s">
        <v>1867</v>
      </c>
      <c r="D16" s="682"/>
      <c r="E16" s="682"/>
      <c r="F16" s="682"/>
      <c r="G16" s="682"/>
      <c r="H16" s="682"/>
      <c r="I16" s="682"/>
      <c r="J16" s="682"/>
      <c r="K16" s="552">
        <v>55</v>
      </c>
    </row>
    <row r="17" spans="1:11" ht="14.25" customHeight="1">
      <c r="A17" s="552">
        <v>12</v>
      </c>
      <c r="B17" s="686"/>
      <c r="C17" s="813" t="s">
        <v>1868</v>
      </c>
      <c r="D17" s="813"/>
      <c r="E17" s="813"/>
      <c r="F17" s="813"/>
      <c r="G17" s="813"/>
      <c r="H17" s="813"/>
      <c r="I17" s="813"/>
      <c r="J17" s="813"/>
      <c r="K17" s="552">
        <v>118</v>
      </c>
    </row>
    <row r="18" spans="1:11" ht="14.25" customHeight="1">
      <c r="A18" s="552">
        <v>13</v>
      </c>
      <c r="B18" s="686"/>
      <c r="C18" s="682" t="s">
        <v>1869</v>
      </c>
      <c r="D18" s="682"/>
      <c r="E18" s="682"/>
      <c r="F18" s="682"/>
      <c r="G18" s="682"/>
      <c r="H18" s="682"/>
      <c r="I18" s="682"/>
      <c r="J18" s="682"/>
      <c r="K18" s="584">
        <f>K16/K17</f>
        <v>0.46610169491525422</v>
      </c>
    </row>
    <row r="19" spans="1:11" ht="28.5" customHeight="1">
      <c r="A19" s="809">
        <v>14</v>
      </c>
      <c r="B19" s="686" t="s">
        <v>1870</v>
      </c>
      <c r="C19" s="686" t="s">
        <v>1871</v>
      </c>
      <c r="D19" s="686"/>
      <c r="E19" s="686"/>
      <c r="F19" s="551" t="s">
        <v>276</v>
      </c>
      <c r="G19" s="686" t="s">
        <v>228</v>
      </c>
      <c r="H19" s="686"/>
      <c r="I19" s="809" t="s">
        <v>227</v>
      </c>
      <c r="J19" s="809"/>
      <c r="K19" s="552" t="s">
        <v>216</v>
      </c>
    </row>
    <row r="20" spans="1:11" ht="14.25" hidden="1" customHeight="1">
      <c r="A20" s="809"/>
      <c r="B20" s="686"/>
      <c r="C20" s="686"/>
      <c r="D20" s="686"/>
      <c r="E20" s="686"/>
      <c r="F20" s="551">
        <v>1</v>
      </c>
      <c r="G20" s="686">
        <v>2</v>
      </c>
      <c r="H20" s="686"/>
      <c r="I20" s="809">
        <v>3</v>
      </c>
      <c r="J20" s="809"/>
      <c r="K20" s="552">
        <v>4</v>
      </c>
    </row>
    <row r="21" spans="1:11" ht="14.25" customHeight="1">
      <c r="A21" s="552">
        <v>15</v>
      </c>
      <c r="B21" s="686"/>
      <c r="C21" s="682" t="s">
        <v>1872</v>
      </c>
      <c r="D21" s="682"/>
      <c r="E21" s="682"/>
      <c r="F21" s="553">
        <f>F22+F31</f>
        <v>7757228.2539999997</v>
      </c>
      <c r="G21" s="853"/>
      <c r="H21" s="853"/>
      <c r="I21" s="853"/>
      <c r="J21" s="853"/>
      <c r="K21" s="553">
        <f>K22+K31</f>
        <v>7757228.2539999997</v>
      </c>
    </row>
    <row r="22" spans="1:11" ht="14.25" customHeight="1">
      <c r="A22" s="552">
        <v>16</v>
      </c>
      <c r="B22" s="686"/>
      <c r="C22" s="810" t="s">
        <v>1873</v>
      </c>
      <c r="D22" s="810"/>
      <c r="E22" s="810"/>
      <c r="F22" s="553">
        <v>6882529.5899999999</v>
      </c>
      <c r="G22" s="853"/>
      <c r="H22" s="853"/>
      <c r="I22" s="853"/>
      <c r="J22" s="853"/>
      <c r="K22" s="553">
        <v>6882529.5899999999</v>
      </c>
    </row>
    <row r="23" spans="1:11" ht="14.25" customHeight="1">
      <c r="A23" s="552">
        <v>17</v>
      </c>
      <c r="B23" s="686"/>
      <c r="C23" s="902" t="s">
        <v>1874</v>
      </c>
      <c r="D23" s="902"/>
      <c r="E23" s="902"/>
      <c r="F23" s="553">
        <v>6508857.8700000001</v>
      </c>
      <c r="G23" s="853"/>
      <c r="H23" s="853"/>
      <c r="I23" s="853"/>
      <c r="J23" s="853"/>
      <c r="K23" s="553">
        <v>6508857.8700000001</v>
      </c>
    </row>
    <row r="24" spans="1:11" ht="14.25" customHeight="1">
      <c r="A24" s="552">
        <v>18</v>
      </c>
      <c r="B24" s="686"/>
      <c r="C24" s="902" t="s">
        <v>1875</v>
      </c>
      <c r="D24" s="902"/>
      <c r="E24" s="902"/>
      <c r="F24" s="553">
        <v>101241.7</v>
      </c>
      <c r="G24" s="853"/>
      <c r="H24" s="853"/>
      <c r="I24" s="853"/>
      <c r="J24" s="853"/>
      <c r="K24" s="553">
        <v>101241.7</v>
      </c>
    </row>
    <row r="25" spans="1:11" ht="14.25" customHeight="1">
      <c r="A25" s="552">
        <v>19</v>
      </c>
      <c r="B25" s="686"/>
      <c r="C25" s="902" t="s">
        <v>1876</v>
      </c>
      <c r="D25" s="902"/>
      <c r="E25" s="902"/>
      <c r="F25" s="553">
        <v>64501.75</v>
      </c>
      <c r="G25" s="853"/>
      <c r="H25" s="853"/>
      <c r="I25" s="853"/>
      <c r="J25" s="853"/>
      <c r="K25" s="553">
        <v>64501.75</v>
      </c>
    </row>
    <row r="26" spans="1:11" ht="14.25" customHeight="1">
      <c r="A26" s="552">
        <v>20</v>
      </c>
      <c r="B26" s="686"/>
      <c r="C26" s="902" t="s">
        <v>1877</v>
      </c>
      <c r="D26" s="902"/>
      <c r="E26" s="902"/>
      <c r="F26" s="553">
        <v>0</v>
      </c>
      <c r="G26" s="853"/>
      <c r="H26" s="853"/>
      <c r="I26" s="853"/>
      <c r="J26" s="853"/>
      <c r="K26" s="553">
        <v>0</v>
      </c>
    </row>
    <row r="27" spans="1:11" ht="14.25" customHeight="1">
      <c r="A27" s="552">
        <v>21</v>
      </c>
      <c r="B27" s="686"/>
      <c r="C27" s="902" t="s">
        <v>1878</v>
      </c>
      <c r="D27" s="902"/>
      <c r="E27" s="902"/>
      <c r="F27" s="553">
        <v>0</v>
      </c>
      <c r="G27" s="853"/>
      <c r="H27" s="853"/>
      <c r="I27" s="853"/>
      <c r="J27" s="853"/>
      <c r="K27" s="553">
        <v>0</v>
      </c>
    </row>
    <row r="28" spans="1:11" ht="14.25" customHeight="1">
      <c r="A28" s="552">
        <v>22</v>
      </c>
      <c r="B28" s="686"/>
      <c r="C28" s="902" t="s">
        <v>1879</v>
      </c>
      <c r="D28" s="902"/>
      <c r="E28" s="902"/>
      <c r="F28" s="553">
        <v>0</v>
      </c>
      <c r="G28" s="853"/>
      <c r="H28" s="853"/>
      <c r="I28" s="853"/>
      <c r="J28" s="853"/>
      <c r="K28" s="553">
        <v>0</v>
      </c>
    </row>
    <row r="29" spans="1:11" ht="14.25" customHeight="1">
      <c r="A29" s="552">
        <v>23</v>
      </c>
      <c r="B29" s="686"/>
      <c r="C29" s="902" t="s">
        <v>1880</v>
      </c>
      <c r="D29" s="902"/>
      <c r="E29" s="902"/>
      <c r="F29" s="553">
        <v>207928.27</v>
      </c>
      <c r="G29" s="853"/>
      <c r="H29" s="853"/>
      <c r="I29" s="853"/>
      <c r="J29" s="853"/>
      <c r="K29" s="553">
        <v>207928.27</v>
      </c>
    </row>
    <row r="30" spans="1:11" ht="14.25" customHeight="1">
      <c r="A30" s="552">
        <v>24</v>
      </c>
      <c r="B30" s="686"/>
      <c r="C30" s="852" t="s">
        <v>1881</v>
      </c>
      <c r="D30" s="852"/>
      <c r="E30" s="852"/>
      <c r="F30" s="553">
        <v>207928.27</v>
      </c>
      <c r="G30" s="853"/>
      <c r="H30" s="853"/>
      <c r="I30" s="853"/>
      <c r="J30" s="853"/>
      <c r="K30" s="553">
        <v>207928.27</v>
      </c>
    </row>
    <row r="31" spans="1:11" ht="14.25" customHeight="1">
      <c r="A31" s="552">
        <v>25</v>
      </c>
      <c r="B31" s="686"/>
      <c r="C31" s="810" t="s">
        <v>1882</v>
      </c>
      <c r="D31" s="810"/>
      <c r="E31" s="810"/>
      <c r="F31" s="553">
        <f>(F32+F33)*0.8</f>
        <v>874698.66400000011</v>
      </c>
      <c r="G31" s="853"/>
      <c r="H31" s="853"/>
      <c r="I31" s="853"/>
      <c r="J31" s="853"/>
      <c r="K31" s="553">
        <f>(K32+K33)*0.8</f>
        <v>874698.66400000011</v>
      </c>
    </row>
    <row r="32" spans="1:11" ht="14.25" customHeight="1">
      <c r="A32" s="552">
        <v>26</v>
      </c>
      <c r="B32" s="686"/>
      <c r="C32" s="902" t="s">
        <v>1883</v>
      </c>
      <c r="D32" s="902"/>
      <c r="E32" s="902"/>
      <c r="F32" s="553">
        <v>1093373.33</v>
      </c>
      <c r="G32" s="853"/>
      <c r="H32" s="853"/>
      <c r="I32" s="853"/>
      <c r="J32" s="853"/>
      <c r="K32" s="553">
        <v>1093373.33</v>
      </c>
    </row>
    <row r="33" spans="1:11" ht="14.25" customHeight="1">
      <c r="A33" s="552">
        <v>27</v>
      </c>
      <c r="B33" s="686"/>
      <c r="C33" s="902" t="s">
        <v>1884</v>
      </c>
      <c r="D33" s="902"/>
      <c r="E33" s="902"/>
      <c r="F33" s="553">
        <v>0</v>
      </c>
      <c r="G33" s="853"/>
      <c r="H33" s="853"/>
      <c r="I33" s="853"/>
      <c r="J33" s="853"/>
      <c r="K33" s="553">
        <v>0</v>
      </c>
    </row>
    <row r="34" spans="1:11" ht="14.25" customHeight="1">
      <c r="A34" s="552">
        <v>28</v>
      </c>
      <c r="B34" s="686"/>
      <c r="C34" s="682" t="s">
        <v>1885</v>
      </c>
      <c r="D34" s="682"/>
      <c r="E34" s="682"/>
      <c r="F34" s="553">
        <v>0</v>
      </c>
      <c r="G34" s="853"/>
      <c r="H34" s="853"/>
      <c r="I34" s="853"/>
      <c r="J34" s="853"/>
      <c r="K34" s="553">
        <v>0</v>
      </c>
    </row>
    <row r="35" spans="1:11" ht="14.25" customHeight="1">
      <c r="A35" s="552">
        <v>29</v>
      </c>
      <c r="B35" s="686"/>
      <c r="C35" s="682" t="s">
        <v>1886</v>
      </c>
      <c r="D35" s="682"/>
      <c r="E35" s="682"/>
      <c r="F35" s="553">
        <v>128480766.73</v>
      </c>
      <c r="G35" s="853"/>
      <c r="H35" s="853"/>
      <c r="I35" s="853"/>
      <c r="J35" s="853"/>
      <c r="K35" s="553">
        <v>128480766.73</v>
      </c>
    </row>
    <row r="36" spans="1:11">
      <c r="A36" s="552">
        <v>30</v>
      </c>
      <c r="B36" s="686"/>
      <c r="C36" s="682" t="s">
        <v>1887</v>
      </c>
      <c r="D36" s="682"/>
      <c r="E36" s="682"/>
      <c r="F36" s="682"/>
      <c r="G36" s="682"/>
      <c r="H36" s="682"/>
      <c r="I36" s="682"/>
      <c r="J36" s="682"/>
      <c r="K36" s="585">
        <f>F21/F35</f>
        <v>6.0376571929257501E-2</v>
      </c>
    </row>
    <row r="37" spans="1:11">
      <c r="A37" s="552">
        <v>31</v>
      </c>
      <c r="B37" s="686" t="s">
        <v>1888</v>
      </c>
      <c r="C37" s="813" t="s">
        <v>1889</v>
      </c>
      <c r="D37" s="813"/>
      <c r="E37" s="813"/>
      <c r="F37" s="813"/>
      <c r="G37" s="813"/>
      <c r="H37" s="813"/>
      <c r="I37" s="813"/>
      <c r="J37" s="813"/>
      <c r="K37" s="553">
        <f>'A100000中华人民共和国企业所得税年度纳税申报表（A类）'!D26*0.1</f>
        <v>7396488.936900001</v>
      </c>
    </row>
    <row r="38" spans="1:11">
      <c r="A38" s="552">
        <v>32</v>
      </c>
      <c r="B38" s="686"/>
      <c r="C38" s="682" t="s">
        <v>1890</v>
      </c>
      <c r="D38" s="682"/>
      <c r="E38" s="682"/>
      <c r="F38" s="682"/>
      <c r="G38" s="682"/>
      <c r="H38" s="682"/>
      <c r="I38" s="682"/>
      <c r="J38" s="682"/>
      <c r="K38" s="553">
        <f>'[3]中华人民共和国企业所得税年度纳税申报表（A类）'!D28*0.1</f>
        <v>0</v>
      </c>
    </row>
  </sheetData>
  <mergeCells count="82">
    <mergeCell ref="G35:H35"/>
    <mergeCell ref="I35:J35"/>
    <mergeCell ref="C36:J36"/>
    <mergeCell ref="B37:B38"/>
    <mergeCell ref="C37:J37"/>
    <mergeCell ref="C38:J38"/>
    <mergeCell ref="C35:E35"/>
    <mergeCell ref="G32:H32"/>
    <mergeCell ref="I32:J32"/>
    <mergeCell ref="G33:H33"/>
    <mergeCell ref="I33:J33"/>
    <mergeCell ref="G34:H34"/>
    <mergeCell ref="I34:J34"/>
    <mergeCell ref="G29:H29"/>
    <mergeCell ref="I29:J29"/>
    <mergeCell ref="G30:H30"/>
    <mergeCell ref="I30:J30"/>
    <mergeCell ref="G31:H31"/>
    <mergeCell ref="I31:J31"/>
    <mergeCell ref="G26:H26"/>
    <mergeCell ref="I26:J26"/>
    <mergeCell ref="G27:H27"/>
    <mergeCell ref="I27:J27"/>
    <mergeCell ref="G28:H28"/>
    <mergeCell ref="I28:J28"/>
    <mergeCell ref="C18:J18"/>
    <mergeCell ref="B19:B36"/>
    <mergeCell ref="G19:H19"/>
    <mergeCell ref="I19:J19"/>
    <mergeCell ref="G20:H20"/>
    <mergeCell ref="I20:J20"/>
    <mergeCell ref="G21:H21"/>
    <mergeCell ref="I21:J21"/>
    <mergeCell ref="G22:H22"/>
    <mergeCell ref="I22:J22"/>
    <mergeCell ref="G23:H23"/>
    <mergeCell ref="I23:J23"/>
    <mergeCell ref="G24:H24"/>
    <mergeCell ref="I24:J24"/>
    <mergeCell ref="G25:H25"/>
    <mergeCell ref="I25:J25"/>
    <mergeCell ref="C34:E34"/>
    <mergeCell ref="C28:E28"/>
    <mergeCell ref="C29:E29"/>
    <mergeCell ref="D5:K5"/>
    <mergeCell ref="E6:G6"/>
    <mergeCell ref="H6:K6"/>
    <mergeCell ref="E7:G7"/>
    <mergeCell ref="H7:K7"/>
    <mergeCell ref="B8:K8"/>
    <mergeCell ref="B9:B15"/>
    <mergeCell ref="C9:J9"/>
    <mergeCell ref="C10:J10"/>
    <mergeCell ref="C11:J11"/>
    <mergeCell ref="C12:J12"/>
    <mergeCell ref="C13:J13"/>
    <mergeCell ref="C32:E32"/>
    <mergeCell ref="C33:E33"/>
    <mergeCell ref="C30:E30"/>
    <mergeCell ref="C31:E31"/>
    <mergeCell ref="C26:E26"/>
    <mergeCell ref="C19:E20"/>
    <mergeCell ref="C25:E25"/>
    <mergeCell ref="C21:E21"/>
    <mergeCell ref="C23:E23"/>
    <mergeCell ref="C27:E27"/>
    <mergeCell ref="A1:F1"/>
    <mergeCell ref="A2:F2"/>
    <mergeCell ref="B5:C7"/>
    <mergeCell ref="C24:E24"/>
    <mergeCell ref="A5:A7"/>
    <mergeCell ref="A3:K3"/>
    <mergeCell ref="A19:A20"/>
    <mergeCell ref="B4:C4"/>
    <mergeCell ref="E4:I4"/>
    <mergeCell ref="J4:K4"/>
    <mergeCell ref="C14:J14"/>
    <mergeCell ref="C15:J15"/>
    <mergeCell ref="B16:B18"/>
    <mergeCell ref="C16:J16"/>
    <mergeCell ref="C17:J17"/>
    <mergeCell ref="C22:E22"/>
  </mergeCells>
  <phoneticPr fontId="3" type="noConversion"/>
  <hyperlinks>
    <hyperlink ref="L2" location="A107040减免所得税优惠明细表!Print_Area" display="A107040减免所得税优惠明细表!Print_Area"/>
  </hyperlinks>
  <printOptions horizontalCentered="1"/>
  <pageMargins left="0.74803149606299213" right="0.74803149606299213" top="0.98425196850393704" bottom="0.98425196850393704" header="0.51181102362204722" footer="0.51181102362204722"/>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rgb="FFFF0000"/>
  </sheetPr>
  <dimension ref="A1:K38"/>
  <sheetViews>
    <sheetView topLeftCell="A10" zoomScaleNormal="100" zoomScaleSheetLayoutView="100" workbookViewId="0">
      <selection activeCell="F2" sqref="F2"/>
    </sheetView>
  </sheetViews>
  <sheetFormatPr defaultRowHeight="14.25"/>
  <cols>
    <col min="1" max="1" width="5.25" style="84" customWidth="1"/>
    <col min="2" max="2" width="5.75" style="11" customWidth="1"/>
    <col min="3" max="3" width="28.5" style="11" customWidth="1"/>
    <col min="4" max="4" width="26.375" style="11" customWidth="1"/>
    <col min="5" max="5" width="18" style="11" bestFit="1" customWidth="1"/>
    <col min="6" max="6" width="16.625" style="11" customWidth="1"/>
    <col min="7" max="7" width="9" style="11"/>
    <col min="8" max="8" width="12.75" style="11" bestFit="1" customWidth="1"/>
    <col min="9" max="16384" width="9" style="11"/>
  </cols>
  <sheetData>
    <row r="1" spans="1:11" ht="12.75" customHeight="1">
      <c r="A1" s="717" t="s">
        <v>0</v>
      </c>
      <c r="B1" s="717"/>
      <c r="C1" s="717"/>
      <c r="D1" s="717"/>
      <c r="E1" s="717"/>
      <c r="F1" s="717"/>
    </row>
    <row r="2" spans="1:11" ht="19.5" thickBot="1">
      <c r="A2" s="586" t="s">
        <v>1891</v>
      </c>
      <c r="B2" s="7"/>
      <c r="C2" s="7"/>
      <c r="D2" s="7"/>
      <c r="E2" s="7"/>
      <c r="F2" s="614" t="s">
        <v>1977</v>
      </c>
      <c r="G2" s="7"/>
      <c r="H2" s="7"/>
      <c r="I2" s="7"/>
      <c r="J2" s="7"/>
      <c r="K2" s="7"/>
    </row>
    <row r="3" spans="1:11" ht="15.75" thickTop="1" thickBot="1">
      <c r="A3" s="904" t="s">
        <v>1892</v>
      </c>
      <c r="B3" s="904"/>
      <c r="C3" s="904"/>
      <c r="D3" s="904"/>
      <c r="E3" s="904"/>
      <c r="F3" s="7"/>
      <c r="G3" s="7"/>
      <c r="H3" s="7"/>
      <c r="I3" s="7"/>
      <c r="J3" s="7"/>
      <c r="K3" s="7"/>
    </row>
    <row r="4" spans="1:11">
      <c r="A4" s="587" t="s">
        <v>1893</v>
      </c>
      <c r="B4" s="905" t="s">
        <v>1894</v>
      </c>
      <c r="C4" s="905"/>
      <c r="D4" s="905"/>
      <c r="E4" s="588" t="s">
        <v>1895</v>
      </c>
      <c r="F4" s="7"/>
      <c r="G4" s="7"/>
      <c r="H4" s="7"/>
      <c r="I4" s="7"/>
      <c r="J4" s="7"/>
      <c r="K4" s="7"/>
    </row>
    <row r="5" spans="1:11">
      <c r="A5" s="551">
        <v>1</v>
      </c>
      <c r="B5" s="682" t="s">
        <v>1896</v>
      </c>
      <c r="C5" s="682"/>
      <c r="D5" s="546" t="s">
        <v>1897</v>
      </c>
      <c r="E5" s="546" t="s">
        <v>1898</v>
      </c>
      <c r="F5" s="7"/>
      <c r="G5" s="7"/>
      <c r="H5" s="7"/>
      <c r="I5" s="7"/>
      <c r="J5" s="7"/>
      <c r="K5" s="7"/>
    </row>
    <row r="6" spans="1:11" ht="24">
      <c r="A6" s="551">
        <v>2</v>
      </c>
      <c r="B6" s="682"/>
      <c r="C6" s="682"/>
      <c r="D6" s="546" t="s">
        <v>1899</v>
      </c>
      <c r="E6" s="546" t="s">
        <v>1900</v>
      </c>
      <c r="F6" s="7"/>
      <c r="G6" s="7"/>
      <c r="H6" s="7"/>
      <c r="I6" s="7"/>
      <c r="J6" s="7"/>
      <c r="K6" s="7"/>
    </row>
    <row r="7" spans="1:11" ht="24">
      <c r="A7" s="551">
        <v>3</v>
      </c>
      <c r="B7" s="682"/>
      <c r="C7" s="682"/>
      <c r="D7" s="546" t="s">
        <v>1901</v>
      </c>
      <c r="E7" s="546" t="s">
        <v>1900</v>
      </c>
      <c r="F7" s="7"/>
      <c r="G7" s="7"/>
      <c r="H7" s="7"/>
      <c r="I7" s="7"/>
      <c r="J7" s="7"/>
      <c r="K7" s="7"/>
    </row>
    <row r="8" spans="1:11">
      <c r="A8" s="551">
        <v>4</v>
      </c>
      <c r="B8" s="682" t="s">
        <v>1902</v>
      </c>
      <c r="C8" s="682"/>
      <c r="D8" s="546" t="s">
        <v>1903</v>
      </c>
      <c r="E8" s="546" t="s">
        <v>1898</v>
      </c>
      <c r="F8" s="7"/>
      <c r="G8" s="7"/>
      <c r="H8" s="7"/>
      <c r="I8" s="7"/>
      <c r="J8" s="7"/>
      <c r="K8" s="7"/>
    </row>
    <row r="9" spans="1:11">
      <c r="A9" s="551">
        <v>5</v>
      </c>
      <c r="B9" s="682"/>
      <c r="C9" s="682"/>
      <c r="D9" s="546" t="s">
        <v>1904</v>
      </c>
      <c r="E9" s="546" t="s">
        <v>1905</v>
      </c>
      <c r="F9" s="7"/>
      <c r="G9" s="7"/>
      <c r="H9" s="7"/>
      <c r="I9" s="7"/>
      <c r="J9" s="7"/>
      <c r="K9" s="7"/>
    </row>
    <row r="10" spans="1:11">
      <c r="A10" s="551">
        <v>6</v>
      </c>
      <c r="B10" s="682" t="s">
        <v>1906</v>
      </c>
      <c r="C10" s="682"/>
      <c r="D10" s="546" t="s">
        <v>1903</v>
      </c>
      <c r="E10" s="546" t="s">
        <v>1898</v>
      </c>
      <c r="F10" s="7"/>
      <c r="G10" s="7"/>
      <c r="H10" s="7"/>
      <c r="I10" s="7"/>
      <c r="J10" s="7"/>
      <c r="K10" s="7"/>
    </row>
    <row r="11" spans="1:11" ht="24">
      <c r="A11" s="551">
        <v>7</v>
      </c>
      <c r="B11" s="682" t="s">
        <v>1907</v>
      </c>
      <c r="C11" s="682"/>
      <c r="D11" s="546" t="s">
        <v>1908</v>
      </c>
      <c r="E11" s="546" t="s">
        <v>1905</v>
      </c>
      <c r="F11" s="7"/>
      <c r="G11" s="7"/>
      <c r="H11" s="7"/>
      <c r="I11" s="7"/>
      <c r="J11" s="7"/>
      <c r="K11" s="7"/>
    </row>
    <row r="12" spans="1:11">
      <c r="A12" s="551">
        <v>8</v>
      </c>
      <c r="B12" s="682" t="s">
        <v>1909</v>
      </c>
      <c r="C12" s="682"/>
      <c r="D12" s="682"/>
      <c r="E12" s="546" t="s">
        <v>1898</v>
      </c>
      <c r="F12" s="7"/>
      <c r="G12" s="7"/>
      <c r="H12" s="7"/>
      <c r="I12" s="7"/>
      <c r="J12" s="7"/>
      <c r="K12" s="7"/>
    </row>
    <row r="13" spans="1:11">
      <c r="A13" s="686">
        <v>9</v>
      </c>
      <c r="B13" s="682" t="s">
        <v>1910</v>
      </c>
      <c r="C13" s="682"/>
      <c r="D13" s="682"/>
      <c r="E13" s="682" t="s">
        <v>1898</v>
      </c>
      <c r="F13" s="7"/>
      <c r="G13" s="7"/>
      <c r="H13" s="7"/>
      <c r="I13" s="7"/>
      <c r="J13" s="7"/>
      <c r="K13" s="7"/>
    </row>
    <row r="14" spans="1:11">
      <c r="A14" s="686"/>
      <c r="B14" s="682" t="s">
        <v>1911</v>
      </c>
      <c r="C14" s="682"/>
      <c r="D14" s="682"/>
      <c r="E14" s="682"/>
      <c r="F14" s="7"/>
      <c r="G14" s="7"/>
      <c r="H14" s="7"/>
      <c r="I14" s="7"/>
      <c r="J14" s="7"/>
      <c r="K14" s="7"/>
    </row>
    <row r="15" spans="1:11">
      <c r="A15" s="552">
        <v>10</v>
      </c>
      <c r="B15" s="813" t="s">
        <v>1912</v>
      </c>
      <c r="C15" s="813"/>
      <c r="D15" s="809"/>
      <c r="E15" s="809"/>
      <c r="F15" s="7"/>
      <c r="G15" s="7"/>
      <c r="H15" s="7"/>
      <c r="I15" s="7"/>
      <c r="J15" s="7"/>
      <c r="K15" s="7"/>
    </row>
    <row r="16" spans="1:11">
      <c r="A16" s="906" t="s">
        <v>1857</v>
      </c>
      <c r="B16" s="906"/>
      <c r="C16" s="906"/>
      <c r="D16" s="906"/>
      <c r="E16" s="906"/>
      <c r="F16" s="7"/>
      <c r="G16" s="7"/>
      <c r="H16" s="7"/>
      <c r="I16" s="7"/>
      <c r="J16" s="7"/>
      <c r="K16" s="7"/>
    </row>
    <row r="17" spans="1:11">
      <c r="A17" s="552">
        <v>11</v>
      </c>
      <c r="B17" s="686" t="s">
        <v>1866</v>
      </c>
      <c r="C17" s="682" t="s">
        <v>1913</v>
      </c>
      <c r="D17" s="682"/>
      <c r="E17" s="546">
        <v>118</v>
      </c>
      <c r="F17" s="7"/>
      <c r="G17" s="7"/>
      <c r="H17" s="7"/>
      <c r="I17" s="7"/>
      <c r="J17" s="7"/>
      <c r="K17" s="7"/>
    </row>
    <row r="18" spans="1:11">
      <c r="A18" s="552">
        <v>12</v>
      </c>
      <c r="B18" s="686"/>
      <c r="C18" s="682" t="s">
        <v>1914</v>
      </c>
      <c r="D18" s="682"/>
      <c r="E18" s="546">
        <v>103</v>
      </c>
      <c r="F18" s="7"/>
      <c r="G18" s="7"/>
      <c r="H18" s="7"/>
      <c r="I18" s="7"/>
      <c r="J18" s="7"/>
      <c r="K18" s="7"/>
    </row>
    <row r="19" spans="1:11">
      <c r="A19" s="552">
        <v>13</v>
      </c>
      <c r="B19" s="686"/>
      <c r="C19" s="682" t="s">
        <v>1915</v>
      </c>
      <c r="D19" s="682"/>
      <c r="E19" s="546">
        <v>55</v>
      </c>
      <c r="F19" s="7"/>
      <c r="G19" s="7"/>
      <c r="H19" s="7"/>
      <c r="I19" s="7"/>
      <c r="J19" s="7"/>
      <c r="K19" s="7"/>
    </row>
    <row r="20" spans="1:11">
      <c r="A20" s="552">
        <v>14</v>
      </c>
      <c r="B20" s="686"/>
      <c r="C20" s="682" t="s">
        <v>1916</v>
      </c>
      <c r="D20" s="682"/>
      <c r="E20" s="589">
        <f>E18/E17</f>
        <v>0.8728813559322034</v>
      </c>
      <c r="F20" s="7" t="s">
        <v>1917</v>
      </c>
      <c r="G20" s="7"/>
      <c r="H20" s="7"/>
      <c r="I20" s="7"/>
      <c r="J20" s="7"/>
      <c r="K20" s="7"/>
    </row>
    <row r="21" spans="1:11">
      <c r="A21" s="552">
        <v>15</v>
      </c>
      <c r="B21" s="686"/>
      <c r="C21" s="682" t="s">
        <v>1918</v>
      </c>
      <c r="D21" s="682"/>
      <c r="E21" s="589">
        <f>E19/E17</f>
        <v>0.46610169491525422</v>
      </c>
      <c r="F21" s="7" t="s">
        <v>1919</v>
      </c>
      <c r="G21" s="7"/>
      <c r="H21" s="7"/>
      <c r="I21" s="7"/>
      <c r="J21" s="7"/>
      <c r="K21" s="7"/>
    </row>
    <row r="22" spans="1:11">
      <c r="A22" s="552">
        <v>16</v>
      </c>
      <c r="B22" s="686" t="s">
        <v>1870</v>
      </c>
      <c r="C22" s="682" t="s">
        <v>1920</v>
      </c>
      <c r="D22" s="682"/>
      <c r="E22" s="592">
        <v>7757228.2539999997</v>
      </c>
      <c r="F22" s="7"/>
      <c r="G22" s="7"/>
      <c r="H22" s="7"/>
      <c r="I22" s="7"/>
      <c r="J22" s="7"/>
      <c r="K22" s="7"/>
    </row>
    <row r="23" spans="1:11">
      <c r="A23" s="552">
        <v>17</v>
      </c>
      <c r="B23" s="686"/>
      <c r="C23" s="682" t="s">
        <v>1921</v>
      </c>
      <c r="D23" s="682"/>
      <c r="E23" s="546">
        <v>7757228.2539999997</v>
      </c>
      <c r="F23" s="7"/>
      <c r="G23" s="7"/>
      <c r="H23" s="7"/>
      <c r="I23" s="7"/>
      <c r="J23" s="7"/>
      <c r="K23" s="7"/>
    </row>
    <row r="24" spans="1:11">
      <c r="A24" s="552">
        <v>18</v>
      </c>
      <c r="B24" s="686"/>
      <c r="C24" s="682" t="s">
        <v>1922</v>
      </c>
      <c r="D24" s="682"/>
      <c r="E24" s="589">
        <f>E23/H24</f>
        <v>6.0376571929257501E-2</v>
      </c>
      <c r="F24" s="7" t="s">
        <v>1923</v>
      </c>
      <c r="G24" s="7"/>
      <c r="H24" s="7">
        <v>128480766.73</v>
      </c>
      <c r="I24" s="7"/>
      <c r="J24" s="7"/>
      <c r="K24" s="7"/>
    </row>
    <row r="25" spans="1:11">
      <c r="A25" s="552">
        <v>19</v>
      </c>
      <c r="B25" s="686"/>
      <c r="C25" s="682" t="s">
        <v>1924</v>
      </c>
      <c r="D25" s="682"/>
      <c r="E25" s="589">
        <f>E23/E22</f>
        <v>1</v>
      </c>
      <c r="F25" s="7" t="s">
        <v>1925</v>
      </c>
      <c r="G25" s="7"/>
      <c r="H25" s="7"/>
      <c r="I25" s="7"/>
      <c r="J25" s="7"/>
      <c r="K25" s="7"/>
    </row>
    <row r="26" spans="1:11">
      <c r="A26" s="552">
        <v>20</v>
      </c>
      <c r="B26" s="686" t="s">
        <v>1858</v>
      </c>
      <c r="C26" s="682" t="s">
        <v>1926</v>
      </c>
      <c r="D26" s="682"/>
      <c r="E26" s="546">
        <v>130816249.7</v>
      </c>
      <c r="F26" s="7"/>
      <c r="G26" s="7"/>
      <c r="H26" s="7"/>
      <c r="I26" s="7"/>
      <c r="J26" s="7"/>
      <c r="K26" s="7"/>
    </row>
    <row r="27" spans="1:11">
      <c r="A27" s="552">
        <v>21</v>
      </c>
      <c r="B27" s="686"/>
      <c r="C27" s="682" t="s">
        <v>1927</v>
      </c>
      <c r="D27" s="682"/>
      <c r="E27" s="546">
        <v>79484742.239999995</v>
      </c>
      <c r="F27" s="7"/>
      <c r="G27" s="7"/>
      <c r="H27" s="7"/>
      <c r="I27" s="7"/>
      <c r="J27" s="7"/>
      <c r="K27" s="7"/>
    </row>
    <row r="28" spans="1:11">
      <c r="A28" s="552">
        <v>22</v>
      </c>
      <c r="B28" s="686"/>
      <c r="C28" s="682" t="s">
        <v>1928</v>
      </c>
      <c r="D28" s="682"/>
      <c r="E28" s="589">
        <f>E27/E26</f>
        <v>0.60760603076668074</v>
      </c>
      <c r="F28" s="7" t="s">
        <v>1929</v>
      </c>
      <c r="G28" s="7"/>
      <c r="H28" s="7"/>
      <c r="I28" s="7"/>
      <c r="J28" s="7"/>
      <c r="K28" s="7"/>
    </row>
    <row r="29" spans="1:11" ht="24">
      <c r="A29" s="552">
        <v>23</v>
      </c>
      <c r="B29" s="686"/>
      <c r="C29" s="682" t="s">
        <v>1930</v>
      </c>
      <c r="D29" s="546" t="s">
        <v>1931</v>
      </c>
      <c r="E29" s="546"/>
      <c r="F29" s="7"/>
      <c r="G29" s="7"/>
      <c r="H29" s="7"/>
      <c r="I29" s="7"/>
      <c r="J29" s="7"/>
      <c r="K29" s="7"/>
    </row>
    <row r="30" spans="1:11" ht="24">
      <c r="A30" s="552">
        <v>24</v>
      </c>
      <c r="B30" s="686"/>
      <c r="C30" s="682"/>
      <c r="D30" s="546" t="s">
        <v>1932</v>
      </c>
      <c r="E30" s="546"/>
      <c r="F30" s="7"/>
      <c r="G30" s="7"/>
      <c r="H30" s="7"/>
      <c r="I30" s="7"/>
      <c r="J30" s="7"/>
      <c r="K30" s="7"/>
    </row>
    <row r="31" spans="1:11">
      <c r="A31" s="552">
        <v>25</v>
      </c>
      <c r="B31" s="686"/>
      <c r="C31" s="682" t="s">
        <v>1933</v>
      </c>
      <c r="D31" s="546" t="s">
        <v>1934</v>
      </c>
      <c r="E31" s="546"/>
      <c r="F31" s="7"/>
      <c r="G31" s="7"/>
      <c r="H31" s="7"/>
      <c r="I31" s="7"/>
      <c r="J31" s="7"/>
      <c r="K31" s="7"/>
    </row>
    <row r="32" spans="1:11" ht="24">
      <c r="A32" s="552">
        <v>26</v>
      </c>
      <c r="B32" s="686"/>
      <c r="C32" s="682"/>
      <c r="D32" s="546" t="s">
        <v>1935</v>
      </c>
      <c r="E32" s="546">
        <v>79484742.239999995</v>
      </c>
      <c r="F32" s="7"/>
      <c r="G32" s="7"/>
      <c r="H32" s="7"/>
      <c r="I32" s="7"/>
      <c r="J32" s="7"/>
      <c r="K32" s="7"/>
    </row>
    <row r="33" spans="1:11" ht="24">
      <c r="A33" s="552">
        <v>27</v>
      </c>
      <c r="B33" s="686"/>
      <c r="C33" s="682"/>
      <c r="D33" s="546" t="s">
        <v>1936</v>
      </c>
      <c r="E33" s="589">
        <f>E32/E27</f>
        <v>1</v>
      </c>
      <c r="F33" s="590" t="s">
        <v>1937</v>
      </c>
      <c r="G33" s="7"/>
      <c r="H33" s="7"/>
      <c r="I33" s="7"/>
      <c r="J33" s="7"/>
      <c r="K33" s="7"/>
    </row>
    <row r="34" spans="1:11" ht="24">
      <c r="A34" s="552">
        <v>28</v>
      </c>
      <c r="B34" s="686"/>
      <c r="C34" s="682" t="s">
        <v>1938</v>
      </c>
      <c r="D34" s="546" t="s">
        <v>1939</v>
      </c>
      <c r="E34" s="546"/>
      <c r="F34" s="7"/>
      <c r="G34" s="7"/>
      <c r="H34" s="7"/>
      <c r="I34" s="7"/>
      <c r="J34" s="7"/>
      <c r="K34" s="7"/>
    </row>
    <row r="35" spans="1:11" ht="24">
      <c r="A35" s="552">
        <v>29</v>
      </c>
      <c r="B35" s="686"/>
      <c r="C35" s="682"/>
      <c r="D35" s="546" t="s">
        <v>1940</v>
      </c>
      <c r="E35" s="546"/>
      <c r="F35" s="7"/>
      <c r="G35" s="7"/>
      <c r="H35" s="7"/>
      <c r="I35" s="7"/>
      <c r="J35" s="7"/>
      <c r="K35" s="7"/>
    </row>
    <row r="36" spans="1:11" ht="24">
      <c r="A36" s="552">
        <v>30</v>
      </c>
      <c r="B36" s="686"/>
      <c r="C36" s="682"/>
      <c r="D36" s="546" t="s">
        <v>1941</v>
      </c>
      <c r="E36" s="546"/>
      <c r="F36" s="591" t="s">
        <v>1942</v>
      </c>
      <c r="G36" s="7"/>
      <c r="H36" s="7"/>
      <c r="I36" s="7"/>
      <c r="J36" s="7"/>
      <c r="K36" s="7"/>
    </row>
    <row r="37" spans="1:11" ht="24">
      <c r="A37" s="552">
        <v>31</v>
      </c>
      <c r="B37" s="686"/>
      <c r="C37" s="546" t="s">
        <v>1943</v>
      </c>
      <c r="D37" s="546" t="s">
        <v>1944</v>
      </c>
      <c r="E37" s="546"/>
      <c r="F37" s="7"/>
      <c r="G37" s="7"/>
      <c r="H37" s="7"/>
      <c r="I37" s="7"/>
      <c r="J37" s="7"/>
      <c r="K37" s="7"/>
    </row>
    <row r="38" spans="1:11">
      <c r="A38" s="552">
        <v>32</v>
      </c>
      <c r="B38" s="682" t="s">
        <v>1888</v>
      </c>
      <c r="C38" s="682"/>
      <c r="D38" s="682"/>
      <c r="E38" s="546">
        <f>'A100000中华人民共和国企业所得税年度纳税申报表（A类）'!D26*0.15</f>
        <v>11094733.40535</v>
      </c>
      <c r="F38" s="7"/>
      <c r="G38" s="7"/>
      <c r="H38" s="7"/>
      <c r="I38" s="7"/>
      <c r="J38" s="7"/>
      <c r="K38" s="7"/>
    </row>
  </sheetData>
  <mergeCells count="34">
    <mergeCell ref="B38:D38"/>
    <mergeCell ref="B22:B25"/>
    <mergeCell ref="C22:D22"/>
    <mergeCell ref="C23:D23"/>
    <mergeCell ref="C24:D24"/>
    <mergeCell ref="C25:D25"/>
    <mergeCell ref="B26:B37"/>
    <mergeCell ref="C26:D26"/>
    <mergeCell ref="C27:D27"/>
    <mergeCell ref="C28:D28"/>
    <mergeCell ref="D15:E15"/>
    <mergeCell ref="A16:E16"/>
    <mergeCell ref="B17:B21"/>
    <mergeCell ref="C17:D17"/>
    <mergeCell ref="C18:D18"/>
    <mergeCell ref="C19:D19"/>
    <mergeCell ref="C20:D20"/>
    <mergeCell ref="C21:D21"/>
    <mergeCell ref="A1:F1"/>
    <mergeCell ref="C34:C36"/>
    <mergeCell ref="C31:C33"/>
    <mergeCell ref="A13:A14"/>
    <mergeCell ref="B12:D12"/>
    <mergeCell ref="B13:D13"/>
    <mergeCell ref="E13:E14"/>
    <mergeCell ref="B14:D14"/>
    <mergeCell ref="A3:E3"/>
    <mergeCell ref="B4:D4"/>
    <mergeCell ref="B5:C7"/>
    <mergeCell ref="B8:C9"/>
    <mergeCell ref="B10:C10"/>
    <mergeCell ref="B11:C11"/>
    <mergeCell ref="C29:C30"/>
    <mergeCell ref="B15:C15"/>
  </mergeCells>
  <phoneticPr fontId="3" type="noConversion"/>
  <hyperlinks>
    <hyperlink ref="F2" location="A107040减免所得税优惠明细表!Print_Area" display="A107040减免所得税优惠明细表!Print_Area"/>
  </hyperlinks>
  <printOptions horizontalCentered="1"/>
  <pageMargins left="0.74803149606299213" right="0.74803149606299213" top="0.59055118110236227" bottom="0.59055118110236227" header="0.51181102362204722" footer="0.51181102362204722"/>
  <pageSetup paperSize="9" orientation="portrait" r:id="rId1"/>
  <headerFooter alignWithMargins="0"/>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7">
    <tabColor rgb="FFFF0000"/>
  </sheetPr>
  <dimension ref="A1:W19"/>
  <sheetViews>
    <sheetView zoomScaleNormal="100" workbookViewId="0">
      <selection activeCell="N30" sqref="N30"/>
    </sheetView>
  </sheetViews>
  <sheetFormatPr defaultRowHeight="14.25"/>
  <cols>
    <col min="1" max="1" width="5.25" style="4" customWidth="1"/>
    <col min="2" max="3" width="8.875" style="4" customWidth="1"/>
    <col min="4" max="4" width="12.25" style="4" customWidth="1"/>
    <col min="5" max="14" width="8.875" style="4" customWidth="1"/>
    <col min="15" max="16384" width="9" style="4"/>
  </cols>
  <sheetData>
    <row r="1" spans="1:23" ht="20.100000000000001" customHeight="1">
      <c r="A1" s="907" t="s">
        <v>107</v>
      </c>
      <c r="B1" s="907"/>
      <c r="C1" s="907"/>
      <c r="D1" s="907"/>
      <c r="E1" s="907"/>
      <c r="F1" s="907"/>
      <c r="G1" s="907"/>
      <c r="H1" s="907"/>
      <c r="I1" s="907"/>
      <c r="J1" s="907"/>
      <c r="K1" s="907"/>
      <c r="L1" s="907"/>
      <c r="M1" s="907"/>
      <c r="N1" s="907"/>
      <c r="O1" s="216" t="s">
        <v>665</v>
      </c>
    </row>
    <row r="2" spans="1:23" ht="25.5" customHeight="1">
      <c r="A2" s="908" t="s">
        <v>17</v>
      </c>
      <c r="B2" s="908"/>
      <c r="C2" s="908"/>
      <c r="D2" s="908"/>
      <c r="E2" s="908"/>
      <c r="F2" s="908"/>
      <c r="G2" s="908"/>
      <c r="H2" s="908"/>
      <c r="I2" s="908"/>
      <c r="J2" s="908"/>
      <c r="K2" s="908"/>
      <c r="L2" s="908"/>
      <c r="M2" s="908"/>
      <c r="N2" s="908"/>
    </row>
    <row r="3" spans="1:23">
      <c r="A3" s="909" t="s">
        <v>221</v>
      </c>
      <c r="B3" s="909" t="s">
        <v>268</v>
      </c>
      <c r="C3" s="909" t="s">
        <v>275</v>
      </c>
      <c r="D3" s="910" t="s">
        <v>16</v>
      </c>
      <c r="E3" s="910" t="s">
        <v>15</v>
      </c>
      <c r="F3" s="911" t="s">
        <v>14</v>
      </c>
      <c r="G3" s="913" t="s">
        <v>13</v>
      </c>
      <c r="H3" s="913"/>
      <c r="I3" s="913"/>
      <c r="J3" s="913"/>
      <c r="K3" s="913"/>
      <c r="L3" s="913"/>
      <c r="M3" s="911" t="s">
        <v>12</v>
      </c>
      <c r="N3" s="911" t="s">
        <v>11</v>
      </c>
    </row>
    <row r="4" spans="1:23">
      <c r="A4" s="909"/>
      <c r="B4" s="909"/>
      <c r="C4" s="909"/>
      <c r="D4" s="910"/>
      <c r="E4" s="910"/>
      <c r="F4" s="911"/>
      <c r="G4" s="913"/>
      <c r="H4" s="913"/>
      <c r="I4" s="913"/>
      <c r="J4" s="913"/>
      <c r="K4" s="913"/>
      <c r="L4" s="913"/>
      <c r="M4" s="911"/>
      <c r="N4" s="911"/>
    </row>
    <row r="5" spans="1:23" ht="14.25" customHeight="1">
      <c r="A5" s="909"/>
      <c r="B5" s="909"/>
      <c r="C5" s="909"/>
      <c r="D5" s="910"/>
      <c r="E5" s="910"/>
      <c r="F5" s="911"/>
      <c r="G5" s="53" t="s">
        <v>10</v>
      </c>
      <c r="H5" s="25" t="s">
        <v>225</v>
      </c>
      <c r="I5" s="25" t="s">
        <v>226</v>
      </c>
      <c r="J5" s="25" t="s">
        <v>227</v>
      </c>
      <c r="K5" s="25" t="s">
        <v>228</v>
      </c>
      <c r="L5" s="25" t="s">
        <v>9</v>
      </c>
      <c r="M5" s="912"/>
      <c r="N5" s="912"/>
      <c r="P5" s="879" t="s">
        <v>1313</v>
      </c>
      <c r="Q5" s="879"/>
      <c r="R5" s="879"/>
      <c r="S5" s="879"/>
      <c r="T5" s="879"/>
      <c r="U5" s="879"/>
      <c r="V5" s="879"/>
      <c r="W5" s="879"/>
    </row>
    <row r="6" spans="1:23">
      <c r="A6" s="909"/>
      <c r="B6" s="909"/>
      <c r="C6" s="917">
        <v>1</v>
      </c>
      <c r="D6" s="917">
        <v>2</v>
      </c>
      <c r="E6" s="917">
        <v>3</v>
      </c>
      <c r="F6" s="920" t="s">
        <v>8</v>
      </c>
      <c r="G6" s="920">
        <v>5</v>
      </c>
      <c r="H6" s="920">
        <v>6</v>
      </c>
      <c r="I6" s="920">
        <v>7</v>
      </c>
      <c r="J6" s="920">
        <v>8</v>
      </c>
      <c r="K6" s="920">
        <v>9</v>
      </c>
      <c r="L6" s="914" t="s">
        <v>7</v>
      </c>
      <c r="M6" s="920">
        <v>11</v>
      </c>
      <c r="N6" s="914" t="s">
        <v>6</v>
      </c>
      <c r="P6" s="879"/>
      <c r="Q6" s="879"/>
      <c r="R6" s="879"/>
      <c r="S6" s="879"/>
      <c r="T6" s="879"/>
      <c r="U6" s="879"/>
      <c r="V6" s="879"/>
      <c r="W6" s="879"/>
    </row>
    <row r="7" spans="1:23" ht="14.25" customHeight="1">
      <c r="A7" s="909"/>
      <c r="B7" s="909"/>
      <c r="C7" s="918"/>
      <c r="D7" s="918"/>
      <c r="E7" s="918"/>
      <c r="F7" s="921"/>
      <c r="G7" s="921"/>
      <c r="H7" s="921"/>
      <c r="I7" s="921"/>
      <c r="J7" s="921"/>
      <c r="K7" s="921"/>
      <c r="L7" s="915"/>
      <c r="M7" s="921"/>
      <c r="N7" s="915"/>
      <c r="P7" s="879"/>
      <c r="Q7" s="879"/>
      <c r="R7" s="879"/>
      <c r="S7" s="879"/>
      <c r="T7" s="879"/>
      <c r="U7" s="879"/>
      <c r="V7" s="879"/>
      <c r="W7" s="879"/>
    </row>
    <row r="8" spans="1:23">
      <c r="A8" s="909"/>
      <c r="B8" s="909"/>
      <c r="C8" s="919"/>
      <c r="D8" s="919"/>
      <c r="E8" s="919"/>
      <c r="F8" s="922"/>
      <c r="G8" s="922"/>
      <c r="H8" s="922"/>
      <c r="I8" s="922"/>
      <c r="J8" s="922"/>
      <c r="K8" s="922"/>
      <c r="L8" s="916"/>
      <c r="M8" s="922"/>
      <c r="N8" s="916"/>
      <c r="P8" s="879"/>
      <c r="Q8" s="879"/>
      <c r="R8" s="879"/>
      <c r="S8" s="879"/>
      <c r="T8" s="879"/>
      <c r="U8" s="879"/>
      <c r="V8" s="879"/>
      <c r="W8" s="879"/>
    </row>
    <row r="9" spans="1:23">
      <c r="A9" s="24">
        <v>1</v>
      </c>
      <c r="B9" s="25" t="s">
        <v>224</v>
      </c>
      <c r="C9" s="25">
        <v>2011</v>
      </c>
      <c r="D9" s="256"/>
      <c r="E9" s="256"/>
      <c r="F9" s="256">
        <f>ROUND(E9*10%,2)</f>
        <v>0</v>
      </c>
      <c r="G9" s="255"/>
      <c r="H9" s="255"/>
      <c r="I9" s="255"/>
      <c r="J9" s="255"/>
      <c r="K9" s="255"/>
      <c r="L9" s="256">
        <f>G9+H9+I9+J9+K9</f>
        <v>0</v>
      </c>
      <c r="M9" s="256"/>
      <c r="N9" s="255" t="s">
        <v>222</v>
      </c>
      <c r="P9" s="879"/>
      <c r="Q9" s="879"/>
      <c r="R9" s="879"/>
      <c r="S9" s="879"/>
      <c r="T9" s="879"/>
      <c r="U9" s="879"/>
      <c r="V9" s="879"/>
      <c r="W9" s="879"/>
    </row>
    <row r="10" spans="1:23">
      <c r="A10" s="24">
        <v>2</v>
      </c>
      <c r="B10" s="25" t="s">
        <v>225</v>
      </c>
      <c r="C10" s="25">
        <v>2012</v>
      </c>
      <c r="D10" s="256"/>
      <c r="E10" s="256"/>
      <c r="F10" s="256">
        <f>ROUND(E10*10%,2)</f>
        <v>0</v>
      </c>
      <c r="G10" s="255" t="s">
        <v>222</v>
      </c>
      <c r="H10" s="255"/>
      <c r="I10" s="255"/>
      <c r="J10" s="255"/>
      <c r="K10" s="255"/>
      <c r="L10" s="256">
        <f>H10+I10+J10+M10</f>
        <v>0</v>
      </c>
      <c r="M10" s="256"/>
      <c r="N10" s="256">
        <f>F10-L10-M10</f>
        <v>0</v>
      </c>
      <c r="P10" s="879"/>
      <c r="Q10" s="879"/>
      <c r="R10" s="879"/>
      <c r="S10" s="879"/>
      <c r="T10" s="879"/>
      <c r="U10" s="879"/>
      <c r="V10" s="879"/>
      <c r="W10" s="879"/>
    </row>
    <row r="11" spans="1:23">
      <c r="A11" s="24">
        <v>3</v>
      </c>
      <c r="B11" s="25" t="s">
        <v>226</v>
      </c>
      <c r="C11" s="25">
        <v>2013</v>
      </c>
      <c r="D11" s="256"/>
      <c r="E11" s="256"/>
      <c r="F11" s="256">
        <f>ROUND(E11*10%,2)</f>
        <v>0</v>
      </c>
      <c r="G11" s="255" t="s">
        <v>222</v>
      </c>
      <c r="H11" s="255" t="s">
        <v>222</v>
      </c>
      <c r="I11" s="255"/>
      <c r="J11" s="255"/>
      <c r="K11" s="255"/>
      <c r="L11" s="256">
        <f>I11+J11+K11</f>
        <v>0</v>
      </c>
      <c r="M11" s="256"/>
      <c r="N11" s="256">
        <f>F11-L11-M11</f>
        <v>0</v>
      </c>
      <c r="P11" s="879"/>
      <c r="Q11" s="879"/>
      <c r="R11" s="879"/>
      <c r="S11" s="879"/>
      <c r="T11" s="879"/>
      <c r="U11" s="879"/>
      <c r="V11" s="879"/>
      <c r="W11" s="879"/>
    </row>
    <row r="12" spans="1:23">
      <c r="A12" s="24">
        <v>4</v>
      </c>
      <c r="B12" s="25" t="s">
        <v>227</v>
      </c>
      <c r="C12" s="25">
        <v>2014</v>
      </c>
      <c r="D12" s="256"/>
      <c r="E12" s="256"/>
      <c r="F12" s="256">
        <f>ROUND(E12*10%,2)</f>
        <v>0</v>
      </c>
      <c r="G12" s="255" t="s">
        <v>222</v>
      </c>
      <c r="H12" s="255" t="s">
        <v>222</v>
      </c>
      <c r="I12" s="255" t="s">
        <v>222</v>
      </c>
      <c r="J12" s="255"/>
      <c r="K12" s="255"/>
      <c r="L12" s="256">
        <f>K12+J12</f>
        <v>0</v>
      </c>
      <c r="M12" s="256"/>
      <c r="N12" s="256">
        <f>F12-L12-M12</f>
        <v>0</v>
      </c>
      <c r="P12" s="879"/>
      <c r="Q12" s="879"/>
      <c r="R12" s="879"/>
      <c r="S12" s="879"/>
      <c r="T12" s="879"/>
      <c r="U12" s="879"/>
      <c r="V12" s="879"/>
      <c r="W12" s="879"/>
    </row>
    <row r="13" spans="1:23">
      <c r="A13" s="24">
        <v>5</v>
      </c>
      <c r="B13" s="25" t="s">
        <v>228</v>
      </c>
      <c r="C13" s="25">
        <v>2015</v>
      </c>
      <c r="D13" s="256"/>
      <c r="E13" s="256"/>
      <c r="F13" s="256">
        <f>ROUND(E13*10%,2)</f>
        <v>0</v>
      </c>
      <c r="G13" s="255" t="s">
        <v>222</v>
      </c>
      <c r="H13" s="255" t="s">
        <v>222</v>
      </c>
      <c r="I13" s="255" t="s">
        <v>222</v>
      </c>
      <c r="J13" s="255" t="s">
        <v>222</v>
      </c>
      <c r="K13" s="255"/>
      <c r="L13" s="256">
        <f>K13</f>
        <v>0</v>
      </c>
      <c r="M13" s="256"/>
      <c r="N13" s="256">
        <f>F13-L13-M13</f>
        <v>0</v>
      </c>
      <c r="P13" s="879"/>
      <c r="Q13" s="879"/>
      <c r="R13" s="879"/>
      <c r="S13" s="879"/>
      <c r="T13" s="879"/>
      <c r="U13" s="879"/>
      <c r="V13" s="879"/>
      <c r="W13" s="879"/>
    </row>
    <row r="14" spans="1:23">
      <c r="A14" s="24">
        <v>6</v>
      </c>
      <c r="B14" s="25" t="s">
        <v>276</v>
      </c>
      <c r="C14" s="25">
        <v>2016</v>
      </c>
      <c r="D14" s="256">
        <v>100</v>
      </c>
      <c r="E14" s="256">
        <v>100</v>
      </c>
      <c r="F14" s="256">
        <f>D14*0.1</f>
        <v>10</v>
      </c>
      <c r="G14" s="255" t="s">
        <v>222</v>
      </c>
      <c r="H14" s="255" t="s">
        <v>222</v>
      </c>
      <c r="I14" s="255" t="s">
        <v>222</v>
      </c>
      <c r="J14" s="255" t="s">
        <v>222</v>
      </c>
      <c r="K14" s="255" t="s">
        <v>222</v>
      </c>
      <c r="L14" s="255" t="s">
        <v>483</v>
      </c>
      <c r="M14" s="256">
        <v>10</v>
      </c>
      <c r="N14" s="256">
        <f>F14-M14</f>
        <v>0</v>
      </c>
      <c r="P14" s="879"/>
      <c r="Q14" s="879"/>
      <c r="R14" s="879"/>
      <c r="S14" s="879"/>
      <c r="T14" s="879"/>
      <c r="U14" s="879"/>
      <c r="V14" s="879"/>
      <c r="W14" s="879"/>
    </row>
    <row r="15" spans="1:23">
      <c r="A15" s="24">
        <v>7</v>
      </c>
      <c r="B15" s="924" t="s">
        <v>1312</v>
      </c>
      <c r="C15" s="924"/>
      <c r="D15" s="924"/>
      <c r="E15" s="924"/>
      <c r="F15" s="924"/>
      <c r="G15" s="924"/>
      <c r="H15" s="924"/>
      <c r="I15" s="924"/>
      <c r="J15" s="924"/>
      <c r="K15" s="924"/>
      <c r="L15" s="924"/>
      <c r="M15" s="593">
        <f>IF(SUM(M9:M14)&lt;=('A100000中华人民共和国企业所得税年度纳税申报表（A类）'!D28-'A100000中华人民共和国企业所得税年度纳税申报表（A类）'!D29),SUM(M9:M14),('A100000中华人民共和国企业所得税年度纳税申报表（A类）'!D28-'A100000中华人民共和国企业所得税年度纳税申报表（A类）'!D29))</f>
        <v>10</v>
      </c>
      <c r="N15" s="220" t="s">
        <v>222</v>
      </c>
    </row>
    <row r="16" spans="1:23">
      <c r="A16" s="24">
        <v>8</v>
      </c>
      <c r="B16" s="924" t="s">
        <v>5</v>
      </c>
      <c r="C16" s="924"/>
      <c r="D16" s="924"/>
      <c r="E16" s="924"/>
      <c r="F16" s="924"/>
      <c r="G16" s="924"/>
      <c r="H16" s="924"/>
      <c r="I16" s="924"/>
      <c r="J16" s="924"/>
      <c r="K16" s="924"/>
      <c r="L16" s="924"/>
      <c r="M16" s="924"/>
      <c r="N16" s="256">
        <f>N10+N11+N12+N13+N14</f>
        <v>0</v>
      </c>
    </row>
    <row r="17" spans="1:14">
      <c r="A17" s="24">
        <v>9</v>
      </c>
      <c r="B17" s="925" t="s">
        <v>4</v>
      </c>
      <c r="C17" s="923" t="s">
        <v>3</v>
      </c>
      <c r="D17" s="923"/>
      <c r="E17" s="923"/>
      <c r="F17" s="923"/>
      <c r="G17" s="923"/>
      <c r="H17" s="923"/>
      <c r="I17" s="923"/>
      <c r="J17" s="923"/>
      <c r="K17" s="927">
        <v>100</v>
      </c>
      <c r="L17" s="928"/>
      <c r="M17" s="928"/>
      <c r="N17" s="263">
        <v>0</v>
      </c>
    </row>
    <row r="18" spans="1:14">
      <c r="A18" s="24">
        <v>10</v>
      </c>
      <c r="B18" s="926"/>
      <c r="C18" s="923" t="s">
        <v>2</v>
      </c>
      <c r="D18" s="923"/>
      <c r="E18" s="923"/>
      <c r="F18" s="923"/>
      <c r="G18" s="923"/>
      <c r="H18" s="923"/>
      <c r="I18" s="923"/>
      <c r="J18" s="923"/>
      <c r="K18" s="261"/>
      <c r="L18" s="262"/>
      <c r="M18" s="262"/>
      <c r="N18" s="263">
        <v>0</v>
      </c>
    </row>
    <row r="19" spans="1:14">
      <c r="A19" s="24">
        <v>11</v>
      </c>
      <c r="B19" s="926"/>
      <c r="C19" s="923" t="s">
        <v>1</v>
      </c>
      <c r="D19" s="923"/>
      <c r="E19" s="923"/>
      <c r="F19" s="923"/>
      <c r="G19" s="923"/>
      <c r="H19" s="923"/>
      <c r="I19" s="923"/>
      <c r="J19" s="923"/>
      <c r="K19" s="261"/>
      <c r="L19" s="262"/>
      <c r="M19" s="262"/>
      <c r="N19" s="263">
        <v>0</v>
      </c>
    </row>
  </sheetData>
  <mergeCells count="31">
    <mergeCell ref="J6:J8"/>
    <mergeCell ref="P5:W14"/>
    <mergeCell ref="D6:D8"/>
    <mergeCell ref="C6:C8"/>
    <mergeCell ref="L6:L8"/>
    <mergeCell ref="I6:I8"/>
    <mergeCell ref="H6:H8"/>
    <mergeCell ref="G6:G8"/>
    <mergeCell ref="C19:J19"/>
    <mergeCell ref="B15:L15"/>
    <mergeCell ref="B16:M16"/>
    <mergeCell ref="B17:B19"/>
    <mergeCell ref="C17:J17"/>
    <mergeCell ref="C18:J18"/>
    <mergeCell ref="K17:M17"/>
    <mergeCell ref="A1:N1"/>
    <mergeCell ref="A2:N2"/>
    <mergeCell ref="A3:A8"/>
    <mergeCell ref="B3:B8"/>
    <mergeCell ref="C3:C5"/>
    <mergeCell ref="D3:D5"/>
    <mergeCell ref="E3:E5"/>
    <mergeCell ref="F3:F5"/>
    <mergeCell ref="M3:M5"/>
    <mergeCell ref="N3:N5"/>
    <mergeCell ref="G3:L4"/>
    <mergeCell ref="N6:N8"/>
    <mergeCell ref="E6:E8"/>
    <mergeCell ref="M6:M8"/>
    <mergeCell ref="F6:F8"/>
    <mergeCell ref="K6:K8"/>
  </mergeCells>
  <phoneticPr fontId="3" type="noConversion"/>
  <hyperlinks>
    <hyperlink ref="O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scale="98" orientation="landscape" r:id="rId1"/>
  <headerFooter alignWithMargins="0"/>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V22"/>
  <sheetViews>
    <sheetView zoomScaleNormal="100" zoomScaleSheetLayoutView="100" workbookViewId="0">
      <selection sqref="A1:T1"/>
    </sheetView>
  </sheetViews>
  <sheetFormatPr defaultColWidth="8.75" defaultRowHeight="12.75"/>
  <cols>
    <col min="1" max="1" width="5.25" style="187" customWidth="1"/>
    <col min="2" max="2" width="11.875" style="187" customWidth="1"/>
    <col min="3" max="3" width="6.75" style="187" customWidth="1"/>
    <col min="4" max="4" width="6.625" style="187" customWidth="1"/>
    <col min="5" max="5" width="6.25" style="187" customWidth="1"/>
    <col min="6" max="6" width="6.375" style="187" customWidth="1"/>
    <col min="7" max="7" width="5.25" style="187" customWidth="1"/>
    <col min="8" max="8" width="7.75" style="187" customWidth="1"/>
    <col min="9" max="9" width="5.25" style="187" customWidth="1"/>
    <col min="10" max="10" width="8.25" style="187" customWidth="1"/>
    <col min="11" max="12" width="5.25" style="187" customWidth="1"/>
    <col min="13" max="13" width="6.25" style="187" customWidth="1"/>
    <col min="14" max="14" width="12.125" style="187" customWidth="1"/>
    <col min="15" max="16" width="6.125" style="187" customWidth="1"/>
    <col min="17" max="18" width="5.25" style="187" customWidth="1"/>
    <col min="19" max="19" width="6.625" style="187" customWidth="1"/>
    <col min="20" max="21" width="6.125" style="187" customWidth="1"/>
    <col min="22" max="22" width="29.5" style="187" customWidth="1"/>
    <col min="23" max="16384" width="8.75" style="187"/>
  </cols>
  <sheetData>
    <row r="1" spans="1:22" ht="18.75">
      <c r="A1" s="930" t="s">
        <v>1418</v>
      </c>
      <c r="B1" s="930"/>
      <c r="C1" s="930"/>
      <c r="D1" s="930"/>
      <c r="E1" s="930"/>
      <c r="F1" s="930"/>
      <c r="G1" s="930"/>
      <c r="H1" s="930"/>
      <c r="I1" s="930"/>
      <c r="J1" s="930"/>
      <c r="K1" s="930"/>
      <c r="L1" s="930"/>
      <c r="M1" s="930"/>
      <c r="N1" s="930"/>
      <c r="O1" s="930"/>
      <c r="P1" s="930"/>
      <c r="Q1" s="930"/>
      <c r="R1" s="930"/>
      <c r="S1" s="930"/>
      <c r="T1" s="930"/>
    </row>
    <row r="2" spans="1:22" s="186" customFormat="1" ht="20.100000000000001" customHeight="1">
      <c r="B2" s="807" t="s">
        <v>1419</v>
      </c>
      <c r="C2" s="807"/>
      <c r="D2" s="807"/>
      <c r="E2" s="807"/>
      <c r="F2" s="807"/>
      <c r="G2" s="807"/>
      <c r="H2" s="807"/>
      <c r="I2" s="807"/>
      <c r="J2" s="807"/>
      <c r="K2" s="807"/>
      <c r="L2" s="807"/>
      <c r="M2" s="807"/>
      <c r="N2" s="807"/>
      <c r="O2" s="807"/>
      <c r="P2" s="807"/>
      <c r="Q2" s="807"/>
      <c r="R2" s="807"/>
      <c r="S2" s="807"/>
      <c r="T2" s="807"/>
      <c r="U2" s="440"/>
      <c r="V2" s="217" t="s">
        <v>661</v>
      </c>
    </row>
    <row r="3" spans="1:22" ht="25.5" customHeight="1">
      <c r="A3" s="929" t="s">
        <v>221</v>
      </c>
      <c r="B3" s="458" t="s">
        <v>1420</v>
      </c>
      <c r="C3" s="929" t="s">
        <v>1421</v>
      </c>
      <c r="D3" s="929" t="s">
        <v>1422</v>
      </c>
      <c r="E3" s="929" t="s">
        <v>571</v>
      </c>
      <c r="F3" s="929" t="s">
        <v>572</v>
      </c>
      <c r="G3" s="929" t="s">
        <v>1423</v>
      </c>
      <c r="H3" s="929" t="s">
        <v>1424</v>
      </c>
      <c r="I3" s="929" t="s">
        <v>573</v>
      </c>
      <c r="J3" s="929" t="s">
        <v>1425</v>
      </c>
      <c r="K3" s="929" t="s">
        <v>574</v>
      </c>
      <c r="L3" s="929" t="s">
        <v>575</v>
      </c>
      <c r="M3" s="929" t="s">
        <v>1426</v>
      </c>
      <c r="N3" s="929" t="s">
        <v>1427</v>
      </c>
      <c r="O3" s="929" t="s">
        <v>1428</v>
      </c>
      <c r="P3" s="929" t="s">
        <v>1429</v>
      </c>
      <c r="Q3" s="929"/>
      <c r="R3" s="929"/>
      <c r="S3" s="929"/>
      <c r="T3" s="929" t="s">
        <v>1430</v>
      </c>
      <c r="U3" s="461"/>
      <c r="V3" s="252" t="s">
        <v>655</v>
      </c>
    </row>
    <row r="4" spans="1:22" s="189" customFormat="1" ht="36" customHeight="1">
      <c r="A4" s="929"/>
      <c r="B4" s="458" t="s">
        <v>1431</v>
      </c>
      <c r="C4" s="929"/>
      <c r="D4" s="929"/>
      <c r="E4" s="929"/>
      <c r="F4" s="929"/>
      <c r="G4" s="929"/>
      <c r="H4" s="929"/>
      <c r="I4" s="929"/>
      <c r="J4" s="929"/>
      <c r="K4" s="929"/>
      <c r="L4" s="929"/>
      <c r="M4" s="929"/>
      <c r="N4" s="929"/>
      <c r="O4" s="929"/>
      <c r="P4" s="458" t="s">
        <v>1432</v>
      </c>
      <c r="Q4" s="458" t="s">
        <v>1433</v>
      </c>
      <c r="R4" s="458" t="s">
        <v>1434</v>
      </c>
      <c r="S4" s="458" t="s">
        <v>588</v>
      </c>
      <c r="T4" s="929"/>
      <c r="U4" s="441"/>
      <c r="V4" s="252" t="s">
        <v>701</v>
      </c>
    </row>
    <row r="5" spans="1:22" s="189" customFormat="1" ht="14.25" customHeight="1">
      <c r="A5" s="929"/>
      <c r="B5" s="932">
        <v>1</v>
      </c>
      <c r="C5" s="932">
        <v>2</v>
      </c>
      <c r="D5" s="932">
        <v>3</v>
      </c>
      <c r="E5" s="932">
        <v>4</v>
      </c>
      <c r="F5" s="459">
        <v>5</v>
      </c>
      <c r="G5" s="932">
        <v>6</v>
      </c>
      <c r="H5" s="459">
        <v>7</v>
      </c>
      <c r="I5" s="932">
        <v>8</v>
      </c>
      <c r="J5" s="459">
        <v>9</v>
      </c>
      <c r="K5" s="932">
        <v>10</v>
      </c>
      <c r="L5" s="932">
        <v>11</v>
      </c>
      <c r="M5" s="931">
        <v>12</v>
      </c>
      <c r="N5" s="459">
        <v>13</v>
      </c>
      <c r="O5" s="931">
        <v>14</v>
      </c>
      <c r="P5" s="932">
        <v>15</v>
      </c>
      <c r="Q5" s="932">
        <v>16</v>
      </c>
      <c r="R5" s="932">
        <v>17</v>
      </c>
      <c r="S5" s="462" t="s">
        <v>1435</v>
      </c>
      <c r="T5" s="932" t="s">
        <v>1436</v>
      </c>
      <c r="U5" s="441"/>
      <c r="V5" s="251" t="s">
        <v>703</v>
      </c>
    </row>
    <row r="6" spans="1:22" s="189" customFormat="1" ht="14.25" customHeight="1">
      <c r="A6" s="929"/>
      <c r="B6" s="932"/>
      <c r="C6" s="932"/>
      <c r="D6" s="932"/>
      <c r="E6" s="932"/>
      <c r="F6" s="459" t="s">
        <v>1437</v>
      </c>
      <c r="G6" s="932"/>
      <c r="H6" s="459" t="s">
        <v>1438</v>
      </c>
      <c r="I6" s="932"/>
      <c r="J6" s="459" t="s">
        <v>1439</v>
      </c>
      <c r="K6" s="932"/>
      <c r="L6" s="932"/>
      <c r="M6" s="931"/>
      <c r="N6" s="459" t="s">
        <v>1440</v>
      </c>
      <c r="O6" s="931"/>
      <c r="P6" s="932"/>
      <c r="Q6" s="932"/>
      <c r="R6" s="932"/>
      <c r="S6" s="462" t="s">
        <v>1441</v>
      </c>
      <c r="T6" s="932"/>
      <c r="U6" s="441"/>
    </row>
    <row r="7" spans="1:22" s="189" customFormat="1" ht="14.25" customHeight="1">
      <c r="A7" s="458">
        <v>1</v>
      </c>
      <c r="B7" s="458"/>
      <c r="C7" s="603"/>
      <c r="D7" s="603"/>
      <c r="E7" s="603"/>
      <c r="F7" s="603"/>
      <c r="G7" s="603"/>
      <c r="H7" s="603"/>
      <c r="I7" s="603"/>
      <c r="J7" s="603"/>
      <c r="K7" s="603"/>
      <c r="L7" s="603"/>
      <c r="M7" s="603"/>
      <c r="N7" s="603"/>
      <c r="O7" s="603"/>
      <c r="P7" s="603"/>
      <c r="Q7" s="603"/>
      <c r="R7" s="603"/>
      <c r="S7" s="603"/>
      <c r="T7" s="603">
        <f>M7+O7+S7</f>
        <v>0</v>
      </c>
      <c r="U7" s="441"/>
    </row>
    <row r="8" spans="1:22" s="189" customFormat="1" ht="14.25" customHeight="1">
      <c r="A8" s="458">
        <v>2</v>
      </c>
      <c r="B8" s="458"/>
      <c r="C8" s="603"/>
      <c r="D8" s="603"/>
      <c r="E8" s="603"/>
      <c r="F8" s="603"/>
      <c r="G8" s="603"/>
      <c r="H8" s="603"/>
      <c r="I8" s="603"/>
      <c r="J8" s="603"/>
      <c r="K8" s="603"/>
      <c r="L8" s="603"/>
      <c r="M8" s="603"/>
      <c r="N8" s="603"/>
      <c r="O8" s="603"/>
      <c r="P8" s="603"/>
      <c r="Q8" s="603"/>
      <c r="R8" s="603"/>
      <c r="S8" s="603"/>
      <c r="T8" s="603">
        <f t="shared" ref="T8:T15" si="0">M8+O8+S8</f>
        <v>0</v>
      </c>
      <c r="U8" s="441"/>
    </row>
    <row r="9" spans="1:22" s="189" customFormat="1" ht="14.25" customHeight="1">
      <c r="A9" s="458">
        <v>3</v>
      </c>
      <c r="B9" s="458"/>
      <c r="C9" s="603"/>
      <c r="D9" s="603"/>
      <c r="E9" s="603"/>
      <c r="F9" s="603"/>
      <c r="G9" s="603"/>
      <c r="H9" s="603"/>
      <c r="I9" s="603"/>
      <c r="J9" s="603"/>
      <c r="K9" s="603"/>
      <c r="L9" s="603"/>
      <c r="M9" s="603"/>
      <c r="N9" s="603"/>
      <c r="O9" s="603"/>
      <c r="P9" s="603"/>
      <c r="Q9" s="603"/>
      <c r="R9" s="603"/>
      <c r="S9" s="603"/>
      <c r="T9" s="603">
        <f t="shared" si="0"/>
        <v>0</v>
      </c>
      <c r="U9" s="441"/>
    </row>
    <row r="10" spans="1:22" s="189" customFormat="1" ht="14.25" customHeight="1">
      <c r="A10" s="458">
        <v>4</v>
      </c>
      <c r="B10" s="458"/>
      <c r="C10" s="603"/>
      <c r="D10" s="603"/>
      <c r="E10" s="603"/>
      <c r="F10" s="603"/>
      <c r="G10" s="603"/>
      <c r="H10" s="603"/>
      <c r="I10" s="603"/>
      <c r="J10" s="603"/>
      <c r="K10" s="603"/>
      <c r="L10" s="603"/>
      <c r="M10" s="603"/>
      <c r="N10" s="603"/>
      <c r="O10" s="603"/>
      <c r="P10" s="603"/>
      <c r="Q10" s="603"/>
      <c r="R10" s="603"/>
      <c r="S10" s="603"/>
      <c r="T10" s="603">
        <f t="shared" si="0"/>
        <v>0</v>
      </c>
      <c r="U10" s="441"/>
    </row>
    <row r="11" spans="1:22" s="189" customFormat="1" ht="14.25" customHeight="1">
      <c r="A11" s="458">
        <v>5</v>
      </c>
      <c r="B11" s="458"/>
      <c r="C11" s="603"/>
      <c r="D11" s="603"/>
      <c r="E11" s="603"/>
      <c r="F11" s="603"/>
      <c r="G11" s="603"/>
      <c r="H11" s="603"/>
      <c r="I11" s="603"/>
      <c r="J11" s="603"/>
      <c r="K11" s="603"/>
      <c r="L11" s="603"/>
      <c r="M11" s="603"/>
      <c r="N11" s="603"/>
      <c r="O11" s="603"/>
      <c r="P11" s="603"/>
      <c r="Q11" s="603"/>
      <c r="R11" s="603"/>
      <c r="S11" s="603"/>
      <c r="T11" s="603">
        <f t="shared" si="0"/>
        <v>0</v>
      </c>
      <c r="U11" s="441"/>
    </row>
    <row r="12" spans="1:22" s="189" customFormat="1" ht="14.25" customHeight="1">
      <c r="A12" s="458">
        <v>6</v>
      </c>
      <c r="B12" s="458"/>
      <c r="C12" s="603"/>
      <c r="D12" s="603"/>
      <c r="E12" s="603"/>
      <c r="F12" s="603"/>
      <c r="G12" s="603"/>
      <c r="H12" s="603"/>
      <c r="I12" s="603"/>
      <c r="J12" s="603"/>
      <c r="K12" s="603"/>
      <c r="L12" s="603"/>
      <c r="M12" s="603"/>
      <c r="N12" s="603"/>
      <c r="O12" s="603"/>
      <c r="P12" s="603"/>
      <c r="Q12" s="603"/>
      <c r="R12" s="603"/>
      <c r="S12" s="603"/>
      <c r="T12" s="603">
        <f t="shared" si="0"/>
        <v>0</v>
      </c>
      <c r="U12" s="441"/>
    </row>
    <row r="13" spans="1:22" s="189" customFormat="1" ht="14.25" customHeight="1">
      <c r="A13" s="458">
        <v>7</v>
      </c>
      <c r="B13" s="458"/>
      <c r="C13" s="603"/>
      <c r="D13" s="603"/>
      <c r="E13" s="603"/>
      <c r="F13" s="603"/>
      <c r="G13" s="603"/>
      <c r="H13" s="603"/>
      <c r="I13" s="603"/>
      <c r="J13" s="603"/>
      <c r="K13" s="603"/>
      <c r="L13" s="603"/>
      <c r="M13" s="603"/>
      <c r="N13" s="603"/>
      <c r="O13" s="603"/>
      <c r="P13" s="603"/>
      <c r="Q13" s="603"/>
      <c r="R13" s="603"/>
      <c r="S13" s="603"/>
      <c r="T13" s="603">
        <f t="shared" si="0"/>
        <v>0</v>
      </c>
      <c r="U13" s="441"/>
    </row>
    <row r="14" spans="1:22" s="186" customFormat="1" ht="14.25" customHeight="1">
      <c r="A14" s="458">
        <v>8</v>
      </c>
      <c r="B14" s="458"/>
      <c r="C14" s="603"/>
      <c r="D14" s="603"/>
      <c r="E14" s="603"/>
      <c r="F14" s="603"/>
      <c r="G14" s="603"/>
      <c r="H14" s="603"/>
      <c r="I14" s="603"/>
      <c r="J14" s="603"/>
      <c r="K14" s="603"/>
      <c r="L14" s="603"/>
      <c r="M14" s="603"/>
      <c r="N14" s="603"/>
      <c r="O14" s="603"/>
      <c r="P14" s="603"/>
      <c r="Q14" s="603"/>
      <c r="R14" s="603"/>
      <c r="S14" s="603"/>
      <c r="T14" s="603">
        <f t="shared" si="0"/>
        <v>0</v>
      </c>
      <c r="U14" s="460"/>
    </row>
    <row r="15" spans="1:22" s="186" customFormat="1" ht="14.25" customHeight="1">
      <c r="A15" s="458">
        <v>9</v>
      </c>
      <c r="B15" s="458"/>
      <c r="C15" s="603"/>
      <c r="D15" s="603"/>
      <c r="E15" s="603"/>
      <c r="F15" s="603"/>
      <c r="G15" s="603"/>
      <c r="H15" s="603"/>
      <c r="I15" s="603"/>
      <c r="J15" s="603"/>
      <c r="K15" s="603"/>
      <c r="L15" s="603"/>
      <c r="M15" s="603"/>
      <c r="N15" s="603"/>
      <c r="O15" s="603"/>
      <c r="P15" s="603"/>
      <c r="Q15" s="603"/>
      <c r="R15" s="603"/>
      <c r="S15" s="603"/>
      <c r="T15" s="603">
        <f t="shared" si="0"/>
        <v>0</v>
      </c>
      <c r="U15" s="460"/>
    </row>
    <row r="16" spans="1:22" s="186" customFormat="1" ht="14.25" customHeight="1">
      <c r="A16" s="458">
        <v>10</v>
      </c>
      <c r="B16" s="458" t="s">
        <v>216</v>
      </c>
      <c r="C16" s="603">
        <f>SUM(C7:C15)</f>
        <v>0</v>
      </c>
      <c r="D16" s="603">
        <f t="shared" ref="D16:T16" si="1">SUM(D7:D15)</f>
        <v>0</v>
      </c>
      <c r="E16" s="603">
        <f t="shared" si="1"/>
        <v>0</v>
      </c>
      <c r="F16" s="603">
        <f t="shared" si="1"/>
        <v>0</v>
      </c>
      <c r="G16" s="604">
        <f t="shared" si="1"/>
        <v>0</v>
      </c>
      <c r="H16" s="603">
        <f t="shared" si="1"/>
        <v>0</v>
      </c>
      <c r="I16" s="603">
        <f t="shared" si="1"/>
        <v>0</v>
      </c>
      <c r="J16" s="603">
        <f t="shared" si="1"/>
        <v>0</v>
      </c>
      <c r="K16" s="603">
        <f t="shared" si="1"/>
        <v>0</v>
      </c>
      <c r="L16" s="603">
        <f t="shared" si="1"/>
        <v>0</v>
      </c>
      <c r="M16" s="603">
        <f t="shared" si="1"/>
        <v>0</v>
      </c>
      <c r="N16" s="603">
        <f t="shared" si="1"/>
        <v>0</v>
      </c>
      <c r="O16" s="603">
        <f t="shared" si="1"/>
        <v>0</v>
      </c>
      <c r="P16" s="603">
        <f t="shared" si="1"/>
        <v>0</v>
      </c>
      <c r="Q16" s="603">
        <f t="shared" si="1"/>
        <v>0</v>
      </c>
      <c r="R16" s="603">
        <f t="shared" si="1"/>
        <v>0</v>
      </c>
      <c r="S16" s="603">
        <f t="shared" si="1"/>
        <v>0</v>
      </c>
      <c r="T16" s="604">
        <f t="shared" si="1"/>
        <v>0</v>
      </c>
      <c r="U16" s="460"/>
    </row>
    <row r="17" spans="1:21" s="186" customFormat="1" ht="14.25" customHeight="1">
      <c r="A17" s="7"/>
      <c r="B17" s="7"/>
      <c r="C17" s="7"/>
      <c r="D17" s="7"/>
      <c r="E17" s="7"/>
      <c r="F17" s="7"/>
      <c r="G17" s="7"/>
      <c r="H17" s="7"/>
      <c r="I17" s="7"/>
      <c r="J17" s="7"/>
      <c r="K17" s="7"/>
      <c r="L17" s="7"/>
      <c r="M17" s="7"/>
      <c r="N17" s="7"/>
      <c r="O17" s="7"/>
      <c r="P17" s="7"/>
      <c r="Q17" s="7"/>
      <c r="R17" s="7"/>
      <c r="S17" s="7"/>
      <c r="T17" s="7"/>
      <c r="U17" s="460"/>
    </row>
    <row r="18" spans="1:21" s="186" customFormat="1" ht="14.25" customHeight="1">
      <c r="A18" s="7"/>
      <c r="B18" s="7"/>
      <c r="C18" s="7"/>
      <c r="D18" s="7"/>
      <c r="E18" s="7"/>
      <c r="F18" s="7"/>
      <c r="G18" s="7"/>
      <c r="H18" s="7"/>
      <c r="I18" s="7"/>
      <c r="J18" s="7"/>
      <c r="K18" s="7"/>
      <c r="L18" s="7"/>
      <c r="M18" s="7"/>
      <c r="N18" s="7"/>
      <c r="O18" s="7"/>
      <c r="P18" s="7"/>
      <c r="Q18" s="7"/>
      <c r="R18" s="7"/>
      <c r="S18" s="7"/>
      <c r="T18" s="7"/>
      <c r="U18" s="460"/>
    </row>
    <row r="19" spans="1:21" s="186" customFormat="1" ht="14.25" customHeight="1">
      <c r="A19" s="7"/>
      <c r="B19" s="7"/>
      <c r="C19" s="7"/>
      <c r="D19" s="7"/>
      <c r="E19" s="7"/>
      <c r="F19" s="7"/>
      <c r="G19" s="7"/>
      <c r="H19" s="7"/>
      <c r="I19" s="7"/>
      <c r="J19" s="7"/>
      <c r="K19" s="7"/>
      <c r="L19" s="7"/>
      <c r="M19" s="7"/>
      <c r="N19" s="7"/>
      <c r="O19" s="7"/>
      <c r="P19" s="7"/>
      <c r="Q19" s="7"/>
      <c r="R19" s="7"/>
      <c r="S19" s="7"/>
      <c r="T19" s="7"/>
      <c r="U19" s="460"/>
    </row>
    <row r="20" spans="1:21" s="186" customFormat="1" ht="14.25" customHeight="1">
      <c r="A20" s="7"/>
      <c r="B20" s="7"/>
      <c r="C20" s="7"/>
      <c r="D20" s="7"/>
      <c r="E20" s="7"/>
      <c r="F20" s="7"/>
      <c r="G20" s="7"/>
      <c r="H20" s="7"/>
      <c r="I20" s="7"/>
      <c r="J20" s="7"/>
      <c r="K20" s="7"/>
      <c r="L20" s="7"/>
      <c r="M20" s="7"/>
      <c r="N20" s="7"/>
      <c r="O20" s="7"/>
      <c r="P20" s="7"/>
      <c r="Q20" s="7"/>
      <c r="R20" s="7"/>
      <c r="S20" s="7"/>
      <c r="T20" s="7"/>
      <c r="U20" s="460"/>
    </row>
    <row r="21" spans="1:21" s="186" customFormat="1" ht="14.25" customHeight="1">
      <c r="A21" s="7"/>
      <c r="B21" s="7"/>
      <c r="C21" s="7"/>
      <c r="D21" s="7"/>
      <c r="E21" s="7"/>
      <c r="F21" s="7"/>
      <c r="G21" s="7"/>
      <c r="H21" s="7"/>
      <c r="I21" s="7"/>
      <c r="J21" s="7"/>
      <c r="K21" s="7"/>
      <c r="L21" s="7"/>
      <c r="M21" s="7"/>
      <c r="N21" s="7"/>
      <c r="O21" s="7"/>
      <c r="P21" s="7"/>
      <c r="Q21" s="7"/>
      <c r="R21" s="7"/>
      <c r="S21" s="7"/>
      <c r="T21" s="7"/>
      <c r="U21" s="460"/>
    </row>
    <row r="22" spans="1:21" s="186" customFormat="1" ht="14.25" customHeight="1">
      <c r="A22" s="7"/>
      <c r="B22" s="7"/>
      <c r="C22" s="7"/>
      <c r="D22" s="7"/>
      <c r="E22" s="7"/>
      <c r="F22" s="7"/>
      <c r="G22" s="7"/>
      <c r="H22" s="7"/>
      <c r="I22" s="7"/>
      <c r="J22" s="7"/>
      <c r="K22" s="7"/>
      <c r="L22" s="7"/>
      <c r="M22" s="7"/>
      <c r="N22" s="7"/>
      <c r="O22" s="7"/>
      <c r="P22" s="7"/>
      <c r="Q22" s="7"/>
      <c r="R22" s="7"/>
      <c r="S22" s="7"/>
      <c r="T22" s="7"/>
      <c r="U22" s="460"/>
    </row>
  </sheetData>
  <mergeCells count="32">
    <mergeCell ref="Q5:Q6"/>
    <mergeCell ref="R5:R6"/>
    <mergeCell ref="T5:T6"/>
    <mergeCell ref="T3:T4"/>
    <mergeCell ref="B5:B6"/>
    <mergeCell ref="C5:C6"/>
    <mergeCell ref="D5:D6"/>
    <mergeCell ref="E5:E6"/>
    <mergeCell ref="G5:G6"/>
    <mergeCell ref="I5:I6"/>
    <mergeCell ref="K5:K6"/>
    <mergeCell ref="L5:L6"/>
    <mergeCell ref="M5:M6"/>
    <mergeCell ref="K3:K4"/>
    <mergeCell ref="L3:L4"/>
    <mergeCell ref="M3:M4"/>
    <mergeCell ref="H3:H4"/>
    <mergeCell ref="I3:I4"/>
    <mergeCell ref="J3:J4"/>
    <mergeCell ref="A1:T1"/>
    <mergeCell ref="O5:O6"/>
    <mergeCell ref="P5:P6"/>
    <mergeCell ref="N3:N4"/>
    <mergeCell ref="O3:O4"/>
    <mergeCell ref="P3:S3"/>
    <mergeCell ref="B2:T2"/>
    <mergeCell ref="A3:A6"/>
    <mergeCell ref="C3:C4"/>
    <mergeCell ref="D3:D4"/>
    <mergeCell ref="E3:E4"/>
    <mergeCell ref="F3:F4"/>
    <mergeCell ref="G3:G4"/>
  </mergeCells>
  <phoneticPr fontId="3" type="noConversion"/>
  <hyperlinks>
    <hyperlink ref="V2" location="'A100000中华人民共和国企业所得税年度纳税申报表（A类）'!A1" display="返回主表"/>
    <hyperlink ref="V3" location="A108010境外所得纳税调整后所得明细表!A1" display="A108010境外所得纳税调整后所得明细表!A1"/>
    <hyperlink ref="V4" location="A108020境外分支机构弥补亏损明细表!A1" display="A108020境外分支机构弥补亏损明细表!A1"/>
    <hyperlink ref="V5" location="A108030跨年度结转抵免境外所得税明细表!A1" display="A108030跨年度结转抵免境外所得税明细表!A1"/>
  </hyperlinks>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rgb="FFFF0000"/>
  </sheetPr>
  <dimension ref="A1:T31"/>
  <sheetViews>
    <sheetView zoomScaleNormal="100" zoomScaleSheetLayoutView="100" workbookViewId="0">
      <selection activeCell="O33" sqref="O33"/>
    </sheetView>
  </sheetViews>
  <sheetFormatPr defaultColWidth="8.75" defaultRowHeight="12.75"/>
  <cols>
    <col min="1" max="1" width="5.25" style="187" customWidth="1"/>
    <col min="2" max="2" width="10.25" style="187" customWidth="1"/>
    <col min="3" max="19" width="6.5" style="187" customWidth="1"/>
    <col min="20" max="20" width="15.75" style="187" customWidth="1"/>
    <col min="21" max="16384" width="8.75" style="187"/>
  </cols>
  <sheetData>
    <row r="1" spans="1:20" s="186" customFormat="1" ht="33.75" customHeight="1">
      <c r="A1" s="942" t="s">
        <v>742</v>
      </c>
      <c r="B1" s="943"/>
      <c r="C1" s="943"/>
      <c r="D1" s="943"/>
      <c r="E1" s="943"/>
      <c r="F1" s="943"/>
      <c r="G1" s="943"/>
      <c r="H1" s="943"/>
      <c r="I1" s="943"/>
      <c r="J1" s="943"/>
      <c r="K1" s="943"/>
      <c r="L1" s="943"/>
      <c r="M1" s="943"/>
      <c r="N1" s="943"/>
      <c r="O1" s="943"/>
      <c r="P1" s="943"/>
      <c r="Q1" s="943"/>
      <c r="R1" s="943"/>
      <c r="S1" s="943"/>
      <c r="T1" s="250" t="s">
        <v>700</v>
      </c>
    </row>
    <row r="2" spans="1:20" s="191" customFormat="1" ht="25.5" customHeight="1">
      <c r="A2" s="944" t="s">
        <v>604</v>
      </c>
      <c r="B2" s="944"/>
      <c r="C2" s="944"/>
      <c r="D2" s="944"/>
      <c r="E2" s="944"/>
      <c r="F2" s="944"/>
      <c r="G2" s="944"/>
      <c r="H2" s="944"/>
      <c r="I2" s="944"/>
      <c r="J2" s="944"/>
      <c r="K2" s="944"/>
      <c r="L2" s="944"/>
      <c r="M2" s="944"/>
      <c r="N2" s="944"/>
      <c r="O2" s="944"/>
      <c r="P2" s="944"/>
      <c r="Q2" s="944"/>
      <c r="R2" s="944"/>
      <c r="S2" s="944"/>
      <c r="T2" s="217"/>
    </row>
    <row r="3" spans="1:20" s="189" customFormat="1" ht="14.25" customHeight="1">
      <c r="A3" s="933" t="s">
        <v>649</v>
      </c>
      <c r="B3" s="933" t="s">
        <v>570</v>
      </c>
      <c r="C3" s="936" t="s">
        <v>605</v>
      </c>
      <c r="D3" s="937"/>
      <c r="E3" s="937"/>
      <c r="F3" s="937"/>
      <c r="G3" s="937"/>
      <c r="H3" s="937"/>
      <c r="I3" s="937"/>
      <c r="J3" s="938"/>
      <c r="K3" s="936" t="s">
        <v>606</v>
      </c>
      <c r="L3" s="937"/>
      <c r="M3" s="937"/>
      <c r="N3" s="938"/>
      <c r="O3" s="933" t="s">
        <v>602</v>
      </c>
      <c r="P3" s="933" t="s">
        <v>607</v>
      </c>
      <c r="Q3" s="933" t="s">
        <v>608</v>
      </c>
      <c r="R3" s="933" t="s">
        <v>609</v>
      </c>
      <c r="S3" s="933" t="s">
        <v>603</v>
      </c>
    </row>
    <row r="4" spans="1:20" s="189" customFormat="1" ht="14.25" customHeight="1">
      <c r="A4" s="934"/>
      <c r="B4" s="934"/>
      <c r="C4" s="939"/>
      <c r="D4" s="940"/>
      <c r="E4" s="940"/>
      <c r="F4" s="940"/>
      <c r="G4" s="940"/>
      <c r="H4" s="940"/>
      <c r="I4" s="940"/>
      <c r="J4" s="941"/>
      <c r="K4" s="939"/>
      <c r="L4" s="940"/>
      <c r="M4" s="940"/>
      <c r="N4" s="941"/>
      <c r="O4" s="934"/>
      <c r="P4" s="934"/>
      <c r="Q4" s="934"/>
      <c r="R4" s="934"/>
      <c r="S4" s="934"/>
    </row>
    <row r="5" spans="1:20" s="189" customFormat="1" ht="14.25" customHeight="1">
      <c r="A5" s="934"/>
      <c r="B5" s="934"/>
      <c r="C5" s="933" t="s">
        <v>610</v>
      </c>
      <c r="D5" s="933" t="s">
        <v>611</v>
      </c>
      <c r="E5" s="933" t="s">
        <v>612</v>
      </c>
      <c r="F5" s="933" t="s">
        <v>613</v>
      </c>
      <c r="G5" s="933" t="s">
        <v>614</v>
      </c>
      <c r="H5" s="933" t="s">
        <v>615</v>
      </c>
      <c r="I5" s="933" t="s">
        <v>616</v>
      </c>
      <c r="J5" s="933" t="s">
        <v>9</v>
      </c>
      <c r="K5" s="933" t="s">
        <v>617</v>
      </c>
      <c r="L5" s="933" t="s">
        <v>618</v>
      </c>
      <c r="M5" s="933" t="s">
        <v>619</v>
      </c>
      <c r="N5" s="933" t="s">
        <v>9</v>
      </c>
      <c r="O5" s="934"/>
      <c r="P5" s="934"/>
      <c r="Q5" s="934"/>
      <c r="R5" s="934"/>
      <c r="S5" s="934"/>
    </row>
    <row r="6" spans="1:20" s="189" customFormat="1" ht="14.25" customHeight="1">
      <c r="A6" s="934"/>
      <c r="B6" s="934"/>
      <c r="C6" s="934"/>
      <c r="D6" s="934"/>
      <c r="E6" s="934"/>
      <c r="F6" s="934"/>
      <c r="G6" s="934"/>
      <c r="H6" s="934"/>
      <c r="I6" s="934"/>
      <c r="J6" s="934"/>
      <c r="K6" s="934"/>
      <c r="L6" s="934"/>
      <c r="M6" s="934"/>
      <c r="N6" s="934"/>
      <c r="O6" s="934"/>
      <c r="P6" s="934"/>
      <c r="Q6" s="934"/>
      <c r="R6" s="934"/>
      <c r="S6" s="934"/>
    </row>
    <row r="7" spans="1:20" s="189" customFormat="1" ht="14.25" customHeight="1">
      <c r="A7" s="934"/>
      <c r="B7" s="934"/>
      <c r="C7" s="934"/>
      <c r="D7" s="934"/>
      <c r="E7" s="934"/>
      <c r="F7" s="934"/>
      <c r="G7" s="934"/>
      <c r="H7" s="934"/>
      <c r="I7" s="934"/>
      <c r="J7" s="934"/>
      <c r="K7" s="934"/>
      <c r="L7" s="934"/>
      <c r="M7" s="934"/>
      <c r="N7" s="934"/>
      <c r="O7" s="934"/>
      <c r="P7" s="934"/>
      <c r="Q7" s="934"/>
      <c r="R7" s="934"/>
      <c r="S7" s="934"/>
    </row>
    <row r="8" spans="1:20" s="189" customFormat="1" ht="14.25" customHeight="1">
      <c r="A8" s="934"/>
      <c r="B8" s="934"/>
      <c r="C8" s="934"/>
      <c r="D8" s="934"/>
      <c r="E8" s="934"/>
      <c r="F8" s="934"/>
      <c r="G8" s="934"/>
      <c r="H8" s="934"/>
      <c r="I8" s="934"/>
      <c r="J8" s="934"/>
      <c r="K8" s="934"/>
      <c r="L8" s="934"/>
      <c r="M8" s="934"/>
      <c r="N8" s="934"/>
      <c r="O8" s="934"/>
      <c r="P8" s="934"/>
      <c r="Q8" s="934"/>
      <c r="R8" s="934"/>
      <c r="S8" s="934"/>
    </row>
    <row r="9" spans="1:20" s="189" customFormat="1" ht="14.25" customHeight="1">
      <c r="A9" s="934"/>
      <c r="B9" s="935"/>
      <c r="C9" s="935"/>
      <c r="D9" s="935"/>
      <c r="E9" s="935"/>
      <c r="F9" s="935"/>
      <c r="G9" s="935"/>
      <c r="H9" s="935"/>
      <c r="I9" s="935"/>
      <c r="J9" s="935"/>
      <c r="K9" s="935"/>
      <c r="L9" s="935"/>
      <c r="M9" s="935"/>
      <c r="N9" s="935"/>
      <c r="O9" s="935"/>
      <c r="P9" s="935"/>
      <c r="Q9" s="935"/>
      <c r="R9" s="935"/>
      <c r="S9" s="935"/>
    </row>
    <row r="10" spans="1:20" s="189" customFormat="1" ht="14.25" customHeight="1">
      <c r="A10" s="934"/>
      <c r="B10" s="933">
        <v>1</v>
      </c>
      <c r="C10" s="933">
        <v>2</v>
      </c>
      <c r="D10" s="933">
        <v>3</v>
      </c>
      <c r="E10" s="933">
        <v>4</v>
      </c>
      <c r="F10" s="933">
        <v>5</v>
      </c>
      <c r="G10" s="933">
        <v>6</v>
      </c>
      <c r="H10" s="933">
        <v>7</v>
      </c>
      <c r="I10" s="933">
        <v>8</v>
      </c>
      <c r="J10" s="933" t="s">
        <v>620</v>
      </c>
      <c r="K10" s="933">
        <v>10</v>
      </c>
      <c r="L10" s="933">
        <v>11</v>
      </c>
      <c r="M10" s="933">
        <v>12</v>
      </c>
      <c r="N10" s="933" t="s">
        <v>621</v>
      </c>
      <c r="O10" s="933" t="s">
        <v>622</v>
      </c>
      <c r="P10" s="933">
        <v>15</v>
      </c>
      <c r="Q10" s="933">
        <v>16</v>
      </c>
      <c r="R10" s="933">
        <v>17</v>
      </c>
      <c r="S10" s="933" t="s">
        <v>487</v>
      </c>
    </row>
    <row r="11" spans="1:20" s="189" customFormat="1" ht="14.25" customHeight="1">
      <c r="A11" s="934"/>
      <c r="B11" s="934"/>
      <c r="C11" s="934"/>
      <c r="D11" s="934"/>
      <c r="E11" s="934"/>
      <c r="F11" s="934"/>
      <c r="G11" s="934"/>
      <c r="H11" s="934"/>
      <c r="I11" s="934"/>
      <c r="J11" s="934"/>
      <c r="K11" s="934"/>
      <c r="L11" s="934"/>
      <c r="M11" s="934"/>
      <c r="N11" s="934"/>
      <c r="O11" s="934"/>
      <c r="P11" s="934"/>
      <c r="Q11" s="934"/>
      <c r="R11" s="934"/>
      <c r="S11" s="934"/>
    </row>
    <row r="12" spans="1:20" s="189" customFormat="1" ht="14.25" customHeight="1">
      <c r="A12" s="934"/>
      <c r="B12" s="934"/>
      <c r="C12" s="934"/>
      <c r="D12" s="934"/>
      <c r="E12" s="934"/>
      <c r="F12" s="934"/>
      <c r="G12" s="934"/>
      <c r="H12" s="934"/>
      <c r="I12" s="934"/>
      <c r="J12" s="934"/>
      <c r="K12" s="934"/>
      <c r="L12" s="934"/>
      <c r="M12" s="934"/>
      <c r="N12" s="934"/>
      <c r="O12" s="934"/>
      <c r="P12" s="934"/>
      <c r="Q12" s="934"/>
      <c r="R12" s="934"/>
      <c r="S12" s="934"/>
    </row>
    <row r="13" spans="1:20" s="189" customFormat="1" ht="14.25" customHeight="1">
      <c r="A13" s="935"/>
      <c r="B13" s="935"/>
      <c r="C13" s="935"/>
      <c r="D13" s="935"/>
      <c r="E13" s="935"/>
      <c r="F13" s="935"/>
      <c r="G13" s="935"/>
      <c r="H13" s="935"/>
      <c r="I13" s="935"/>
      <c r="J13" s="935"/>
      <c r="K13" s="935"/>
      <c r="L13" s="935"/>
      <c r="M13" s="935"/>
      <c r="N13" s="935"/>
      <c r="O13" s="935"/>
      <c r="P13" s="935"/>
      <c r="Q13" s="935"/>
      <c r="R13" s="935"/>
      <c r="S13" s="935"/>
    </row>
    <row r="14" spans="1:20" s="186" customFormat="1" ht="14.25" customHeight="1">
      <c r="A14" s="188">
        <v>1</v>
      </c>
      <c r="B14" s="190" t="s">
        <v>706</v>
      </c>
      <c r="C14" s="291"/>
      <c r="D14" s="291"/>
      <c r="E14" s="291"/>
      <c r="F14" s="291"/>
      <c r="G14" s="291"/>
      <c r="H14" s="291"/>
      <c r="I14" s="291"/>
      <c r="J14" s="291"/>
      <c r="K14" s="291"/>
      <c r="L14" s="291"/>
      <c r="M14" s="291"/>
      <c r="N14" s="291"/>
      <c r="O14" s="291"/>
      <c r="P14" s="291"/>
      <c r="Q14" s="291"/>
      <c r="R14" s="291"/>
      <c r="S14" s="291"/>
    </row>
    <row r="15" spans="1:20" s="186" customFormat="1" ht="14.25" customHeight="1">
      <c r="A15" s="188">
        <v>2</v>
      </c>
      <c r="B15" s="190"/>
      <c r="C15" s="291"/>
      <c r="D15" s="291"/>
      <c r="E15" s="291"/>
      <c r="F15" s="291"/>
      <c r="G15" s="291"/>
      <c r="H15" s="291"/>
      <c r="I15" s="291"/>
      <c r="J15" s="291"/>
      <c r="K15" s="291"/>
      <c r="L15" s="291"/>
      <c r="M15" s="291"/>
      <c r="N15" s="291"/>
      <c r="O15" s="291"/>
      <c r="P15" s="291"/>
      <c r="Q15" s="291"/>
      <c r="R15" s="291"/>
      <c r="S15" s="291"/>
    </row>
    <row r="16" spans="1:20" s="186" customFormat="1" ht="14.25" customHeight="1">
      <c r="A16" s="188">
        <v>3</v>
      </c>
      <c r="B16" s="190"/>
      <c r="C16" s="291"/>
      <c r="D16" s="291"/>
      <c r="E16" s="291"/>
      <c r="F16" s="291"/>
      <c r="G16" s="291"/>
      <c r="H16" s="291"/>
      <c r="I16" s="291"/>
      <c r="J16" s="291"/>
      <c r="K16" s="291"/>
      <c r="L16" s="291"/>
      <c r="M16" s="291"/>
      <c r="N16" s="291"/>
      <c r="O16" s="291"/>
      <c r="P16" s="291"/>
      <c r="Q16" s="291"/>
      <c r="R16" s="291"/>
      <c r="S16" s="291"/>
    </row>
    <row r="17" spans="1:19" s="186" customFormat="1" ht="14.25" customHeight="1">
      <c r="A17" s="188">
        <v>4</v>
      </c>
      <c r="B17" s="190"/>
      <c r="C17" s="291"/>
      <c r="D17" s="291"/>
      <c r="E17" s="291"/>
      <c r="F17" s="291"/>
      <c r="G17" s="291"/>
      <c r="H17" s="291"/>
      <c r="I17" s="291"/>
      <c r="J17" s="291"/>
      <c r="K17" s="291"/>
      <c r="L17" s="291"/>
      <c r="M17" s="291"/>
      <c r="N17" s="291"/>
      <c r="O17" s="291"/>
      <c r="P17" s="291"/>
      <c r="Q17" s="291"/>
      <c r="R17" s="291"/>
      <c r="S17" s="291"/>
    </row>
    <row r="18" spans="1:19" s="186" customFormat="1" ht="14.25" customHeight="1">
      <c r="A18" s="188">
        <v>5</v>
      </c>
      <c r="B18" s="190"/>
      <c r="C18" s="291"/>
      <c r="D18" s="291"/>
      <c r="E18" s="291"/>
      <c r="F18" s="291"/>
      <c r="G18" s="291"/>
      <c r="H18" s="291"/>
      <c r="I18" s="291"/>
      <c r="J18" s="291"/>
      <c r="K18" s="291"/>
      <c r="L18" s="291"/>
      <c r="M18" s="291"/>
      <c r="N18" s="291"/>
      <c r="O18" s="291"/>
      <c r="P18" s="291"/>
      <c r="Q18" s="291"/>
      <c r="R18" s="291"/>
      <c r="S18" s="291"/>
    </row>
    <row r="19" spans="1:19" s="186" customFormat="1" ht="14.25" customHeight="1">
      <c r="A19" s="188">
        <v>6</v>
      </c>
      <c r="B19" s="190"/>
      <c r="C19" s="291"/>
      <c r="D19" s="291"/>
      <c r="E19" s="291"/>
      <c r="F19" s="291"/>
      <c r="G19" s="291"/>
      <c r="H19" s="291"/>
      <c r="I19" s="291"/>
      <c r="J19" s="291"/>
      <c r="K19" s="291"/>
      <c r="L19" s="291"/>
      <c r="M19" s="291"/>
      <c r="N19" s="291"/>
      <c r="O19" s="291"/>
      <c r="P19" s="291"/>
      <c r="Q19" s="291"/>
      <c r="R19" s="291"/>
      <c r="S19" s="291"/>
    </row>
    <row r="20" spans="1:19" s="186" customFormat="1" ht="14.25" customHeight="1">
      <c r="A20" s="188">
        <v>7</v>
      </c>
      <c r="B20" s="190"/>
      <c r="C20" s="291"/>
      <c r="D20" s="291"/>
      <c r="E20" s="291"/>
      <c r="F20" s="291"/>
      <c r="G20" s="291"/>
      <c r="H20" s="291"/>
      <c r="I20" s="291"/>
      <c r="J20" s="291"/>
      <c r="K20" s="291"/>
      <c r="L20" s="291"/>
      <c r="M20" s="291"/>
      <c r="N20" s="291"/>
      <c r="O20" s="291"/>
      <c r="P20" s="291"/>
      <c r="Q20" s="291"/>
      <c r="R20" s="291"/>
      <c r="S20" s="291"/>
    </row>
    <row r="21" spans="1:19" s="186" customFormat="1" ht="14.25" customHeight="1">
      <c r="A21" s="188">
        <v>8</v>
      </c>
      <c r="B21" s="190"/>
      <c r="C21" s="291"/>
      <c r="D21" s="291"/>
      <c r="E21" s="291"/>
      <c r="F21" s="291"/>
      <c r="G21" s="291"/>
      <c r="H21" s="291"/>
      <c r="I21" s="291"/>
      <c r="J21" s="291"/>
      <c r="K21" s="291"/>
      <c r="L21" s="291"/>
      <c r="M21" s="291"/>
      <c r="N21" s="291"/>
      <c r="O21" s="291"/>
      <c r="P21" s="291"/>
      <c r="Q21" s="291"/>
      <c r="R21" s="291"/>
      <c r="S21" s="291"/>
    </row>
    <row r="22" spans="1:19" s="186" customFormat="1" ht="14.25" customHeight="1">
      <c r="A22" s="188">
        <v>9</v>
      </c>
      <c r="B22" s="190"/>
      <c r="C22" s="291"/>
      <c r="D22" s="291"/>
      <c r="E22" s="291"/>
      <c r="F22" s="291"/>
      <c r="G22" s="291"/>
      <c r="H22" s="291"/>
      <c r="I22" s="291"/>
      <c r="J22" s="291"/>
      <c r="K22" s="291"/>
      <c r="L22" s="291"/>
      <c r="M22" s="291"/>
      <c r="N22" s="291"/>
      <c r="O22" s="291"/>
      <c r="P22" s="291"/>
      <c r="Q22" s="291"/>
      <c r="R22" s="291"/>
      <c r="S22" s="291"/>
    </row>
    <row r="23" spans="1:19" s="186" customFormat="1" ht="14.25" customHeight="1">
      <c r="A23" s="188">
        <v>10</v>
      </c>
      <c r="B23" s="188" t="s">
        <v>216</v>
      </c>
      <c r="C23" s="291">
        <f>SUM(C14:C22)</f>
        <v>0</v>
      </c>
      <c r="D23" s="291">
        <f t="shared" ref="D23:S23" si="0">SUM(D14:D22)</f>
        <v>0</v>
      </c>
      <c r="E23" s="291">
        <f t="shared" si="0"/>
        <v>0</v>
      </c>
      <c r="F23" s="291">
        <f t="shared" si="0"/>
        <v>0</v>
      </c>
      <c r="G23" s="291">
        <f t="shared" si="0"/>
        <v>0</v>
      </c>
      <c r="H23" s="291">
        <f t="shared" si="0"/>
        <v>0</v>
      </c>
      <c r="I23" s="291">
        <f t="shared" si="0"/>
        <v>0</v>
      </c>
      <c r="J23" s="291">
        <f t="shared" si="0"/>
        <v>0</v>
      </c>
      <c r="K23" s="291">
        <f t="shared" si="0"/>
        <v>0</v>
      </c>
      <c r="L23" s="319">
        <f t="shared" si="0"/>
        <v>0</v>
      </c>
      <c r="M23" s="291">
        <f>SUM(M14:M22)</f>
        <v>0</v>
      </c>
      <c r="N23" s="291">
        <f t="shared" si="0"/>
        <v>0</v>
      </c>
      <c r="O23" s="319">
        <f t="shared" si="0"/>
        <v>0</v>
      </c>
      <c r="P23" s="291">
        <f t="shared" si="0"/>
        <v>0</v>
      </c>
      <c r="Q23" s="291">
        <f t="shared" si="0"/>
        <v>0</v>
      </c>
      <c r="R23" s="291">
        <f t="shared" si="0"/>
        <v>0</v>
      </c>
      <c r="S23" s="291">
        <f t="shared" si="0"/>
        <v>0</v>
      </c>
    </row>
    <row r="30" spans="1:19" ht="14.25">
      <c r="B30" s="517"/>
    </row>
    <row r="31" spans="1:19" ht="14.25">
      <c r="B31" s="517"/>
    </row>
  </sheetData>
  <mergeCells count="41">
    <mergeCell ref="A1:S1"/>
    <mergeCell ref="Q10:Q13"/>
    <mergeCell ref="A2:S2"/>
    <mergeCell ref="P10:P13"/>
    <mergeCell ref="O10:O13"/>
    <mergeCell ref="E10:E13"/>
    <mergeCell ref="N10:N13"/>
    <mergeCell ref="K5:K9"/>
    <mergeCell ref="L5:L9"/>
    <mergeCell ref="D5:D9"/>
    <mergeCell ref="A3:A13"/>
    <mergeCell ref="S3:S9"/>
    <mergeCell ref="R10:R13"/>
    <mergeCell ref="S10:S13"/>
    <mergeCell ref="M10:M13"/>
    <mergeCell ref="L10:L13"/>
    <mergeCell ref="B10:B13"/>
    <mergeCell ref="B3:B9"/>
    <mergeCell ref="C3:J4"/>
    <mergeCell ref="F10:F13"/>
    <mergeCell ref="H10:H13"/>
    <mergeCell ref="I5:I9"/>
    <mergeCell ref="C5:C9"/>
    <mergeCell ref="G5:G9"/>
    <mergeCell ref="J5:J9"/>
    <mergeCell ref="H5:H9"/>
    <mergeCell ref="C10:C13"/>
    <mergeCell ref="E5:E9"/>
    <mergeCell ref="G10:G13"/>
    <mergeCell ref="F5:F9"/>
    <mergeCell ref="J10:J13"/>
    <mergeCell ref="I10:I13"/>
    <mergeCell ref="R3:R9"/>
    <mergeCell ref="Q3:Q9"/>
    <mergeCell ref="D10:D13"/>
    <mergeCell ref="O3:O9"/>
    <mergeCell ref="K10:K13"/>
    <mergeCell ref="K3:N4"/>
    <mergeCell ref="P3:P9"/>
    <mergeCell ref="N5:N9"/>
    <mergeCell ref="M5:M9"/>
  </mergeCells>
  <phoneticPr fontId="3" type="noConversion"/>
  <hyperlinks>
    <hyperlink ref="T1" location="A108000境外所得税收抵免明细表!A1" display="返回境外所得税收抵免明细表"/>
  </hyperlinks>
  <printOptions horizontalCentered="1"/>
  <pageMargins left="0.74803149606299213" right="0.74803149606299213" top="0.98425196850393704" bottom="0.98425196850393704" header="0.51181102362204722" footer="0.51181102362204722"/>
  <pageSetup paperSize="9" scale="95" orientation="landscape" r:id="rId1"/>
  <headerFooter alignWithMargins="0"/>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U16"/>
  <sheetViews>
    <sheetView zoomScaleNormal="100" zoomScaleSheetLayoutView="100" workbookViewId="0">
      <selection activeCell="M22" sqref="M22"/>
    </sheetView>
  </sheetViews>
  <sheetFormatPr defaultColWidth="8.75" defaultRowHeight="19.899999999999999" customHeight="1"/>
  <cols>
    <col min="1" max="1" width="5.25" style="185" customWidth="1"/>
    <col min="2" max="2" width="7.125" style="185" customWidth="1"/>
    <col min="3" max="3" width="8.5" style="185" customWidth="1"/>
    <col min="4" max="4" width="7.25" style="185" customWidth="1"/>
    <col min="5" max="5" width="6.625" style="185" customWidth="1"/>
    <col min="6" max="6" width="7.625" style="185" customWidth="1"/>
    <col min="7" max="11" width="6" style="185" customWidth="1"/>
    <col min="12" max="12" width="7.125" style="185" customWidth="1"/>
    <col min="13" max="20" width="6" style="185" customWidth="1"/>
    <col min="21" max="16384" width="8.75" style="185"/>
  </cols>
  <sheetData>
    <row r="1" spans="1:21" s="192" customFormat="1" ht="20.100000000000001" customHeight="1">
      <c r="A1" s="943" t="s">
        <v>623</v>
      </c>
      <c r="B1" s="943"/>
      <c r="C1" s="943"/>
      <c r="D1" s="943"/>
      <c r="E1" s="943"/>
      <c r="F1" s="943"/>
      <c r="G1" s="943"/>
      <c r="H1" s="943"/>
      <c r="I1" s="943"/>
      <c r="J1" s="943"/>
      <c r="K1" s="943"/>
      <c r="L1" s="943"/>
      <c r="M1" s="943"/>
      <c r="N1" s="943"/>
      <c r="O1" s="943"/>
      <c r="P1" s="943"/>
      <c r="Q1" s="943"/>
      <c r="R1" s="943"/>
      <c r="S1" s="943"/>
      <c r="T1" s="943"/>
      <c r="U1" s="218" t="s">
        <v>702</v>
      </c>
    </row>
    <row r="2" spans="1:21" s="7" customFormat="1" ht="17.45" customHeight="1">
      <c r="A2" s="945" t="s">
        <v>1449</v>
      </c>
      <c r="B2" s="945"/>
      <c r="C2" s="945"/>
      <c r="D2" s="945"/>
      <c r="E2" s="945"/>
      <c r="F2" s="945"/>
      <c r="G2" s="945"/>
      <c r="H2" s="945"/>
      <c r="I2" s="945"/>
      <c r="J2" s="945"/>
      <c r="K2" s="945"/>
      <c r="L2" s="945"/>
      <c r="M2" s="945"/>
      <c r="N2" s="945"/>
      <c r="O2" s="945"/>
      <c r="P2" s="945"/>
      <c r="Q2" s="945"/>
      <c r="R2" s="945"/>
      <c r="S2" s="945"/>
      <c r="T2" s="945"/>
    </row>
    <row r="3" spans="1:21" s="7" customFormat="1" ht="13.5" customHeight="1">
      <c r="A3" s="929" t="s">
        <v>221</v>
      </c>
      <c r="B3" s="458" t="s">
        <v>1420</v>
      </c>
      <c r="C3" s="946" t="s">
        <v>576</v>
      </c>
      <c r="D3" s="946"/>
      <c r="E3" s="946"/>
      <c r="F3" s="946"/>
      <c r="G3" s="946" t="s">
        <v>577</v>
      </c>
      <c r="H3" s="946"/>
      <c r="I3" s="946"/>
      <c r="J3" s="946"/>
      <c r="K3" s="946"/>
      <c r="L3" s="946"/>
      <c r="M3" s="946"/>
      <c r="N3" s="946"/>
      <c r="O3" s="946"/>
      <c r="P3" s="946"/>
      <c r="Q3" s="946"/>
      <c r="R3" s="946"/>
      <c r="S3" s="946"/>
      <c r="T3" s="946"/>
      <c r="U3" s="464"/>
    </row>
    <row r="4" spans="1:21" s="7" customFormat="1" ht="14.25">
      <c r="A4" s="929"/>
      <c r="B4" s="458" t="s">
        <v>1442</v>
      </c>
      <c r="C4" s="929" t="s">
        <v>578</v>
      </c>
      <c r="D4" s="929" t="s">
        <v>579</v>
      </c>
      <c r="E4" s="929" t="s">
        <v>1443</v>
      </c>
      <c r="F4" s="929" t="s">
        <v>580</v>
      </c>
      <c r="G4" s="929" t="s">
        <v>1444</v>
      </c>
      <c r="H4" s="929"/>
      <c r="I4" s="929"/>
      <c r="J4" s="929"/>
      <c r="K4" s="929"/>
      <c r="L4" s="929"/>
      <c r="M4" s="929" t="s">
        <v>581</v>
      </c>
      <c r="N4" s="929" t="s">
        <v>1445</v>
      </c>
      <c r="O4" s="929" t="s">
        <v>582</v>
      </c>
      <c r="P4" s="929"/>
      <c r="Q4" s="929"/>
      <c r="R4" s="929"/>
      <c r="S4" s="929"/>
      <c r="T4" s="929"/>
    </row>
    <row r="5" spans="1:21" s="7" customFormat="1" ht="36.75" customHeight="1">
      <c r="A5" s="929"/>
      <c r="B5" s="444"/>
      <c r="C5" s="929"/>
      <c r="D5" s="929"/>
      <c r="E5" s="929"/>
      <c r="F5" s="929"/>
      <c r="G5" s="458" t="s">
        <v>583</v>
      </c>
      <c r="H5" s="458" t="s">
        <v>584</v>
      </c>
      <c r="I5" s="458" t="s">
        <v>585</v>
      </c>
      <c r="J5" s="458" t="s">
        <v>586</v>
      </c>
      <c r="K5" s="458" t="s">
        <v>587</v>
      </c>
      <c r="L5" s="458" t="s">
        <v>588</v>
      </c>
      <c r="M5" s="929"/>
      <c r="N5" s="929"/>
      <c r="O5" s="458" t="s">
        <v>584</v>
      </c>
      <c r="P5" s="458" t="s">
        <v>585</v>
      </c>
      <c r="Q5" s="458" t="s">
        <v>586</v>
      </c>
      <c r="R5" s="458" t="s">
        <v>587</v>
      </c>
      <c r="S5" s="458" t="s">
        <v>218</v>
      </c>
      <c r="T5" s="458" t="s">
        <v>588</v>
      </c>
    </row>
    <row r="6" spans="1:21" s="7" customFormat="1" ht="24">
      <c r="A6" s="929"/>
      <c r="B6" s="458">
        <v>1</v>
      </c>
      <c r="C6" s="458">
        <v>2</v>
      </c>
      <c r="D6" s="458">
        <v>3</v>
      </c>
      <c r="E6" s="458">
        <v>4</v>
      </c>
      <c r="F6" s="458" t="s">
        <v>1446</v>
      </c>
      <c r="G6" s="458">
        <v>6</v>
      </c>
      <c r="H6" s="458">
        <v>7</v>
      </c>
      <c r="I6" s="458">
        <v>8</v>
      </c>
      <c r="J6" s="458">
        <v>9</v>
      </c>
      <c r="K6" s="458">
        <v>10</v>
      </c>
      <c r="L6" s="458" t="s">
        <v>1447</v>
      </c>
      <c r="M6" s="458">
        <v>12</v>
      </c>
      <c r="N6" s="458">
        <v>13</v>
      </c>
      <c r="O6" s="458">
        <v>14</v>
      </c>
      <c r="P6" s="458">
        <v>15</v>
      </c>
      <c r="Q6" s="458">
        <v>16</v>
      </c>
      <c r="R6" s="458">
        <v>17</v>
      </c>
      <c r="S6" s="458">
        <v>18</v>
      </c>
      <c r="T6" s="458" t="s">
        <v>1448</v>
      </c>
    </row>
    <row r="7" spans="1:21" s="7" customFormat="1" ht="14.25">
      <c r="A7" s="459">
        <v>1</v>
      </c>
      <c r="B7" s="463"/>
      <c r="C7" s="463"/>
      <c r="D7" s="463"/>
      <c r="E7" s="463"/>
      <c r="F7" s="463"/>
      <c r="G7" s="463"/>
      <c r="H7" s="463"/>
      <c r="I7" s="463"/>
      <c r="J7" s="463"/>
      <c r="K7" s="463"/>
      <c r="L7" s="463"/>
      <c r="M7" s="463"/>
      <c r="N7" s="463"/>
      <c r="O7" s="463"/>
      <c r="P7" s="463"/>
      <c r="Q7" s="463"/>
      <c r="R7" s="463"/>
      <c r="S7" s="463"/>
      <c r="T7" s="463"/>
    </row>
    <row r="8" spans="1:21" s="7" customFormat="1" ht="14.25">
      <c r="A8" s="459">
        <v>2</v>
      </c>
      <c r="B8" s="463"/>
      <c r="C8" s="463"/>
      <c r="D8" s="463"/>
      <c r="E8" s="463"/>
      <c r="F8" s="463"/>
      <c r="G8" s="463"/>
      <c r="H8" s="463"/>
      <c r="I8" s="463"/>
      <c r="J8" s="463"/>
      <c r="K8" s="463"/>
      <c r="L8" s="463"/>
      <c r="M8" s="463"/>
      <c r="N8" s="463"/>
      <c r="O8" s="463"/>
      <c r="P8" s="463"/>
      <c r="Q8" s="463"/>
      <c r="R8" s="463"/>
      <c r="S8" s="463"/>
      <c r="T8" s="463"/>
    </row>
    <row r="9" spans="1:21" s="7" customFormat="1" ht="14.25">
      <c r="A9" s="459">
        <v>3</v>
      </c>
      <c r="B9" s="463"/>
      <c r="C9" s="463"/>
      <c r="D9" s="463"/>
      <c r="E9" s="463"/>
      <c r="F9" s="463"/>
      <c r="G9" s="463"/>
      <c r="H9" s="463"/>
      <c r="I9" s="463"/>
      <c r="J9" s="463"/>
      <c r="K9" s="463"/>
      <c r="L9" s="463"/>
      <c r="M9" s="463"/>
      <c r="N9" s="463"/>
      <c r="O9" s="463"/>
      <c r="P9" s="463"/>
      <c r="Q9" s="463"/>
      <c r="R9" s="463"/>
      <c r="S9" s="463"/>
      <c r="T9" s="463"/>
    </row>
    <row r="10" spans="1:21" s="7" customFormat="1" ht="14.25">
      <c r="A10" s="459">
        <v>4</v>
      </c>
      <c r="B10" s="463"/>
      <c r="C10" s="463"/>
      <c r="D10" s="463"/>
      <c r="E10" s="463"/>
      <c r="F10" s="463"/>
      <c r="G10" s="463"/>
      <c r="H10" s="463"/>
      <c r="I10" s="463"/>
      <c r="J10" s="463"/>
      <c r="K10" s="463"/>
      <c r="L10" s="463"/>
      <c r="M10" s="463"/>
      <c r="N10" s="463"/>
      <c r="O10" s="463"/>
      <c r="P10" s="463"/>
      <c r="Q10" s="463"/>
      <c r="R10" s="463"/>
      <c r="S10" s="463"/>
      <c r="T10" s="463"/>
    </row>
    <row r="11" spans="1:21" s="7" customFormat="1" ht="14.25">
      <c r="A11" s="459">
        <v>5</v>
      </c>
      <c r="B11" s="463"/>
      <c r="C11" s="463"/>
      <c r="D11" s="463"/>
      <c r="E11" s="463"/>
      <c r="F11" s="463"/>
      <c r="G11" s="463"/>
      <c r="H11" s="463"/>
      <c r="I11" s="463"/>
      <c r="J11" s="463"/>
      <c r="K11" s="463"/>
      <c r="L11" s="463"/>
      <c r="M11" s="463"/>
      <c r="N11" s="463"/>
      <c r="O11" s="463"/>
      <c r="P11" s="463"/>
      <c r="Q11" s="463"/>
      <c r="R11" s="463"/>
      <c r="S11" s="463"/>
      <c r="T11" s="463"/>
    </row>
    <row r="12" spans="1:21" s="7" customFormat="1" ht="14.25">
      <c r="A12" s="459">
        <v>6</v>
      </c>
      <c r="B12" s="463"/>
      <c r="C12" s="463"/>
      <c r="D12" s="463"/>
      <c r="E12" s="463"/>
      <c r="F12" s="463"/>
      <c r="G12" s="463"/>
      <c r="H12" s="463"/>
      <c r="I12" s="463"/>
      <c r="J12" s="463"/>
      <c r="K12" s="463"/>
      <c r="L12" s="463"/>
      <c r="M12" s="463"/>
      <c r="N12" s="463"/>
      <c r="O12" s="463"/>
      <c r="P12" s="463"/>
      <c r="Q12" s="463"/>
      <c r="R12" s="463"/>
      <c r="S12" s="463"/>
      <c r="T12" s="463"/>
    </row>
    <row r="13" spans="1:21" s="7" customFormat="1" ht="14.25">
      <c r="A13" s="459">
        <v>7</v>
      </c>
      <c r="B13" s="463"/>
      <c r="C13" s="463"/>
      <c r="D13" s="463"/>
      <c r="E13" s="463"/>
      <c r="F13" s="463"/>
      <c r="G13" s="463"/>
      <c r="H13" s="463"/>
      <c r="I13" s="463"/>
      <c r="J13" s="463"/>
      <c r="K13" s="463"/>
      <c r="L13" s="463"/>
      <c r="M13" s="463"/>
      <c r="N13" s="463"/>
      <c r="O13" s="463"/>
      <c r="P13" s="463"/>
      <c r="Q13" s="463"/>
      <c r="R13" s="463"/>
      <c r="S13" s="463"/>
      <c r="T13" s="463"/>
    </row>
    <row r="14" spans="1:21" s="7" customFormat="1" ht="14.25">
      <c r="A14" s="459">
        <v>8</v>
      </c>
      <c r="B14" s="463"/>
      <c r="C14" s="463"/>
      <c r="D14" s="463"/>
      <c r="E14" s="463"/>
      <c r="F14" s="463"/>
      <c r="G14" s="463"/>
      <c r="H14" s="463"/>
      <c r="I14" s="463"/>
      <c r="J14" s="463"/>
      <c r="K14" s="463"/>
      <c r="L14" s="463"/>
      <c r="M14" s="463"/>
      <c r="N14" s="463"/>
      <c r="O14" s="463"/>
      <c r="P14" s="463"/>
      <c r="Q14" s="463"/>
      <c r="R14" s="463"/>
      <c r="S14" s="463"/>
      <c r="T14" s="463"/>
    </row>
    <row r="15" spans="1:21" s="7" customFormat="1" ht="14.25">
      <c r="A15" s="459">
        <v>9</v>
      </c>
      <c r="B15" s="463"/>
      <c r="C15" s="463"/>
      <c r="D15" s="463"/>
      <c r="E15" s="463"/>
      <c r="F15" s="463"/>
      <c r="G15" s="463"/>
      <c r="H15" s="463"/>
      <c r="I15" s="463"/>
      <c r="J15" s="463"/>
      <c r="K15" s="463"/>
      <c r="L15" s="463"/>
      <c r="M15" s="463"/>
      <c r="N15" s="463"/>
      <c r="O15" s="463"/>
      <c r="P15" s="463"/>
      <c r="Q15" s="463"/>
      <c r="R15" s="463"/>
      <c r="S15" s="463"/>
      <c r="T15" s="463"/>
    </row>
    <row r="16" spans="1:21" s="7" customFormat="1" ht="14.25">
      <c r="A16" s="459">
        <v>10</v>
      </c>
      <c r="B16" s="459" t="s">
        <v>216</v>
      </c>
      <c r="C16" s="463"/>
      <c r="D16" s="463"/>
      <c r="E16" s="463"/>
      <c r="F16" s="463"/>
      <c r="G16" s="463"/>
      <c r="H16" s="463"/>
      <c r="I16" s="463"/>
      <c r="J16" s="463"/>
      <c r="K16" s="463"/>
      <c r="L16" s="463"/>
      <c r="M16" s="463"/>
      <c r="N16" s="463"/>
      <c r="O16" s="463"/>
      <c r="P16" s="463"/>
      <c r="Q16" s="463"/>
      <c r="R16" s="463"/>
      <c r="S16" s="463"/>
      <c r="T16" s="444"/>
    </row>
  </sheetData>
  <mergeCells count="13">
    <mergeCell ref="M4:M5"/>
    <mergeCell ref="A1:T1"/>
    <mergeCell ref="N4:N5"/>
    <mergeCell ref="O4:T4"/>
    <mergeCell ref="A2:T2"/>
    <mergeCell ref="A3:A6"/>
    <mergeCell ref="C3:F3"/>
    <mergeCell ref="G3:T3"/>
    <mergeCell ref="C4:C5"/>
    <mergeCell ref="D4:D5"/>
    <mergeCell ref="E4:E5"/>
    <mergeCell ref="F4:F5"/>
    <mergeCell ref="G4:L4"/>
  </mergeCells>
  <phoneticPr fontId="3" type="noConversion"/>
  <hyperlinks>
    <hyperlink ref="U1" location="A108000境外所得税收抵免明细表!A1" display="返回境外所得税收抵免明细表"/>
  </hyperlinks>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U17"/>
  <sheetViews>
    <sheetView zoomScaleNormal="100" zoomScaleSheetLayoutView="100" workbookViewId="0">
      <selection activeCell="T35" sqref="T35"/>
    </sheetView>
  </sheetViews>
  <sheetFormatPr defaultRowHeight="12.75"/>
  <cols>
    <col min="1" max="1" width="5.25" style="199" customWidth="1"/>
    <col min="2" max="2" width="7.125" style="199" customWidth="1"/>
    <col min="3" max="7" width="6.375" style="199" customWidth="1"/>
    <col min="8" max="8" width="7.25" style="199" customWidth="1"/>
    <col min="9" max="13" width="6.375" style="199" customWidth="1"/>
    <col min="14" max="14" width="8.375" style="199" customWidth="1"/>
    <col min="15" max="19" width="6.375" style="199" customWidth="1"/>
    <col min="20" max="20" width="9.25" style="199" customWidth="1"/>
    <col min="21" max="16384" width="9" style="199"/>
  </cols>
  <sheetData>
    <row r="1" spans="1:21" s="195" customFormat="1" ht="20.100000000000001" customHeight="1">
      <c r="A1" s="943" t="s">
        <v>624</v>
      </c>
      <c r="B1" s="943"/>
      <c r="C1" s="943"/>
      <c r="D1" s="943"/>
      <c r="E1" s="943"/>
      <c r="F1" s="943"/>
      <c r="G1" s="943"/>
      <c r="H1" s="943"/>
      <c r="I1" s="943"/>
      <c r="J1" s="943"/>
      <c r="K1" s="943"/>
      <c r="L1" s="943"/>
      <c r="M1" s="943"/>
      <c r="N1" s="943"/>
      <c r="O1" s="943"/>
      <c r="P1" s="943"/>
      <c r="Q1" s="943"/>
      <c r="R1" s="943"/>
      <c r="S1" s="943"/>
      <c r="T1" s="943"/>
      <c r="U1" s="218" t="s">
        <v>702</v>
      </c>
    </row>
    <row r="2" spans="1:21" s="196" customFormat="1" ht="25.5" customHeight="1">
      <c r="A2" s="947" t="s">
        <v>625</v>
      </c>
      <c r="B2" s="947"/>
      <c r="C2" s="947"/>
      <c r="D2" s="947"/>
      <c r="E2" s="947"/>
      <c r="F2" s="947"/>
      <c r="G2" s="947"/>
      <c r="H2" s="947"/>
      <c r="I2" s="947"/>
      <c r="J2" s="947"/>
      <c r="K2" s="947"/>
      <c r="L2" s="947"/>
      <c r="M2" s="947"/>
      <c r="N2" s="947"/>
      <c r="O2" s="947"/>
      <c r="P2" s="947"/>
      <c r="Q2" s="947"/>
      <c r="R2" s="947"/>
      <c r="S2" s="947"/>
      <c r="T2" s="947"/>
    </row>
    <row r="3" spans="1:21" s="186" customFormat="1" ht="14.25" customHeight="1">
      <c r="A3" s="686" t="s">
        <v>221</v>
      </c>
      <c r="B3" s="686" t="s">
        <v>1450</v>
      </c>
      <c r="C3" s="686" t="s">
        <v>589</v>
      </c>
      <c r="D3" s="686"/>
      <c r="E3" s="686"/>
      <c r="F3" s="686"/>
      <c r="G3" s="686"/>
      <c r="H3" s="686"/>
      <c r="I3" s="686" t="s">
        <v>1451</v>
      </c>
      <c r="J3" s="686"/>
      <c r="K3" s="686"/>
      <c r="L3" s="686"/>
      <c r="M3" s="686"/>
      <c r="N3" s="686"/>
      <c r="O3" s="686" t="s">
        <v>590</v>
      </c>
      <c r="P3" s="686"/>
      <c r="Q3" s="686"/>
      <c r="R3" s="686"/>
      <c r="S3" s="686"/>
      <c r="T3" s="686"/>
    </row>
    <row r="4" spans="1:21" s="186" customFormat="1" ht="14.25" customHeight="1">
      <c r="A4" s="686"/>
      <c r="B4" s="686"/>
      <c r="C4" s="446" t="s">
        <v>583</v>
      </c>
      <c r="D4" s="446" t="s">
        <v>584</v>
      </c>
      <c r="E4" s="446" t="s">
        <v>585</v>
      </c>
      <c r="F4" s="446" t="s">
        <v>586</v>
      </c>
      <c r="G4" s="446" t="s">
        <v>587</v>
      </c>
      <c r="H4" s="446" t="s">
        <v>588</v>
      </c>
      <c r="I4" s="446" t="s">
        <v>583</v>
      </c>
      <c r="J4" s="446" t="s">
        <v>584</v>
      </c>
      <c r="K4" s="446" t="s">
        <v>585</v>
      </c>
      <c r="L4" s="446" t="s">
        <v>586</v>
      </c>
      <c r="M4" s="446" t="s">
        <v>587</v>
      </c>
      <c r="N4" s="446" t="s">
        <v>588</v>
      </c>
      <c r="O4" s="446" t="s">
        <v>584</v>
      </c>
      <c r="P4" s="446" t="s">
        <v>585</v>
      </c>
      <c r="Q4" s="446" t="s">
        <v>586</v>
      </c>
      <c r="R4" s="446" t="s">
        <v>587</v>
      </c>
      <c r="S4" s="446" t="s">
        <v>218</v>
      </c>
      <c r="T4" s="446" t="s">
        <v>588</v>
      </c>
    </row>
    <row r="5" spans="1:21" s="186" customFormat="1" ht="14.25" customHeight="1">
      <c r="A5" s="686"/>
      <c r="B5" s="686">
        <v>1</v>
      </c>
      <c r="C5" s="686">
        <v>2</v>
      </c>
      <c r="D5" s="686">
        <v>3</v>
      </c>
      <c r="E5" s="686">
        <v>4</v>
      </c>
      <c r="F5" s="686">
        <v>5</v>
      </c>
      <c r="G5" s="686">
        <v>6</v>
      </c>
      <c r="H5" s="446" t="s">
        <v>1452</v>
      </c>
      <c r="I5" s="686">
        <v>8</v>
      </c>
      <c r="J5" s="686">
        <v>9</v>
      </c>
      <c r="K5" s="686">
        <v>10</v>
      </c>
      <c r="L5" s="686">
        <v>11</v>
      </c>
      <c r="M5" s="686">
        <v>12</v>
      </c>
      <c r="N5" s="446" t="s">
        <v>1453</v>
      </c>
      <c r="O5" s="446">
        <v>14</v>
      </c>
      <c r="P5" s="446">
        <v>15</v>
      </c>
      <c r="Q5" s="446">
        <v>16</v>
      </c>
      <c r="R5" s="446">
        <v>17</v>
      </c>
      <c r="S5" s="686">
        <v>18</v>
      </c>
      <c r="T5" s="446" t="s">
        <v>1454</v>
      </c>
    </row>
    <row r="6" spans="1:21" s="186" customFormat="1" ht="14.25" customHeight="1">
      <c r="A6" s="686"/>
      <c r="B6" s="686"/>
      <c r="C6" s="686"/>
      <c r="D6" s="686"/>
      <c r="E6" s="686"/>
      <c r="F6" s="686"/>
      <c r="G6" s="686"/>
      <c r="H6" s="446" t="s">
        <v>1455</v>
      </c>
      <c r="I6" s="686"/>
      <c r="J6" s="686"/>
      <c r="K6" s="686"/>
      <c r="L6" s="686"/>
      <c r="M6" s="686"/>
      <c r="N6" s="446" t="s">
        <v>1456</v>
      </c>
      <c r="O6" s="446" t="s">
        <v>1457</v>
      </c>
      <c r="P6" s="446" t="s">
        <v>1458</v>
      </c>
      <c r="Q6" s="446" t="s">
        <v>1459</v>
      </c>
      <c r="R6" s="446" t="s">
        <v>1460</v>
      </c>
      <c r="S6" s="686"/>
      <c r="T6" s="446" t="s">
        <v>1461</v>
      </c>
    </row>
    <row r="7" spans="1:21" s="186" customFormat="1" ht="14.25" customHeight="1">
      <c r="A7" s="446">
        <v>1</v>
      </c>
      <c r="B7" s="465"/>
      <c r="C7" s="605">
        <v>0</v>
      </c>
      <c r="D7" s="605">
        <v>0</v>
      </c>
      <c r="E7" s="605">
        <v>0</v>
      </c>
      <c r="F7" s="605">
        <v>0</v>
      </c>
      <c r="G7" s="605">
        <v>0</v>
      </c>
      <c r="H7" s="605">
        <f>SUM(C7:G7)</f>
        <v>0</v>
      </c>
      <c r="I7" s="605">
        <v>0</v>
      </c>
      <c r="J7" s="605">
        <v>0</v>
      </c>
      <c r="K7" s="605">
        <v>0</v>
      </c>
      <c r="L7" s="605">
        <v>0</v>
      </c>
      <c r="M7" s="605">
        <v>0</v>
      </c>
      <c r="N7" s="605">
        <f>SUM(I7:M7)</f>
        <v>0</v>
      </c>
      <c r="O7" s="605">
        <f>D7-J7</f>
        <v>0</v>
      </c>
      <c r="P7" s="605">
        <f>E7-K7</f>
        <v>0</v>
      </c>
      <c r="Q7" s="605">
        <f>F7-L7</f>
        <v>0</v>
      </c>
      <c r="R7" s="605">
        <f>G7-M7</f>
        <v>0</v>
      </c>
      <c r="S7" s="605">
        <v>0</v>
      </c>
      <c r="T7" s="605">
        <f>SUM(O7:S7)</f>
        <v>0</v>
      </c>
    </row>
    <row r="8" spans="1:21" s="186" customFormat="1" ht="14.25" customHeight="1">
      <c r="A8" s="446">
        <v>2</v>
      </c>
      <c r="B8" s="465"/>
      <c r="C8" s="605">
        <v>0</v>
      </c>
      <c r="D8" s="605">
        <v>0</v>
      </c>
      <c r="E8" s="605">
        <v>0</v>
      </c>
      <c r="F8" s="605">
        <v>0</v>
      </c>
      <c r="G8" s="605">
        <v>0</v>
      </c>
      <c r="H8" s="605">
        <f t="shared" ref="H8:H15" si="0">SUM(C8:G8)</f>
        <v>0</v>
      </c>
      <c r="I8" s="605">
        <v>0</v>
      </c>
      <c r="J8" s="605">
        <v>0</v>
      </c>
      <c r="K8" s="605">
        <v>0</v>
      </c>
      <c r="L8" s="605">
        <v>0</v>
      </c>
      <c r="M8" s="605">
        <v>0</v>
      </c>
      <c r="N8" s="605">
        <f t="shared" ref="N8:N15" si="1">SUM(I8:M8)</f>
        <v>0</v>
      </c>
      <c r="O8" s="605">
        <f t="shared" ref="O8:R15" si="2">D8-J8</f>
        <v>0</v>
      </c>
      <c r="P8" s="605">
        <f t="shared" si="2"/>
        <v>0</v>
      </c>
      <c r="Q8" s="605">
        <f t="shared" si="2"/>
        <v>0</v>
      </c>
      <c r="R8" s="605">
        <f t="shared" si="2"/>
        <v>0</v>
      </c>
      <c r="S8" s="605">
        <v>0</v>
      </c>
      <c r="T8" s="605">
        <f t="shared" ref="T8:T15" si="3">SUM(O8:S8)</f>
        <v>0</v>
      </c>
    </row>
    <row r="9" spans="1:21" s="186" customFormat="1" ht="14.25" customHeight="1">
      <c r="A9" s="446">
        <v>3</v>
      </c>
      <c r="B9" s="465"/>
      <c r="C9" s="605">
        <v>0</v>
      </c>
      <c r="D9" s="605">
        <v>0</v>
      </c>
      <c r="E9" s="605">
        <v>0</v>
      </c>
      <c r="F9" s="605">
        <v>0</v>
      </c>
      <c r="G9" s="605">
        <v>0</v>
      </c>
      <c r="H9" s="605">
        <f t="shared" si="0"/>
        <v>0</v>
      </c>
      <c r="I9" s="605">
        <v>0</v>
      </c>
      <c r="J9" s="605">
        <v>0</v>
      </c>
      <c r="K9" s="605">
        <v>0</v>
      </c>
      <c r="L9" s="605">
        <v>0</v>
      </c>
      <c r="M9" s="605">
        <v>0</v>
      </c>
      <c r="N9" s="605">
        <f t="shared" si="1"/>
        <v>0</v>
      </c>
      <c r="O9" s="605">
        <f t="shared" si="2"/>
        <v>0</v>
      </c>
      <c r="P9" s="605">
        <f t="shared" si="2"/>
        <v>0</v>
      </c>
      <c r="Q9" s="605">
        <f t="shared" si="2"/>
        <v>0</v>
      </c>
      <c r="R9" s="605">
        <f t="shared" si="2"/>
        <v>0</v>
      </c>
      <c r="S9" s="605">
        <v>0</v>
      </c>
      <c r="T9" s="605">
        <f t="shared" si="3"/>
        <v>0</v>
      </c>
    </row>
    <row r="10" spans="1:21" s="186" customFormat="1" ht="14.25" customHeight="1">
      <c r="A10" s="446">
        <v>4</v>
      </c>
      <c r="B10" s="465"/>
      <c r="C10" s="605">
        <v>0</v>
      </c>
      <c r="D10" s="605">
        <v>0</v>
      </c>
      <c r="E10" s="605">
        <v>0</v>
      </c>
      <c r="F10" s="605">
        <v>0</v>
      </c>
      <c r="G10" s="605">
        <v>0</v>
      </c>
      <c r="H10" s="605">
        <f t="shared" si="0"/>
        <v>0</v>
      </c>
      <c r="I10" s="605">
        <v>0</v>
      </c>
      <c r="J10" s="605">
        <v>0</v>
      </c>
      <c r="K10" s="605">
        <v>0</v>
      </c>
      <c r="L10" s="605">
        <v>0</v>
      </c>
      <c r="M10" s="605">
        <v>0</v>
      </c>
      <c r="N10" s="605">
        <f t="shared" si="1"/>
        <v>0</v>
      </c>
      <c r="O10" s="605">
        <f t="shared" si="2"/>
        <v>0</v>
      </c>
      <c r="P10" s="605">
        <f t="shared" si="2"/>
        <v>0</v>
      </c>
      <c r="Q10" s="605">
        <f t="shared" si="2"/>
        <v>0</v>
      </c>
      <c r="R10" s="605">
        <f t="shared" si="2"/>
        <v>0</v>
      </c>
      <c r="S10" s="605">
        <v>0</v>
      </c>
      <c r="T10" s="605">
        <f t="shared" si="3"/>
        <v>0</v>
      </c>
    </row>
    <row r="11" spans="1:21" s="186" customFormat="1" ht="14.25" customHeight="1">
      <c r="A11" s="446">
        <v>5</v>
      </c>
      <c r="B11" s="465"/>
      <c r="C11" s="605">
        <v>0</v>
      </c>
      <c r="D11" s="605">
        <v>0</v>
      </c>
      <c r="E11" s="605">
        <v>0</v>
      </c>
      <c r="F11" s="605">
        <v>0</v>
      </c>
      <c r="G11" s="605">
        <v>0</v>
      </c>
      <c r="H11" s="605">
        <f t="shared" si="0"/>
        <v>0</v>
      </c>
      <c r="I11" s="605">
        <v>0</v>
      </c>
      <c r="J11" s="605">
        <v>0</v>
      </c>
      <c r="K11" s="605">
        <v>0</v>
      </c>
      <c r="L11" s="605">
        <v>0</v>
      </c>
      <c r="M11" s="605">
        <v>0</v>
      </c>
      <c r="N11" s="605">
        <f t="shared" si="1"/>
        <v>0</v>
      </c>
      <c r="O11" s="605">
        <f t="shared" si="2"/>
        <v>0</v>
      </c>
      <c r="P11" s="605">
        <f t="shared" si="2"/>
        <v>0</v>
      </c>
      <c r="Q11" s="605">
        <f t="shared" si="2"/>
        <v>0</v>
      </c>
      <c r="R11" s="605">
        <f t="shared" si="2"/>
        <v>0</v>
      </c>
      <c r="S11" s="605">
        <v>0</v>
      </c>
      <c r="T11" s="605">
        <f t="shared" si="3"/>
        <v>0</v>
      </c>
    </row>
    <row r="12" spans="1:21" s="186" customFormat="1" ht="14.25" customHeight="1">
      <c r="A12" s="446">
        <v>6</v>
      </c>
      <c r="B12" s="465"/>
      <c r="C12" s="605">
        <v>0</v>
      </c>
      <c r="D12" s="605">
        <v>0</v>
      </c>
      <c r="E12" s="605">
        <v>0</v>
      </c>
      <c r="F12" s="605">
        <v>0</v>
      </c>
      <c r="G12" s="605">
        <v>0</v>
      </c>
      <c r="H12" s="605">
        <f t="shared" si="0"/>
        <v>0</v>
      </c>
      <c r="I12" s="605">
        <v>0</v>
      </c>
      <c r="J12" s="605">
        <v>0</v>
      </c>
      <c r="K12" s="605">
        <v>0</v>
      </c>
      <c r="L12" s="605">
        <v>0</v>
      </c>
      <c r="M12" s="605">
        <v>0</v>
      </c>
      <c r="N12" s="605">
        <f t="shared" si="1"/>
        <v>0</v>
      </c>
      <c r="O12" s="605">
        <f t="shared" si="2"/>
        <v>0</v>
      </c>
      <c r="P12" s="605">
        <f t="shared" si="2"/>
        <v>0</v>
      </c>
      <c r="Q12" s="605">
        <f t="shared" si="2"/>
        <v>0</v>
      </c>
      <c r="R12" s="605">
        <f t="shared" si="2"/>
        <v>0</v>
      </c>
      <c r="S12" s="605">
        <v>0</v>
      </c>
      <c r="T12" s="605">
        <f t="shared" si="3"/>
        <v>0</v>
      </c>
    </row>
    <row r="13" spans="1:21" s="186" customFormat="1" ht="14.25" customHeight="1">
      <c r="A13" s="446">
        <v>7</v>
      </c>
      <c r="B13" s="465"/>
      <c r="C13" s="605">
        <v>0</v>
      </c>
      <c r="D13" s="605">
        <v>0</v>
      </c>
      <c r="E13" s="605">
        <v>0</v>
      </c>
      <c r="F13" s="605">
        <v>0</v>
      </c>
      <c r="G13" s="605">
        <v>0</v>
      </c>
      <c r="H13" s="605">
        <f t="shared" si="0"/>
        <v>0</v>
      </c>
      <c r="I13" s="605">
        <v>0</v>
      </c>
      <c r="J13" s="605">
        <v>0</v>
      </c>
      <c r="K13" s="605">
        <v>0</v>
      </c>
      <c r="L13" s="605">
        <v>0</v>
      </c>
      <c r="M13" s="605">
        <v>0</v>
      </c>
      <c r="N13" s="605">
        <f t="shared" si="1"/>
        <v>0</v>
      </c>
      <c r="O13" s="605">
        <f t="shared" si="2"/>
        <v>0</v>
      </c>
      <c r="P13" s="605">
        <f t="shared" si="2"/>
        <v>0</v>
      </c>
      <c r="Q13" s="605">
        <f t="shared" si="2"/>
        <v>0</v>
      </c>
      <c r="R13" s="605">
        <f t="shared" si="2"/>
        <v>0</v>
      </c>
      <c r="S13" s="605">
        <v>0</v>
      </c>
      <c r="T13" s="605">
        <f t="shared" si="3"/>
        <v>0</v>
      </c>
    </row>
    <row r="14" spans="1:21" s="186" customFormat="1" ht="14.25" customHeight="1">
      <c r="A14" s="446">
        <v>8</v>
      </c>
      <c r="B14" s="465"/>
      <c r="C14" s="605">
        <v>0</v>
      </c>
      <c r="D14" s="605">
        <v>0</v>
      </c>
      <c r="E14" s="605">
        <v>0</v>
      </c>
      <c r="F14" s="605">
        <v>0</v>
      </c>
      <c r="G14" s="605">
        <v>0</v>
      </c>
      <c r="H14" s="605">
        <f t="shared" si="0"/>
        <v>0</v>
      </c>
      <c r="I14" s="605">
        <v>0</v>
      </c>
      <c r="J14" s="605">
        <v>0</v>
      </c>
      <c r="K14" s="605">
        <v>0</v>
      </c>
      <c r="L14" s="605">
        <v>0</v>
      </c>
      <c r="M14" s="605">
        <v>0</v>
      </c>
      <c r="N14" s="605">
        <f t="shared" si="1"/>
        <v>0</v>
      </c>
      <c r="O14" s="605">
        <f t="shared" si="2"/>
        <v>0</v>
      </c>
      <c r="P14" s="605">
        <f t="shared" si="2"/>
        <v>0</v>
      </c>
      <c r="Q14" s="605">
        <f t="shared" si="2"/>
        <v>0</v>
      </c>
      <c r="R14" s="605">
        <f t="shared" si="2"/>
        <v>0</v>
      </c>
      <c r="S14" s="605">
        <v>0</v>
      </c>
      <c r="T14" s="605">
        <f t="shared" si="3"/>
        <v>0</v>
      </c>
    </row>
    <row r="15" spans="1:21" s="186" customFormat="1" ht="14.25" customHeight="1">
      <c r="A15" s="446">
        <v>9</v>
      </c>
      <c r="B15" s="466"/>
      <c r="C15" s="605">
        <v>0</v>
      </c>
      <c r="D15" s="605">
        <v>0</v>
      </c>
      <c r="E15" s="605">
        <v>0</v>
      </c>
      <c r="F15" s="605">
        <v>0</v>
      </c>
      <c r="G15" s="605">
        <v>0</v>
      </c>
      <c r="H15" s="605">
        <f t="shared" si="0"/>
        <v>0</v>
      </c>
      <c r="I15" s="605">
        <v>0</v>
      </c>
      <c r="J15" s="605">
        <v>0</v>
      </c>
      <c r="K15" s="605">
        <v>0</v>
      </c>
      <c r="L15" s="605">
        <v>0</v>
      </c>
      <c r="M15" s="605">
        <v>0</v>
      </c>
      <c r="N15" s="605">
        <f t="shared" si="1"/>
        <v>0</v>
      </c>
      <c r="O15" s="605">
        <f t="shared" si="2"/>
        <v>0</v>
      </c>
      <c r="P15" s="605">
        <f t="shared" si="2"/>
        <v>0</v>
      </c>
      <c r="Q15" s="605">
        <f t="shared" si="2"/>
        <v>0</v>
      </c>
      <c r="R15" s="605">
        <f t="shared" si="2"/>
        <v>0</v>
      </c>
      <c r="S15" s="605">
        <v>0</v>
      </c>
      <c r="T15" s="605">
        <f t="shared" si="3"/>
        <v>0</v>
      </c>
    </row>
    <row r="16" spans="1:21" s="197" customFormat="1" ht="14.25" customHeight="1">
      <c r="A16" s="446">
        <v>10</v>
      </c>
      <c r="B16" s="467" t="s">
        <v>216</v>
      </c>
      <c r="C16" s="605">
        <f>SUM(C7:C15)</f>
        <v>0</v>
      </c>
      <c r="D16" s="605">
        <f t="shared" ref="D16:T16" si="4">SUM(D7:D15)</f>
        <v>0</v>
      </c>
      <c r="E16" s="605">
        <f t="shared" si="4"/>
        <v>0</v>
      </c>
      <c r="F16" s="605">
        <f t="shared" si="4"/>
        <v>0</v>
      </c>
      <c r="G16" s="605">
        <f t="shared" si="4"/>
        <v>0</v>
      </c>
      <c r="H16" s="605">
        <f t="shared" si="4"/>
        <v>0</v>
      </c>
      <c r="I16" s="605">
        <f t="shared" si="4"/>
        <v>0</v>
      </c>
      <c r="J16" s="605">
        <f t="shared" si="4"/>
        <v>0</v>
      </c>
      <c r="K16" s="605">
        <f t="shared" si="4"/>
        <v>0</v>
      </c>
      <c r="L16" s="605">
        <f t="shared" si="4"/>
        <v>0</v>
      </c>
      <c r="M16" s="605">
        <f t="shared" si="4"/>
        <v>0</v>
      </c>
      <c r="N16" s="605">
        <f t="shared" si="4"/>
        <v>0</v>
      </c>
      <c r="O16" s="605">
        <f t="shared" si="4"/>
        <v>0</v>
      </c>
      <c r="P16" s="605">
        <f t="shared" si="4"/>
        <v>0</v>
      </c>
      <c r="Q16" s="605">
        <f t="shared" si="4"/>
        <v>0</v>
      </c>
      <c r="R16" s="605">
        <f t="shared" si="4"/>
        <v>0</v>
      </c>
      <c r="S16" s="605">
        <f t="shared" si="4"/>
        <v>0</v>
      </c>
      <c r="T16" s="605">
        <f t="shared" si="4"/>
        <v>0</v>
      </c>
    </row>
    <row r="17" spans="1:20" s="197" customFormat="1" ht="18" customHeight="1">
      <c r="A17" s="198"/>
      <c r="B17" s="198"/>
      <c r="C17" s="948"/>
      <c r="D17" s="948"/>
      <c r="E17" s="948"/>
      <c r="F17" s="198"/>
      <c r="G17" s="198"/>
      <c r="H17" s="198"/>
      <c r="I17" s="198"/>
      <c r="J17" s="198"/>
      <c r="K17" s="198"/>
      <c r="L17" s="198"/>
      <c r="M17" s="198"/>
      <c r="N17" s="198"/>
      <c r="O17" s="948"/>
      <c r="P17" s="948"/>
      <c r="Q17" s="948"/>
      <c r="R17" s="198"/>
      <c r="S17" s="198"/>
      <c r="T17" s="198"/>
    </row>
  </sheetData>
  <mergeCells count="21">
    <mergeCell ref="C17:E17"/>
    <mergeCell ref="O17:Q17"/>
    <mergeCell ref="J5:J6"/>
    <mergeCell ref="K5:K6"/>
    <mergeCell ref="L5:L6"/>
    <mergeCell ref="A1:T1"/>
    <mergeCell ref="A2:T2"/>
    <mergeCell ref="B3:B4"/>
    <mergeCell ref="C3:H3"/>
    <mergeCell ref="I3:N3"/>
    <mergeCell ref="O3:T3"/>
    <mergeCell ref="A3:A6"/>
    <mergeCell ref="F5:F6"/>
    <mergeCell ref="G5:G6"/>
    <mergeCell ref="I5:I6"/>
    <mergeCell ref="S5:S6"/>
    <mergeCell ref="C5:C6"/>
    <mergeCell ref="B5:B6"/>
    <mergeCell ref="E5:E6"/>
    <mergeCell ref="M5:M6"/>
    <mergeCell ref="D5:D6"/>
  </mergeCells>
  <phoneticPr fontId="3" type="noConversion"/>
  <hyperlinks>
    <hyperlink ref="U1" location="A108000境外所得税收抵免明细表!A1" display="返回境外所得税收抵免明细表"/>
  </hyperlinks>
  <printOptions horizontalCentered="1"/>
  <pageMargins left="0.55118110236220474" right="0.55118110236220474" top="0.98425196850393704" bottom="0.98425196850393704" header="0.51181102362204722" footer="0.51181102362204722"/>
  <pageSetup paperSize="9" scale="94"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D20"/>
  <sheetViews>
    <sheetView zoomScaleNormal="100" zoomScaleSheetLayoutView="100" workbookViewId="0">
      <selection activeCell="D1" sqref="D1"/>
    </sheetView>
  </sheetViews>
  <sheetFormatPr defaultRowHeight="14.25"/>
  <cols>
    <col min="1" max="1" width="5.25" style="200" customWidth="1"/>
    <col min="2" max="2" width="56.125" style="200" customWidth="1"/>
    <col min="3" max="3" width="19.25" style="200" customWidth="1"/>
    <col min="4" max="16384" width="9" style="200"/>
  </cols>
  <sheetData>
    <row r="1" spans="1:4" s="192" customFormat="1" ht="20.100000000000001" customHeight="1">
      <c r="A1" s="949" t="s">
        <v>626</v>
      </c>
      <c r="B1" s="949"/>
      <c r="C1" s="949"/>
      <c r="D1" s="218" t="s">
        <v>671</v>
      </c>
    </row>
    <row r="2" spans="1:4" s="193" customFormat="1" ht="25.5" customHeight="1">
      <c r="A2" s="950" t="s">
        <v>627</v>
      </c>
      <c r="B2" s="950"/>
      <c r="C2" s="950"/>
      <c r="D2" s="218" t="s">
        <v>704</v>
      </c>
    </row>
    <row r="3" spans="1:4" s="201" customFormat="1" ht="14.25" customHeight="1">
      <c r="A3" s="182" t="s">
        <v>221</v>
      </c>
      <c r="B3" s="182" t="s">
        <v>219</v>
      </c>
      <c r="C3" s="182" t="s">
        <v>628</v>
      </c>
    </row>
    <row r="4" spans="1:4" s="201" customFormat="1" ht="14.25" customHeight="1">
      <c r="A4" s="182">
        <v>1</v>
      </c>
      <c r="B4" s="364" t="s">
        <v>629</v>
      </c>
      <c r="C4" s="602">
        <f>'A100000中华人民共和国企业所得税年度纳税申报表（A类）'!D31</f>
        <v>7396478.9346500002</v>
      </c>
    </row>
    <row r="5" spans="1:4" s="201" customFormat="1" ht="14.25" customHeight="1">
      <c r="A5" s="182">
        <v>2</v>
      </c>
      <c r="B5" s="184" t="s">
        <v>630</v>
      </c>
      <c r="C5" s="598">
        <f>'A100000中华人民共和国企业所得税年度纳税申报表（A类）'!D33</f>
        <v>0</v>
      </c>
    </row>
    <row r="6" spans="1:4" s="201" customFormat="1" ht="14.25" customHeight="1">
      <c r="A6" s="182">
        <v>3</v>
      </c>
      <c r="B6" s="184" t="s">
        <v>631</v>
      </c>
      <c r="C6" s="598">
        <f>'A100000中华人民共和国企业所得税年度纳税申报表（A类）'!D32</f>
        <v>0</v>
      </c>
    </row>
    <row r="7" spans="1:4" s="201" customFormat="1" ht="14.25" customHeight="1">
      <c r="A7" s="182">
        <v>4</v>
      </c>
      <c r="B7" s="600" t="s">
        <v>632</v>
      </c>
      <c r="C7" s="598">
        <f>C4-C5+C6</f>
        <v>7396478.9346500002</v>
      </c>
    </row>
    <row r="8" spans="1:4" s="201" customFormat="1" ht="14.25" customHeight="1">
      <c r="A8" s="182">
        <v>5</v>
      </c>
      <c r="B8" s="600" t="s">
        <v>633</v>
      </c>
      <c r="C8" s="598">
        <f>C9+C10+C11+C12</f>
        <v>0</v>
      </c>
    </row>
    <row r="9" spans="1:4" s="201" customFormat="1" ht="14.25" customHeight="1">
      <c r="A9" s="182">
        <v>6</v>
      </c>
      <c r="B9" s="194" t="s">
        <v>634</v>
      </c>
      <c r="C9" s="598">
        <f>'[3]中华人民共和国企业所得税年度纳税申报表（A类）'!D33</f>
        <v>0</v>
      </c>
    </row>
    <row r="10" spans="1:4" s="201" customFormat="1" ht="14.25" customHeight="1">
      <c r="A10" s="182">
        <v>7</v>
      </c>
      <c r="B10" s="194" t="s">
        <v>635</v>
      </c>
      <c r="C10" s="598"/>
    </row>
    <row r="11" spans="1:4" s="201" customFormat="1" ht="14.25" customHeight="1">
      <c r="A11" s="182">
        <v>8</v>
      </c>
      <c r="B11" s="194" t="s">
        <v>636</v>
      </c>
      <c r="C11" s="598"/>
    </row>
    <row r="12" spans="1:4" s="201" customFormat="1" ht="14.25" customHeight="1">
      <c r="A12" s="182">
        <v>9</v>
      </c>
      <c r="B12" s="194" t="s">
        <v>637</v>
      </c>
      <c r="C12" s="598"/>
    </row>
    <row r="13" spans="1:4" s="201" customFormat="1" ht="14.25" customHeight="1">
      <c r="A13" s="182">
        <v>10</v>
      </c>
      <c r="B13" s="194" t="s">
        <v>638</v>
      </c>
      <c r="C13" s="598"/>
    </row>
    <row r="14" spans="1:4" s="201" customFormat="1" ht="14.25" customHeight="1">
      <c r="A14" s="182">
        <v>11</v>
      </c>
      <c r="B14" s="600" t="s">
        <v>639</v>
      </c>
      <c r="C14" s="574">
        <f>C7-C8</f>
        <v>7396478.9346500002</v>
      </c>
    </row>
    <row r="15" spans="1:4" s="201" customFormat="1" ht="14.25" customHeight="1">
      <c r="A15" s="182">
        <v>12</v>
      </c>
      <c r="B15" s="194" t="s">
        <v>640</v>
      </c>
      <c r="C15" s="598">
        <f>C8-C9</f>
        <v>0</v>
      </c>
    </row>
    <row r="16" spans="1:4" s="201" customFormat="1" ht="14.25" customHeight="1">
      <c r="A16" s="182">
        <v>13</v>
      </c>
      <c r="B16" s="194" t="s">
        <v>641</v>
      </c>
      <c r="C16" s="601"/>
    </row>
    <row r="17" spans="1:3" s="201" customFormat="1" ht="14.25" customHeight="1">
      <c r="A17" s="182">
        <v>14</v>
      </c>
      <c r="B17" s="194" t="s">
        <v>642</v>
      </c>
      <c r="C17" s="601"/>
    </row>
    <row r="18" spans="1:3" s="201" customFormat="1" ht="14.25" customHeight="1">
      <c r="A18" s="182">
        <v>15</v>
      </c>
      <c r="B18" s="194" t="s">
        <v>643</v>
      </c>
      <c r="C18" s="601"/>
    </row>
    <row r="19" spans="1:3" s="201" customFormat="1" ht="14.25" customHeight="1">
      <c r="A19" s="182">
        <v>16</v>
      </c>
      <c r="B19" s="194" t="s">
        <v>644</v>
      </c>
      <c r="C19" s="598">
        <f>C5-C6</f>
        <v>0</v>
      </c>
    </row>
    <row r="20" spans="1:3" s="201" customFormat="1" ht="14.25" customHeight="1">
      <c r="A20" s="182">
        <v>17</v>
      </c>
      <c r="B20" s="194" t="s">
        <v>645</v>
      </c>
      <c r="C20" s="598">
        <f>C15+C16+C18+C19</f>
        <v>0</v>
      </c>
    </row>
  </sheetData>
  <mergeCells count="2">
    <mergeCell ref="A1:C1"/>
    <mergeCell ref="A2:C2"/>
  </mergeCells>
  <phoneticPr fontId="3" type="noConversion"/>
  <hyperlinks>
    <hyperlink ref="D1" location="'A100000中华人民共和国企业所得税年度纳税申报表（A类）'!A1" display="返回主表"/>
    <hyperlink ref="D2" location="A109010企业所得税汇总纳税分支机构所得税分配表!A1" display="A109010企业所得税汇总纳税分支机构所得税分配表!A1"/>
  </hyperlinks>
  <printOptions horizontalCentered="1"/>
  <pageMargins left="0.74803149606299213" right="0.74803149606299213"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50"/>
  </sheetPr>
  <dimension ref="A1:G40"/>
  <sheetViews>
    <sheetView topLeftCell="A4" zoomScaleNormal="100" zoomScaleSheetLayoutView="100" workbookViewId="0">
      <selection activeCell="E32" sqref="E32"/>
    </sheetView>
  </sheetViews>
  <sheetFormatPr defaultColWidth="20.375" defaultRowHeight="22.5"/>
  <cols>
    <col min="1" max="1" width="5.125" style="27" customWidth="1"/>
    <col min="2" max="2" width="5.125" style="33" customWidth="1"/>
    <col min="3" max="3" width="43.375" style="27" customWidth="1"/>
    <col min="4" max="4" width="18.625" style="27" customWidth="1"/>
    <col min="5" max="5" width="34.625" style="228" customWidth="1"/>
    <col min="6" max="6" width="23.875" style="228" bestFit="1" customWidth="1"/>
    <col min="7" max="7" width="42.125" style="228" bestFit="1" customWidth="1"/>
    <col min="8" max="16384" width="20.375" style="27"/>
  </cols>
  <sheetData>
    <row r="1" spans="1:7" ht="20.100000000000001" customHeight="1">
      <c r="A1" s="707"/>
      <c r="B1" s="707"/>
      <c r="C1" s="707"/>
      <c r="D1" s="707"/>
    </row>
    <row r="2" spans="1:7" ht="25.5" customHeight="1">
      <c r="A2" s="705" t="s">
        <v>160</v>
      </c>
      <c r="B2" s="706"/>
      <c r="C2" s="706"/>
      <c r="D2" s="706"/>
    </row>
    <row r="3" spans="1:7" s="31" customFormat="1" ht="14.25" customHeight="1">
      <c r="A3" s="86" t="s">
        <v>221</v>
      </c>
      <c r="B3" s="85" t="s">
        <v>282</v>
      </c>
      <c r="C3" s="91" t="s">
        <v>283</v>
      </c>
      <c r="D3" s="86" t="s">
        <v>284</v>
      </c>
      <c r="E3" s="228"/>
      <c r="F3" s="228"/>
      <c r="G3" s="228"/>
    </row>
    <row r="4" spans="1:7" s="31" customFormat="1" ht="14.25" customHeight="1">
      <c r="A4" s="92">
        <v>1</v>
      </c>
      <c r="B4" s="704" t="s">
        <v>285</v>
      </c>
      <c r="C4" s="93" t="s">
        <v>163</v>
      </c>
      <c r="D4" s="291">
        <f>A101010一般企业收入明细表!C4+A101020金融企业收入明细表!C4+A103000事业单位、民间非营利组织收入、支出明细表!C4+A103000事业单位、民间非营利组织收入、支出明细表!C13</f>
        <v>128480766.73</v>
      </c>
      <c r="E4" s="229" t="s">
        <v>652</v>
      </c>
      <c r="F4" s="229" t="s">
        <v>674</v>
      </c>
      <c r="G4" s="229" t="s">
        <v>675</v>
      </c>
    </row>
    <row r="5" spans="1:7" s="31" customFormat="1" ht="14.25" customHeight="1">
      <c r="A5" s="92">
        <v>2</v>
      </c>
      <c r="B5" s="704"/>
      <c r="C5" s="93" t="s">
        <v>164</v>
      </c>
      <c r="D5" s="291">
        <f>A102010一般企业成本支出明细表!C4+A103000事业单位、民间非营利组织收入、支出明细表!C21+A103000事业单位、民间非营利组织收入、支出明细表!C27</f>
        <v>43331700</v>
      </c>
      <c r="E5" s="229" t="s">
        <v>653</v>
      </c>
      <c r="F5" s="229" t="s">
        <v>676</v>
      </c>
      <c r="G5" s="229" t="s">
        <v>675</v>
      </c>
    </row>
    <row r="6" spans="1:7" s="31" customFormat="1" ht="14.25" customHeight="1">
      <c r="A6" s="92">
        <v>3</v>
      </c>
      <c r="B6" s="704"/>
      <c r="C6" s="93" t="s">
        <v>286</v>
      </c>
      <c r="D6" s="295">
        <v>1603100</v>
      </c>
      <c r="E6" s="228"/>
      <c r="F6" s="228"/>
      <c r="G6" s="228"/>
    </row>
    <row r="7" spans="1:7" s="31" customFormat="1" ht="14.25" customHeight="1">
      <c r="A7" s="92">
        <v>4</v>
      </c>
      <c r="B7" s="704"/>
      <c r="C7" s="93" t="s">
        <v>62</v>
      </c>
      <c r="D7" s="291">
        <f>A104000期间费用明细表!C31</f>
        <v>8165121.3900000006</v>
      </c>
      <c r="E7" s="229" t="s">
        <v>654</v>
      </c>
      <c r="F7" s="228"/>
      <c r="G7" s="228"/>
    </row>
    <row r="8" spans="1:7" s="31" customFormat="1" ht="14.25" customHeight="1">
      <c r="A8" s="92">
        <v>5</v>
      </c>
      <c r="B8" s="704"/>
      <c r="C8" s="93" t="s">
        <v>63</v>
      </c>
      <c r="D8" s="291">
        <f>A104000期间费用明细表!E31</f>
        <v>14715093.67</v>
      </c>
      <c r="E8" s="229" t="s">
        <v>654</v>
      </c>
      <c r="F8" s="228"/>
      <c r="G8" s="228"/>
    </row>
    <row r="9" spans="1:7" s="31" customFormat="1" ht="14.25" customHeight="1">
      <c r="A9" s="92">
        <v>6</v>
      </c>
      <c r="B9" s="704"/>
      <c r="C9" s="93" t="s">
        <v>64</v>
      </c>
      <c r="D9" s="291">
        <f>A104000期间费用明细表!G31</f>
        <v>-15229.25</v>
      </c>
      <c r="E9" s="229" t="s">
        <v>654</v>
      </c>
      <c r="F9" s="228"/>
      <c r="G9" s="228"/>
    </row>
    <row r="10" spans="1:7" s="31" customFormat="1" ht="14.25" customHeight="1">
      <c r="A10" s="92">
        <v>7</v>
      </c>
      <c r="B10" s="704"/>
      <c r="C10" s="93" t="s">
        <v>287</v>
      </c>
      <c r="D10" s="295">
        <f>A105000纳税调整项目明细表!C37</f>
        <v>3159567.17</v>
      </c>
      <c r="E10" s="228"/>
      <c r="F10" s="228"/>
      <c r="G10" s="228"/>
    </row>
    <row r="11" spans="1:7" s="31" customFormat="1" ht="14.25" customHeight="1">
      <c r="A11" s="92">
        <v>8</v>
      </c>
      <c r="B11" s="704"/>
      <c r="C11" s="93" t="s">
        <v>288</v>
      </c>
      <c r="D11" s="295">
        <f>A105000纳税调整项目明细表!C11</f>
        <v>0</v>
      </c>
      <c r="E11" s="228"/>
      <c r="F11" s="228"/>
      <c r="G11" s="228"/>
    </row>
    <row r="12" spans="1:7" s="31" customFormat="1" ht="14.25" customHeight="1">
      <c r="A12" s="92">
        <v>9</v>
      </c>
      <c r="B12" s="704"/>
      <c r="C12" s="93" t="s">
        <v>289</v>
      </c>
      <c r="D12" s="291">
        <f>A105030投资收益纳税调整明细表!C18+A105030投资收益纳税调整明细表!J18</f>
        <v>155</v>
      </c>
      <c r="E12" s="228"/>
      <c r="F12" s="228"/>
      <c r="G12" s="228"/>
    </row>
    <row r="13" spans="1:7" s="31" customFormat="1" ht="14.25" customHeight="1">
      <c r="A13" s="92">
        <v>10</v>
      </c>
      <c r="B13" s="704"/>
      <c r="C13" s="93" t="s">
        <v>290</v>
      </c>
      <c r="D13" s="291">
        <f>D4-D5-D6-D7-D8-D9-D10+D11+D12</f>
        <v>57521568.75</v>
      </c>
      <c r="E13" s="228"/>
      <c r="F13" s="228"/>
      <c r="G13" s="228"/>
    </row>
    <row r="14" spans="1:7" s="31" customFormat="1" ht="14.25" customHeight="1">
      <c r="A14" s="92">
        <v>11</v>
      </c>
      <c r="B14" s="704"/>
      <c r="C14" s="93" t="s">
        <v>165</v>
      </c>
      <c r="D14" s="319">
        <f>A101010一般企业收入明细表!C19+A101020金融企业收入明细表!C38</f>
        <v>13644200</v>
      </c>
      <c r="E14" s="229" t="s">
        <v>652</v>
      </c>
      <c r="F14" s="229" t="s">
        <v>674</v>
      </c>
      <c r="G14" s="228"/>
    </row>
    <row r="15" spans="1:7" s="31" customFormat="1" ht="14.25" customHeight="1">
      <c r="A15" s="92">
        <v>12</v>
      </c>
      <c r="B15" s="704"/>
      <c r="C15" s="93" t="s">
        <v>166</v>
      </c>
      <c r="D15" s="291">
        <f>A102010一般企业成本支出明细表!C19+A102020金融企业支出明细表!C36</f>
        <v>10200.08</v>
      </c>
      <c r="E15" s="229" t="s">
        <v>653</v>
      </c>
      <c r="F15" s="229" t="s">
        <v>676</v>
      </c>
      <c r="G15" s="228"/>
    </row>
    <row r="16" spans="1:7" s="31" customFormat="1" ht="14.25" customHeight="1">
      <c r="A16" s="92">
        <v>13</v>
      </c>
      <c r="B16" s="704"/>
      <c r="C16" s="93" t="s">
        <v>291</v>
      </c>
      <c r="D16" s="291">
        <f>D13+D14-D15</f>
        <v>71155568.670000002</v>
      </c>
      <c r="E16" s="228"/>
      <c r="F16" s="228"/>
      <c r="G16" s="228"/>
    </row>
    <row r="17" spans="1:7" s="31" customFormat="1" ht="14.25" customHeight="1">
      <c r="A17" s="92">
        <v>14</v>
      </c>
      <c r="B17" s="709" t="s">
        <v>292</v>
      </c>
      <c r="C17" s="93" t="s">
        <v>143</v>
      </c>
      <c r="D17" s="291">
        <f>A108010境外所得纳税调整后所得明细表!O23-A108010境外所得纳税调整后所得明细表!L23</f>
        <v>0</v>
      </c>
      <c r="E17" s="229" t="s">
        <v>655</v>
      </c>
      <c r="F17" s="228"/>
      <c r="G17" s="228"/>
    </row>
    <row r="18" spans="1:7" s="31" customFormat="1" ht="14.25" customHeight="1">
      <c r="A18" s="92">
        <v>15</v>
      </c>
      <c r="B18" s="710"/>
      <c r="C18" s="93" t="s">
        <v>184</v>
      </c>
      <c r="D18" s="291">
        <f>A105000纳税调整项目明细表!E49</f>
        <v>15621600.030999999</v>
      </c>
      <c r="E18" s="229" t="s">
        <v>656</v>
      </c>
      <c r="F18" s="228"/>
      <c r="G18" s="228"/>
    </row>
    <row r="19" spans="1:7" s="31" customFormat="1" ht="14.25" customHeight="1">
      <c r="A19" s="92">
        <v>16</v>
      </c>
      <c r="B19" s="710"/>
      <c r="C19" s="93" t="s">
        <v>167</v>
      </c>
      <c r="D19" s="291">
        <f>A105000纳税调整项目明细表!F49</f>
        <v>12374930</v>
      </c>
      <c r="E19" s="229" t="s">
        <v>656</v>
      </c>
      <c r="F19" s="228"/>
      <c r="G19" s="254"/>
    </row>
    <row r="20" spans="1:7" s="31" customFormat="1" ht="14.25" customHeight="1">
      <c r="A20" s="92">
        <v>17</v>
      </c>
      <c r="B20" s="710"/>
      <c r="C20" s="93" t="s">
        <v>182</v>
      </c>
      <c r="D20" s="291">
        <f>A107010免税、减计收入及加计扣除优惠明细表!C33</f>
        <v>437349.33200000005</v>
      </c>
      <c r="E20" s="229" t="s">
        <v>658</v>
      </c>
      <c r="F20" s="228"/>
      <c r="G20" s="228"/>
    </row>
    <row r="21" spans="1:7" s="31" customFormat="1" ht="14.25" customHeight="1">
      <c r="A21" s="92">
        <v>18</v>
      </c>
      <c r="B21" s="710"/>
      <c r="C21" s="93" t="s">
        <v>168</v>
      </c>
      <c r="D21" s="291">
        <f>A108000境外所得税收抵免明细表!T16</f>
        <v>0</v>
      </c>
      <c r="E21" s="229" t="s">
        <v>660</v>
      </c>
      <c r="F21" s="228"/>
      <c r="G21" s="228"/>
    </row>
    <row r="22" spans="1:7" s="31" customFormat="1" ht="14.25" customHeight="1">
      <c r="A22" s="92">
        <v>19</v>
      </c>
      <c r="B22" s="710"/>
      <c r="C22" s="93" t="s">
        <v>176</v>
      </c>
      <c r="D22" s="291">
        <f>D16-D17+D18-D19-D20+D21</f>
        <v>73964889.369000003</v>
      </c>
      <c r="E22" s="228"/>
      <c r="F22" s="228"/>
      <c r="G22" s="228"/>
    </row>
    <row r="23" spans="1:7" s="31" customFormat="1" ht="14.1" customHeight="1">
      <c r="A23" s="92">
        <v>20</v>
      </c>
      <c r="B23" s="710"/>
      <c r="C23" s="450" t="s">
        <v>174</v>
      </c>
      <c r="D23" s="291">
        <f>A107020所得减免优惠明细表!I105</f>
        <v>0</v>
      </c>
      <c r="E23" s="229" t="s">
        <v>662</v>
      </c>
      <c r="F23" s="228"/>
      <c r="G23" s="228"/>
    </row>
    <row r="24" spans="1:7" s="31" customFormat="1" ht="14.1" customHeight="1">
      <c r="A24" s="92"/>
      <c r="B24" s="710"/>
      <c r="C24" s="450" t="s">
        <v>295</v>
      </c>
      <c r="D24" s="470">
        <f>A106000企业所得税弥补亏损明细表!L11</f>
        <v>0</v>
      </c>
      <c r="E24" s="229" t="s">
        <v>666</v>
      </c>
      <c r="F24" s="228"/>
      <c r="G24" s="228"/>
    </row>
    <row r="25" spans="1:7" s="31" customFormat="1" ht="14.1" customHeight="1">
      <c r="A25" s="92">
        <v>21</v>
      </c>
      <c r="B25" s="710"/>
      <c r="C25" s="93" t="s">
        <v>175</v>
      </c>
      <c r="D25" s="291">
        <f>A107030抵扣应纳税所得额明细表!C21</f>
        <v>0</v>
      </c>
      <c r="E25" s="229" t="s">
        <v>664</v>
      </c>
      <c r="F25" s="228"/>
      <c r="G25" s="228"/>
    </row>
    <row r="26" spans="1:7" s="31" customFormat="1" ht="14.1" customHeight="1">
      <c r="A26" s="92">
        <v>23</v>
      </c>
      <c r="B26" s="711"/>
      <c r="C26" s="93" t="s">
        <v>177</v>
      </c>
      <c r="D26" s="291">
        <f>D22-D23-D24-D25</f>
        <v>73964889.369000003</v>
      </c>
      <c r="E26" s="228"/>
      <c r="F26" s="320"/>
      <c r="G26" s="228"/>
    </row>
    <row r="27" spans="1:7" s="31" customFormat="1" ht="14.25" customHeight="1">
      <c r="A27" s="92">
        <v>24</v>
      </c>
      <c r="B27" s="708" t="s">
        <v>293</v>
      </c>
      <c r="C27" s="451" t="s">
        <v>322</v>
      </c>
      <c r="D27" s="293">
        <v>0.25</v>
      </c>
      <c r="E27" s="228"/>
      <c r="F27" s="228"/>
      <c r="G27" s="228"/>
    </row>
    <row r="28" spans="1:7" s="31" customFormat="1" ht="14.25" customHeight="1">
      <c r="A28" s="92">
        <v>25</v>
      </c>
      <c r="B28" s="708"/>
      <c r="C28" s="451" t="s">
        <v>178</v>
      </c>
      <c r="D28" s="291">
        <f>ROUND(D26*D27,2)</f>
        <v>18491222.34</v>
      </c>
      <c r="E28" s="228"/>
      <c r="F28" s="228"/>
      <c r="G28" s="228"/>
    </row>
    <row r="29" spans="1:7" s="31" customFormat="1" ht="14.25" customHeight="1">
      <c r="A29" s="92">
        <v>26</v>
      </c>
      <c r="B29" s="708"/>
      <c r="C29" s="451" t="s">
        <v>169</v>
      </c>
      <c r="D29" s="291">
        <f>A107040减免所得税优惠明细表!C40</f>
        <v>11094733.40535</v>
      </c>
      <c r="E29" s="229" t="s">
        <v>668</v>
      </c>
      <c r="F29" s="228"/>
      <c r="G29" s="228"/>
    </row>
    <row r="30" spans="1:7" s="31" customFormat="1" ht="14.25" customHeight="1">
      <c r="A30" s="92">
        <v>27</v>
      </c>
      <c r="B30" s="708"/>
      <c r="C30" s="451" t="s">
        <v>170</v>
      </c>
      <c r="D30" s="291">
        <f>A107050税额抵免优惠明细表!M15</f>
        <v>10</v>
      </c>
      <c r="E30" s="229" t="s">
        <v>669</v>
      </c>
      <c r="F30" s="228"/>
      <c r="G30" s="228"/>
    </row>
    <row r="31" spans="1:7" s="31" customFormat="1" ht="14.25" customHeight="1">
      <c r="A31" s="92">
        <v>28</v>
      </c>
      <c r="B31" s="708"/>
      <c r="C31" s="451" t="s">
        <v>179</v>
      </c>
      <c r="D31" s="291">
        <f>D28-D30-D29</f>
        <v>7396478.9346500002</v>
      </c>
      <c r="E31" s="228"/>
      <c r="F31" s="228"/>
      <c r="G31" s="228"/>
    </row>
    <row r="32" spans="1:7" s="31" customFormat="1" ht="14.25" customHeight="1">
      <c r="A32" s="92">
        <v>29</v>
      </c>
      <c r="B32" s="708"/>
      <c r="C32" s="451" t="s">
        <v>171</v>
      </c>
      <c r="D32" s="388">
        <f>A108000境外所得税收抵免明细表!J16</f>
        <v>0</v>
      </c>
      <c r="E32" s="229" t="s">
        <v>660</v>
      </c>
      <c r="F32" s="228"/>
      <c r="G32" s="228"/>
    </row>
    <row r="33" spans="1:7" s="31" customFormat="1" ht="14.25" customHeight="1">
      <c r="A33" s="92">
        <v>30</v>
      </c>
      <c r="B33" s="708"/>
      <c r="C33" s="451" t="s">
        <v>172</v>
      </c>
      <c r="D33" s="388">
        <f>A108000境外所得税收抵免明细表!T16</f>
        <v>0</v>
      </c>
      <c r="E33" s="229" t="s">
        <v>660</v>
      </c>
      <c r="F33" s="228"/>
      <c r="G33" s="228"/>
    </row>
    <row r="34" spans="1:7" s="31" customFormat="1" ht="14.25" customHeight="1">
      <c r="A34" s="92">
        <v>31</v>
      </c>
      <c r="B34" s="708"/>
      <c r="C34" s="451" t="s">
        <v>180</v>
      </c>
      <c r="D34" s="291">
        <f>D31+D32-D33</f>
        <v>7396478.9346500002</v>
      </c>
      <c r="E34" s="228"/>
      <c r="F34" s="228"/>
      <c r="G34" s="228"/>
    </row>
    <row r="35" spans="1:7" s="31" customFormat="1" ht="14.25" customHeight="1">
      <c r="A35" s="92">
        <v>32</v>
      </c>
      <c r="B35" s="708"/>
      <c r="C35" s="451" t="s">
        <v>294</v>
      </c>
      <c r="D35" s="291">
        <f>[1]TF02!$G$7</f>
        <v>7018632.0500000007</v>
      </c>
      <c r="E35" s="228"/>
      <c r="F35" s="228"/>
      <c r="G35" s="228"/>
    </row>
    <row r="36" spans="1:7" s="32" customFormat="1" ht="14.25" customHeight="1">
      <c r="A36" s="92">
        <v>33</v>
      </c>
      <c r="B36" s="708"/>
      <c r="C36" s="451" t="s">
        <v>181</v>
      </c>
      <c r="D36" s="291">
        <f>D34-D35</f>
        <v>377846.88464999944</v>
      </c>
      <c r="E36" s="230"/>
      <c r="F36" s="230"/>
      <c r="G36" s="230"/>
    </row>
    <row r="37" spans="1:7" s="31" customFormat="1" ht="14.25" customHeight="1">
      <c r="A37" s="92">
        <v>34</v>
      </c>
      <c r="B37" s="708"/>
      <c r="C37" s="452" t="s">
        <v>173</v>
      </c>
      <c r="D37" s="291">
        <f>A109000跨地区经营汇总纳税企业年度分摊企业所得税明细表!C16+A109000跨地区经营汇总纳税企业年度分摊企业所得税明细表!C19</f>
        <v>0</v>
      </c>
      <c r="E37" s="229" t="s">
        <v>670</v>
      </c>
      <c r="F37" s="228"/>
      <c r="G37" s="228"/>
    </row>
    <row r="38" spans="1:7" s="31" customFormat="1" ht="14.25" customHeight="1">
      <c r="A38" s="92">
        <v>35</v>
      </c>
      <c r="B38" s="708"/>
      <c r="C38" s="452" t="s">
        <v>65</v>
      </c>
      <c r="D38" s="291">
        <f>A109000跨地区经营汇总纳税企业年度分摊企业所得税明细表!C16</f>
        <v>0</v>
      </c>
      <c r="E38" s="229" t="s">
        <v>670</v>
      </c>
      <c r="F38" s="228"/>
      <c r="G38" s="228"/>
    </row>
    <row r="39" spans="1:7" s="31" customFormat="1" ht="30" customHeight="1">
      <c r="A39" s="92">
        <v>36</v>
      </c>
      <c r="B39" s="708"/>
      <c r="C39" s="452" t="s">
        <v>66</v>
      </c>
      <c r="D39" s="291">
        <f>A109000跨地区经营汇总纳税企业年度分摊企业所得税明细表!C18</f>
        <v>0</v>
      </c>
      <c r="E39" s="229" t="s">
        <v>670</v>
      </c>
      <c r="F39" s="228"/>
      <c r="G39" s="228"/>
    </row>
    <row r="40" spans="1:7" ht="20.25" customHeight="1"/>
  </sheetData>
  <mergeCells count="5">
    <mergeCell ref="B4:B16"/>
    <mergeCell ref="A2:D2"/>
    <mergeCell ref="A1:D1"/>
    <mergeCell ref="B27:B39"/>
    <mergeCell ref="B17:B26"/>
  </mergeCells>
  <phoneticPr fontId="3" type="noConversion"/>
  <hyperlinks>
    <hyperlink ref="E4" location="A101010一般企业收入明细表!A1" display="A101010一般企业收入明细表!A1"/>
    <hyperlink ref="E5" location="A102010一般企业成本支出明细表!A1" display="A102010一般企业成本支出明细表!A1"/>
    <hyperlink ref="E7" location="A104000期间费用明细表!A1" display="A104000期间费用明细表!A1"/>
    <hyperlink ref="E8" location="A104000期间费用明细表!A1" display="A104000期间费用明细表!A1"/>
    <hyperlink ref="E9" location="A104000期间费用明细表!A1" display="A104000期间费用明细表!A1"/>
    <hyperlink ref="E14" location="A101010一般企业收入明细表!A1" display="A101010一般企业收入明细表!A1"/>
    <hyperlink ref="E15" location="A102010一般企业成本支出明细表!A1" display="A102010一般企业成本支出明细表!A1"/>
    <hyperlink ref="E17" location="A108010境外所得纳税调整后所得明细表!A1" display="A108010境外所得纳税调整后所得明细表!A1"/>
    <hyperlink ref="E18" location="A105000纳税调整项目明细表!A1" display="A105000纳税调整项目明细表!A1"/>
    <hyperlink ref="E19" location="A105000纳税调整项目明细表!A1" display="A105000纳税调整项目明细表!A1"/>
    <hyperlink ref="E20" location="A107010免税、减计收入及加计扣除优惠明细表!A1" display="A107010免税、减计收入及加计扣除优惠明细表!A1"/>
    <hyperlink ref="E21" location="A108000境外所得税收抵免明细表!A1" display="A108000境外所得税收抵免明细表!A1"/>
    <hyperlink ref="E23" location="A107020所得减免优惠明细表!A1" display="A107020所得减免优惠明细表!A1"/>
    <hyperlink ref="E25" location="A107030抵扣应纳税所得额明细表!A1" display="A107030抵扣应纳税所得额明细表!A1"/>
    <hyperlink ref="E29" location="A107040减免所得税优惠明细表!A1" display="A107040减免所得税优惠明细表!A1"/>
    <hyperlink ref="E30" location="A107050税额抵免优惠明细表!A1" display="A107050税额抵免优惠明细表!A1"/>
    <hyperlink ref="E32" location="A108000境外所得税收抵免明细表!A1" display="A108000境外所得税收抵免明细表!A1"/>
    <hyperlink ref="E33" location="A108000境外所得税收抵免明细表!A1" display="A108000境外所得税收抵免明细表!A1"/>
    <hyperlink ref="E37" location="A109000跨地区经营汇总纳税企业年度分摊企业所得税明细表!A1" display="A109000跨地区经营汇总纳税企业年度分摊企业所得税明细表!A1"/>
    <hyperlink ref="E38" location="A109000跨地区经营汇总纳税企业年度分摊企业所得税明细表!A1" display="A109000跨地区经营汇总纳税企业年度分摊企业所得税明细表!A1"/>
    <hyperlink ref="E39" location="A109000跨地区经营汇总纳税企业年度分摊企业所得税明细表!A1" display="A109000跨地区经营汇总纳税企业年度分摊企业所得税明细表!A1"/>
    <hyperlink ref="F4" location="A101020金融企业收入明细表!A1" display="A101020金融企业收入明细表!A1"/>
    <hyperlink ref="G4" location="A103000事业单位、民间非营利组织收入、支出明细表!A1" display="A103000事业单位、民间非营利组织收入、支出明细表!A1"/>
    <hyperlink ref="F5" location="A102020金融企业支出明细表!A1" display="A102020金融企业支出明细表!A1"/>
    <hyperlink ref="G5" location="A103000事业单位、民间非营利组织收入、支出明细表!A1" display="A103000事业单位、民间非营利组织收入、支出明细表!A1"/>
    <hyperlink ref="F14" location="A101020金融企业收入明细表!A1" display="A101020金融企业收入明细表!A1"/>
    <hyperlink ref="F15" location="A102020金融企业支出明细表!A1" display="A102020金融企业支出明细表!A1"/>
    <hyperlink ref="E24" location="A106000企业所得税弥补亏损明细表!A1" display="A106000企业所得税弥补亏损明细表!A1"/>
  </hyperlinks>
  <printOptions horizontalCentered="1" verticalCentered="1"/>
  <pageMargins left="0.74803149606299213" right="0.74803149606299213" top="0.98425196850393704" bottom="0.98425196850393704" header="0.51181102362204722" footer="0.51181102362204722"/>
  <pageSetup paperSize="9" orientation="portrait" cellComments="asDisplayed"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R556"/>
  <sheetViews>
    <sheetView zoomScaleNormal="100" workbookViewId="0">
      <selection activeCell="I30" sqref="I30"/>
    </sheetView>
  </sheetViews>
  <sheetFormatPr defaultColWidth="8" defaultRowHeight="14.25" customHeight="1" zeroHeight="1"/>
  <cols>
    <col min="1" max="1" width="5.25" style="203" customWidth="1"/>
    <col min="2" max="2" width="21.375" style="202" customWidth="1"/>
    <col min="3" max="3" width="22.625" style="202" customWidth="1"/>
    <col min="4" max="4" width="13.125" style="202" customWidth="1"/>
    <col min="5" max="5" width="14.625" style="202" customWidth="1"/>
    <col min="6" max="6" width="11.875" style="202" customWidth="1"/>
    <col min="7" max="7" width="8.75" style="202" customWidth="1"/>
    <col min="8" max="8" width="17.5" style="202" customWidth="1"/>
    <col min="9" max="16384" width="8" style="202"/>
  </cols>
  <sheetData>
    <row r="1" spans="1:18" ht="20.100000000000001" customHeight="1">
      <c r="A1" s="955" t="s">
        <v>646</v>
      </c>
      <c r="B1" s="955"/>
      <c r="C1" s="955"/>
      <c r="D1" s="955"/>
      <c r="E1" s="955"/>
      <c r="F1" s="955"/>
      <c r="G1" s="955"/>
      <c r="H1" s="955"/>
      <c r="I1" s="218" t="s">
        <v>670</v>
      </c>
    </row>
    <row r="2" spans="1:18" ht="25.5" customHeight="1">
      <c r="A2" s="956" t="s">
        <v>647</v>
      </c>
      <c r="B2" s="956"/>
      <c r="C2" s="956"/>
      <c r="D2" s="956"/>
      <c r="E2" s="956"/>
      <c r="F2" s="956"/>
      <c r="G2" s="956"/>
      <c r="H2" s="956"/>
    </row>
    <row r="3" spans="1:18" s="203" customFormat="1" ht="14.25" customHeight="1">
      <c r="A3" s="958" t="s">
        <v>1542</v>
      </c>
      <c r="B3" s="958"/>
      <c r="C3" s="958"/>
      <c r="D3" s="958"/>
      <c r="E3" s="958"/>
      <c r="F3" s="958"/>
      <c r="G3" s="958"/>
      <c r="H3" s="958"/>
      <c r="I3" s="7"/>
      <c r="J3" s="7"/>
      <c r="K3" s="7"/>
      <c r="L3" s="7"/>
      <c r="M3" s="7"/>
      <c r="N3" s="7"/>
      <c r="O3" s="7"/>
      <c r="P3" s="7"/>
      <c r="Q3" s="7"/>
      <c r="R3" s="7"/>
    </row>
    <row r="4" spans="1:18" s="204" customFormat="1" ht="14.25" customHeight="1">
      <c r="A4" s="953" t="s">
        <v>1945</v>
      </c>
      <c r="B4" s="953"/>
      <c r="C4" s="953"/>
      <c r="D4" s="953"/>
      <c r="E4" s="492"/>
      <c r="F4" s="535"/>
      <c r="G4" s="957"/>
      <c r="H4" s="957"/>
      <c r="I4" s="7"/>
      <c r="J4" s="7"/>
      <c r="K4" s="7"/>
      <c r="L4" s="7"/>
      <c r="M4" s="7"/>
      <c r="N4" s="7"/>
      <c r="O4" s="7"/>
      <c r="P4" s="7"/>
      <c r="Q4" s="7"/>
      <c r="R4" s="7"/>
    </row>
    <row r="5" spans="1:18" s="204" customFormat="1" ht="14.25" customHeight="1">
      <c r="A5" s="951" t="s">
        <v>1946</v>
      </c>
      <c r="B5" s="951"/>
      <c r="C5" s="951"/>
      <c r="D5" s="951"/>
      <c r="E5" s="951"/>
      <c r="F5" s="951"/>
      <c r="G5" s="952" t="s">
        <v>1543</v>
      </c>
      <c r="H5" s="952"/>
      <c r="I5" s="7"/>
      <c r="J5" s="7"/>
      <c r="K5" s="7"/>
      <c r="L5" s="7"/>
      <c r="M5" s="7"/>
      <c r="N5" s="7"/>
      <c r="O5" s="7"/>
      <c r="P5" s="7"/>
      <c r="Q5" s="7"/>
      <c r="R5" s="7"/>
    </row>
    <row r="6" spans="1:18" s="204" customFormat="1" ht="14.25" customHeight="1">
      <c r="A6" s="686" t="s">
        <v>591</v>
      </c>
      <c r="B6" s="686"/>
      <c r="C6" s="594" t="s">
        <v>592</v>
      </c>
      <c r="D6" s="689" t="s">
        <v>593</v>
      </c>
      <c r="E6" s="689"/>
      <c r="F6" s="689"/>
      <c r="G6" s="686" t="s">
        <v>594</v>
      </c>
      <c r="H6" s="686"/>
      <c r="I6" s="7"/>
      <c r="J6" s="7"/>
      <c r="K6" s="7"/>
      <c r="L6" s="7"/>
      <c r="M6" s="7"/>
      <c r="N6" s="7"/>
      <c r="O6" s="7"/>
      <c r="P6" s="7"/>
      <c r="Q6" s="7"/>
      <c r="R6" s="7"/>
    </row>
    <row r="7" spans="1:18" s="203" customFormat="1" ht="14.25" customHeight="1">
      <c r="A7" s="698">
        <f>A109000跨地区经营汇总纳税企业年度分摊企业所得税明细表!C15</f>
        <v>0</v>
      </c>
      <c r="B7" s="698"/>
      <c r="C7" s="595"/>
      <c r="D7" s="698"/>
      <c r="E7" s="698"/>
      <c r="F7" s="698"/>
      <c r="G7" s="698"/>
      <c r="H7" s="698"/>
      <c r="I7" s="7"/>
      <c r="J7" s="7"/>
      <c r="K7" s="7"/>
      <c r="L7" s="7"/>
      <c r="M7" s="7"/>
      <c r="N7" s="7"/>
      <c r="O7" s="7"/>
      <c r="P7" s="7"/>
      <c r="Q7" s="7"/>
      <c r="R7" s="7"/>
    </row>
    <row r="8" spans="1:18" s="203" customFormat="1" ht="14.25" customHeight="1">
      <c r="A8" s="686" t="s">
        <v>595</v>
      </c>
      <c r="B8" s="596" t="s">
        <v>1544</v>
      </c>
      <c r="C8" s="686" t="s">
        <v>596</v>
      </c>
      <c r="D8" s="809" t="s">
        <v>597</v>
      </c>
      <c r="E8" s="809"/>
      <c r="F8" s="809"/>
      <c r="G8" s="596" t="s">
        <v>1545</v>
      </c>
      <c r="H8" s="686" t="s">
        <v>598</v>
      </c>
      <c r="I8" s="7"/>
      <c r="J8" s="7"/>
      <c r="K8" s="7"/>
      <c r="L8" s="7"/>
      <c r="M8" s="7"/>
      <c r="N8" s="7"/>
      <c r="O8" s="7"/>
      <c r="P8" s="7"/>
      <c r="Q8" s="7"/>
      <c r="R8" s="7"/>
    </row>
    <row r="9" spans="1:18" s="203" customFormat="1" ht="14.25" customHeight="1">
      <c r="A9" s="686"/>
      <c r="B9" s="596" t="s">
        <v>1546</v>
      </c>
      <c r="C9" s="686"/>
      <c r="D9" s="596" t="s">
        <v>599</v>
      </c>
      <c r="E9" s="596" t="s">
        <v>600</v>
      </c>
      <c r="F9" s="596" t="s">
        <v>601</v>
      </c>
      <c r="G9" s="596" t="s">
        <v>1547</v>
      </c>
      <c r="H9" s="686"/>
      <c r="I9" s="7"/>
      <c r="J9" s="7"/>
      <c r="K9" s="7"/>
      <c r="L9" s="7"/>
      <c r="M9" s="7"/>
      <c r="N9" s="7"/>
      <c r="O9" s="7"/>
      <c r="P9" s="7"/>
      <c r="Q9" s="7"/>
      <c r="R9" s="7"/>
    </row>
    <row r="10" spans="1:18" s="203" customFormat="1" ht="14.25" customHeight="1">
      <c r="A10" s="686"/>
      <c r="B10" s="595"/>
      <c r="C10" s="595"/>
      <c r="D10" s="595"/>
      <c r="E10" s="595"/>
      <c r="F10" s="595"/>
      <c r="G10" s="599" t="e">
        <f>D10/D24*0.35+E10/E24*0.35+F10/F24*0.3</f>
        <v>#DIV/0!</v>
      </c>
      <c r="H10" s="595" t="e">
        <f>A7*G10</f>
        <v>#DIV/0!</v>
      </c>
      <c r="I10" s="7"/>
      <c r="J10" s="7"/>
      <c r="K10" s="954" t="s">
        <v>1947</v>
      </c>
      <c r="L10" s="954"/>
      <c r="M10" s="954"/>
      <c r="N10" s="954"/>
      <c r="O10" s="954"/>
      <c r="P10" s="954"/>
      <c r="Q10" s="954"/>
      <c r="R10" s="954"/>
    </row>
    <row r="11" spans="1:18" s="203" customFormat="1" ht="14.25" customHeight="1">
      <c r="A11" s="686"/>
      <c r="B11" s="595"/>
      <c r="C11" s="595"/>
      <c r="D11" s="595"/>
      <c r="E11" s="595"/>
      <c r="F11" s="595"/>
      <c r="G11" s="599" t="e">
        <f t="shared" ref="G11:G23" si="0">D11/D25*0.35+E11/E25*0.35+F11/F25*0.3</f>
        <v>#DIV/0!</v>
      </c>
      <c r="H11" s="595" t="e">
        <f>A7*G11</f>
        <v>#DIV/0!</v>
      </c>
      <c r="I11" s="7"/>
      <c r="J11" s="7"/>
      <c r="K11" s="954"/>
      <c r="L11" s="954"/>
      <c r="M11" s="954"/>
      <c r="N11" s="954"/>
      <c r="O11" s="954"/>
      <c r="P11" s="954"/>
      <c r="Q11" s="954"/>
      <c r="R11" s="954"/>
    </row>
    <row r="12" spans="1:18" s="203" customFormat="1" ht="14.25" customHeight="1">
      <c r="A12" s="686"/>
      <c r="B12" s="595"/>
      <c r="C12" s="595"/>
      <c r="D12" s="595"/>
      <c r="E12" s="595"/>
      <c r="F12" s="595"/>
      <c r="G12" s="599" t="e">
        <f t="shared" si="0"/>
        <v>#DIV/0!</v>
      </c>
      <c r="H12" s="595" t="e">
        <f>A7*G12</f>
        <v>#DIV/0!</v>
      </c>
      <c r="I12" s="7"/>
      <c r="J12" s="7"/>
      <c r="K12" s="954"/>
      <c r="L12" s="954"/>
      <c r="M12" s="954"/>
      <c r="N12" s="954"/>
      <c r="O12" s="954"/>
      <c r="P12" s="954"/>
      <c r="Q12" s="954"/>
      <c r="R12" s="954"/>
    </row>
    <row r="13" spans="1:18" s="203" customFormat="1" ht="14.25" customHeight="1">
      <c r="A13" s="686"/>
      <c r="B13" s="597"/>
      <c r="C13" s="597"/>
      <c r="D13" s="597"/>
      <c r="E13" s="597"/>
      <c r="F13" s="595"/>
      <c r="G13" s="599" t="e">
        <f t="shared" si="0"/>
        <v>#DIV/0!</v>
      </c>
      <c r="H13" s="595" t="e">
        <f>A7*G13</f>
        <v>#DIV/0!</v>
      </c>
      <c r="I13" s="7"/>
      <c r="J13" s="7"/>
      <c r="K13" s="954"/>
      <c r="L13" s="954"/>
      <c r="M13" s="954"/>
      <c r="N13" s="954"/>
      <c r="O13" s="954"/>
      <c r="P13" s="954"/>
      <c r="Q13" s="954"/>
      <c r="R13" s="954"/>
    </row>
    <row r="14" spans="1:18" s="203" customFormat="1" ht="14.25" customHeight="1">
      <c r="A14" s="686"/>
      <c r="B14" s="597"/>
      <c r="C14" s="597"/>
      <c r="D14" s="597"/>
      <c r="E14" s="597"/>
      <c r="F14" s="595"/>
      <c r="G14" s="599" t="e">
        <f t="shared" si="0"/>
        <v>#DIV/0!</v>
      </c>
      <c r="H14" s="595" t="e">
        <f>A7*G14</f>
        <v>#DIV/0!</v>
      </c>
      <c r="I14" s="7"/>
      <c r="J14" s="7"/>
      <c r="K14" s="7"/>
      <c r="L14" s="7"/>
      <c r="M14" s="7"/>
      <c r="N14" s="7"/>
      <c r="O14" s="7"/>
      <c r="P14" s="7"/>
      <c r="Q14" s="7"/>
      <c r="R14" s="7"/>
    </row>
    <row r="15" spans="1:18" s="203" customFormat="1" ht="14.25" customHeight="1">
      <c r="A15" s="686"/>
      <c r="B15" s="597"/>
      <c r="C15" s="597"/>
      <c r="D15" s="597"/>
      <c r="E15" s="597"/>
      <c r="F15" s="595"/>
      <c r="G15" s="599" t="e">
        <f t="shared" si="0"/>
        <v>#DIV/0!</v>
      </c>
      <c r="H15" s="595" t="e">
        <f>A7*G15</f>
        <v>#DIV/0!</v>
      </c>
      <c r="I15" s="7"/>
      <c r="J15" s="7"/>
      <c r="K15" s="7"/>
      <c r="L15" s="7"/>
      <c r="M15" s="7"/>
      <c r="N15" s="7"/>
      <c r="O15" s="7"/>
      <c r="P15" s="7"/>
      <c r="Q15" s="7"/>
      <c r="R15" s="7"/>
    </row>
    <row r="16" spans="1:18" s="203" customFormat="1" ht="14.25" customHeight="1">
      <c r="A16" s="686"/>
      <c r="B16" s="597"/>
      <c r="C16" s="597"/>
      <c r="D16" s="597"/>
      <c r="E16" s="597"/>
      <c r="F16" s="595"/>
      <c r="G16" s="599" t="e">
        <f t="shared" si="0"/>
        <v>#DIV/0!</v>
      </c>
      <c r="H16" s="595" t="e">
        <f>A7*G16</f>
        <v>#DIV/0!</v>
      </c>
      <c r="I16" s="7"/>
      <c r="J16" s="7"/>
      <c r="K16" s="7"/>
      <c r="L16" s="7"/>
      <c r="M16" s="7"/>
      <c r="N16" s="7"/>
      <c r="O16" s="7"/>
      <c r="P16" s="7"/>
      <c r="Q16" s="7"/>
      <c r="R16" s="7"/>
    </row>
    <row r="17" spans="1:18" s="203" customFormat="1" ht="14.25" customHeight="1">
      <c r="A17" s="686"/>
      <c r="B17" s="597"/>
      <c r="C17" s="597"/>
      <c r="D17" s="597"/>
      <c r="E17" s="597"/>
      <c r="F17" s="595"/>
      <c r="G17" s="599" t="e">
        <f t="shared" si="0"/>
        <v>#DIV/0!</v>
      </c>
      <c r="H17" s="595" t="e">
        <f>A7*G17</f>
        <v>#DIV/0!</v>
      </c>
      <c r="I17" s="7"/>
      <c r="J17" s="7"/>
      <c r="K17" s="7"/>
      <c r="L17" s="7"/>
      <c r="M17" s="7"/>
      <c r="N17" s="7"/>
      <c r="O17" s="7"/>
      <c r="P17" s="7"/>
      <c r="Q17" s="7"/>
      <c r="R17" s="7"/>
    </row>
    <row r="18" spans="1:18" s="203" customFormat="1" ht="14.25" customHeight="1">
      <c r="A18" s="686"/>
      <c r="B18" s="597"/>
      <c r="C18" s="597"/>
      <c r="D18" s="597"/>
      <c r="E18" s="597"/>
      <c r="F18" s="595"/>
      <c r="G18" s="599" t="e">
        <f t="shared" si="0"/>
        <v>#DIV/0!</v>
      </c>
      <c r="H18" s="595" t="e">
        <f>A7*G18</f>
        <v>#DIV/0!</v>
      </c>
      <c r="I18" s="7"/>
      <c r="J18" s="7"/>
      <c r="K18" s="7"/>
      <c r="L18" s="7"/>
      <c r="M18" s="7"/>
      <c r="N18" s="7"/>
      <c r="O18" s="7"/>
      <c r="P18" s="7"/>
      <c r="Q18" s="7"/>
      <c r="R18" s="7"/>
    </row>
    <row r="19" spans="1:18" s="203" customFormat="1" ht="14.25" customHeight="1">
      <c r="A19" s="686"/>
      <c r="B19" s="597"/>
      <c r="C19" s="597"/>
      <c r="D19" s="597"/>
      <c r="E19" s="597"/>
      <c r="F19" s="595"/>
      <c r="G19" s="599" t="e">
        <f t="shared" si="0"/>
        <v>#DIV/0!</v>
      </c>
      <c r="H19" s="595" t="e">
        <f>A7*G19</f>
        <v>#DIV/0!</v>
      </c>
      <c r="I19" s="7"/>
      <c r="J19" s="7"/>
      <c r="K19" s="7"/>
      <c r="L19" s="7"/>
      <c r="M19" s="7"/>
      <c r="N19" s="7"/>
      <c r="O19" s="7"/>
      <c r="P19" s="7"/>
      <c r="Q19" s="7"/>
      <c r="R19" s="7"/>
    </row>
    <row r="20" spans="1:18" s="203" customFormat="1" ht="14.25" customHeight="1">
      <c r="A20" s="686"/>
      <c r="B20" s="597"/>
      <c r="C20" s="597"/>
      <c r="D20" s="597"/>
      <c r="E20" s="597"/>
      <c r="F20" s="595"/>
      <c r="G20" s="599" t="e">
        <f t="shared" si="0"/>
        <v>#DIV/0!</v>
      </c>
      <c r="H20" s="595" t="e">
        <f>A7*G20</f>
        <v>#DIV/0!</v>
      </c>
      <c r="I20" s="7"/>
      <c r="J20" s="7"/>
      <c r="K20" s="7"/>
      <c r="L20" s="7"/>
      <c r="M20" s="7"/>
      <c r="N20" s="7"/>
      <c r="O20" s="7"/>
      <c r="P20" s="7"/>
      <c r="Q20" s="7"/>
      <c r="R20" s="7"/>
    </row>
    <row r="21" spans="1:18" s="203" customFormat="1" ht="14.25" customHeight="1">
      <c r="A21" s="686"/>
      <c r="B21" s="597"/>
      <c r="C21" s="597"/>
      <c r="D21" s="597"/>
      <c r="E21" s="597"/>
      <c r="F21" s="595"/>
      <c r="G21" s="599" t="e">
        <f t="shared" si="0"/>
        <v>#DIV/0!</v>
      </c>
      <c r="H21" s="595" t="e">
        <f>A7*G21</f>
        <v>#DIV/0!</v>
      </c>
      <c r="I21" s="7"/>
      <c r="J21" s="7"/>
      <c r="K21" s="7"/>
      <c r="L21" s="7"/>
      <c r="M21" s="7"/>
      <c r="N21" s="7"/>
      <c r="O21" s="7"/>
      <c r="P21" s="7"/>
      <c r="Q21" s="7"/>
      <c r="R21" s="7"/>
    </row>
    <row r="22" spans="1:18" ht="14.25" customHeight="1">
      <c r="A22" s="686"/>
      <c r="B22" s="597"/>
      <c r="C22" s="597"/>
      <c r="D22" s="597"/>
      <c r="E22" s="597"/>
      <c r="F22" s="595"/>
      <c r="G22" s="599" t="e">
        <f t="shared" si="0"/>
        <v>#DIV/0!</v>
      </c>
      <c r="H22" s="595" t="e">
        <f>A7*G22</f>
        <v>#DIV/0!</v>
      </c>
      <c r="I22" s="7"/>
      <c r="J22" s="7"/>
      <c r="K22" s="7"/>
      <c r="L22" s="7"/>
      <c r="M22" s="7"/>
      <c r="N22" s="7"/>
      <c r="O22" s="7"/>
      <c r="P22" s="7"/>
      <c r="Q22" s="7"/>
      <c r="R22" s="7"/>
    </row>
    <row r="23" spans="1:18" ht="14.25" customHeight="1">
      <c r="A23" s="686"/>
      <c r="B23" s="597"/>
      <c r="C23" s="597"/>
      <c r="D23" s="597"/>
      <c r="E23" s="597"/>
      <c r="F23" s="595"/>
      <c r="G23" s="599" t="e">
        <f t="shared" si="0"/>
        <v>#DIV/0!</v>
      </c>
      <c r="H23" s="595" t="e">
        <f>A7*G23</f>
        <v>#DIV/0!</v>
      </c>
      <c r="I23" s="7"/>
      <c r="J23" s="7"/>
      <c r="K23" s="7"/>
      <c r="L23" s="7"/>
      <c r="M23" s="7"/>
      <c r="N23" s="7"/>
      <c r="O23" s="7"/>
      <c r="P23" s="7"/>
      <c r="Q23" s="7"/>
      <c r="R23" s="7"/>
    </row>
    <row r="24" spans="1:18" ht="14.25" customHeight="1">
      <c r="A24" s="686"/>
      <c r="B24" s="809" t="s">
        <v>216</v>
      </c>
      <c r="C24" s="809"/>
      <c r="D24" s="597">
        <f>SUM(D10:D23)</f>
        <v>0</v>
      </c>
      <c r="E24" s="597">
        <f>SUM(E10:E23)</f>
        <v>0</v>
      </c>
      <c r="F24" s="597">
        <f>SUM(F10:F23)</f>
        <v>0</v>
      </c>
      <c r="G24" s="597"/>
      <c r="H24" s="597" t="e">
        <f>SUM(H10:H23)</f>
        <v>#DIV/0!</v>
      </c>
      <c r="I24" s="7"/>
      <c r="J24" s="7"/>
      <c r="K24" s="7"/>
      <c r="L24" s="7"/>
      <c r="M24" s="7"/>
      <c r="N24" s="7"/>
      <c r="O24" s="7"/>
      <c r="P24" s="7"/>
      <c r="Q24" s="7"/>
      <c r="R24" s="7"/>
    </row>
    <row r="25" spans="1:18" ht="14.25" customHeight="1"/>
    <row r="26" spans="1:18" ht="14.25" customHeight="1"/>
    <row r="27" spans="1:18" ht="14.25" customHeight="1"/>
    <row r="28" spans="1:18" ht="14.25" customHeight="1"/>
    <row r="29" spans="1:18" ht="14.25" customHeight="1"/>
    <row r="30" spans="1:18" ht="14.25" customHeight="1"/>
    <row r="31" spans="1:18" ht="14.25" customHeight="1"/>
    <row r="32" spans="1: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row r="546"/>
    <row r="547"/>
    <row r="548"/>
    <row r="549"/>
    <row r="550"/>
    <row r="551"/>
    <row r="552"/>
    <row r="553" ht="14.25" customHeight="1"/>
    <row r="554" ht="14.25" customHeight="1"/>
    <row r="555" ht="14.25" customHeight="1"/>
    <row r="556" ht="14.25" customHeight="1"/>
  </sheetData>
  <mergeCells count="21">
    <mergeCell ref="K10:R13"/>
    <mergeCell ref="B24:C24"/>
    <mergeCell ref="A1:H1"/>
    <mergeCell ref="A2:H2"/>
    <mergeCell ref="D8:F8"/>
    <mergeCell ref="H8:H9"/>
    <mergeCell ref="D6:F6"/>
    <mergeCell ref="G4:H4"/>
    <mergeCell ref="A7:B7"/>
    <mergeCell ref="A3:H3"/>
    <mergeCell ref="A8:A24"/>
    <mergeCell ref="C8:C9"/>
    <mergeCell ref="A6:B6"/>
    <mergeCell ref="G6:H6"/>
    <mergeCell ref="C4:D4"/>
    <mergeCell ref="A5:C5"/>
    <mergeCell ref="D5:F5"/>
    <mergeCell ref="G5:H5"/>
    <mergeCell ref="D7:F7"/>
    <mergeCell ref="A4:B4"/>
    <mergeCell ref="G7:H7"/>
  </mergeCells>
  <phoneticPr fontId="3" type="noConversion"/>
  <hyperlinks>
    <hyperlink ref="I1" location="A109000跨地区经营汇总纳税企业年度分摊企业所得税明细表!A1" display="A109000跨地区经营汇总纳税企业年度分摊企业所得税明细表!A1"/>
  </hyperlinks>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F0"/>
  </sheetPr>
  <dimension ref="A1:AQ17"/>
  <sheetViews>
    <sheetView zoomScaleNormal="100" zoomScaleSheetLayoutView="100" workbookViewId="0">
      <selection activeCell="O19" sqref="O19"/>
    </sheetView>
  </sheetViews>
  <sheetFormatPr defaultRowHeight="12"/>
  <cols>
    <col min="1" max="1" width="7.5" style="321" customWidth="1"/>
    <col min="2" max="2" width="3" style="321" customWidth="1"/>
    <col min="3" max="3" width="9.125" style="321" customWidth="1"/>
    <col min="4" max="4" width="5" style="321" customWidth="1"/>
    <col min="5" max="5" width="4.75" style="321" customWidth="1"/>
    <col min="6" max="6" width="9.625" style="321" customWidth="1"/>
    <col min="7" max="7" width="6.5" style="321" customWidth="1"/>
    <col min="8" max="8" width="4.75" style="321" customWidth="1"/>
    <col min="9" max="9" width="9" style="321"/>
    <col min="10" max="10" width="14.25" style="321" customWidth="1"/>
    <col min="11" max="11" width="4.625" style="321" customWidth="1"/>
    <col min="12" max="12" width="14.25" style="321" bestFit="1" customWidth="1"/>
    <col min="13" max="13" width="12.375" style="321" bestFit="1" customWidth="1"/>
    <col min="14" max="14" width="11.375" style="321" bestFit="1" customWidth="1"/>
    <col min="15" max="15" width="12.25" style="321" bestFit="1" customWidth="1"/>
    <col min="16" max="17" width="5.625" style="321" customWidth="1"/>
    <col min="18" max="18" width="16.5" style="321" customWidth="1"/>
    <col min="19" max="23" width="5.625" style="321" customWidth="1"/>
    <col min="24" max="24" width="11.25" style="321" customWidth="1"/>
    <col min="25" max="31" width="5.625" style="321" customWidth="1"/>
    <col min="32" max="32" width="12.25" style="321" bestFit="1" customWidth="1"/>
    <col min="33" max="33" width="11.5" style="321" bestFit="1" customWidth="1"/>
    <col min="34" max="34" width="8.75" style="321" bestFit="1" customWidth="1"/>
    <col min="35" max="35" width="5.625" style="321" customWidth="1"/>
    <col min="36" max="36" width="13" style="321" customWidth="1"/>
    <col min="37" max="37" width="5.625" style="321" customWidth="1"/>
    <col min="38" max="38" width="14.375" style="321" customWidth="1"/>
    <col min="39" max="39" width="13.375" style="321" customWidth="1"/>
    <col min="40" max="40" width="13.125" style="321" customWidth="1"/>
    <col min="41" max="41" width="13.5" style="321" customWidth="1"/>
    <col min="42" max="43" width="10" style="321" customWidth="1"/>
    <col min="44" max="16384" width="9" style="321"/>
  </cols>
  <sheetData>
    <row r="1" spans="1:43" ht="24" customHeight="1">
      <c r="A1" s="959" t="s">
        <v>814</v>
      </c>
      <c r="B1" s="959"/>
      <c r="C1" s="959"/>
      <c r="D1" s="959"/>
      <c r="E1" s="959"/>
      <c r="F1" s="959"/>
      <c r="G1" s="959"/>
      <c r="H1" s="959"/>
      <c r="I1" s="959"/>
      <c r="J1" s="959"/>
      <c r="K1" s="959"/>
      <c r="L1" s="959"/>
      <c r="M1" s="959"/>
      <c r="N1" s="959"/>
      <c r="O1" s="959"/>
      <c r="P1" s="959"/>
      <c r="Q1" s="959"/>
      <c r="R1" s="959"/>
      <c r="S1" s="959"/>
      <c r="T1" s="959"/>
      <c r="U1" s="959"/>
      <c r="V1" s="959"/>
      <c r="W1" s="959"/>
      <c r="X1" s="959"/>
      <c r="Y1" s="959"/>
      <c r="Z1" s="959"/>
      <c r="AA1" s="959"/>
      <c r="AB1" s="959"/>
      <c r="AC1" s="959"/>
      <c r="AD1" s="959"/>
      <c r="AE1" s="959"/>
      <c r="AF1" s="959"/>
      <c r="AG1" s="959"/>
      <c r="AH1" s="959"/>
      <c r="AI1" s="959"/>
      <c r="AJ1" s="959"/>
      <c r="AK1" s="959"/>
      <c r="AL1" s="959"/>
      <c r="AM1" s="959"/>
      <c r="AN1" s="959"/>
      <c r="AO1" s="959"/>
    </row>
    <row r="2" spans="1:43" s="322" customFormat="1" ht="12" customHeight="1">
      <c r="A2" s="960" t="s">
        <v>815</v>
      </c>
      <c r="B2" s="960" t="s">
        <v>816</v>
      </c>
      <c r="C2" s="960" t="s">
        <v>817</v>
      </c>
      <c r="D2" s="960" t="s">
        <v>818</v>
      </c>
      <c r="E2" s="961" t="s">
        <v>819</v>
      </c>
      <c r="F2" s="961" t="s">
        <v>820</v>
      </c>
      <c r="G2" s="961" t="s">
        <v>821</v>
      </c>
      <c r="H2" s="961" t="s">
        <v>822</v>
      </c>
      <c r="I2" s="960" t="s">
        <v>823</v>
      </c>
      <c r="J2" s="961" t="s">
        <v>824</v>
      </c>
      <c r="K2" s="961" t="s">
        <v>825</v>
      </c>
      <c r="L2" s="962" t="s">
        <v>826</v>
      </c>
      <c r="M2" s="962"/>
      <c r="N2" s="962"/>
      <c r="O2" s="962" t="s">
        <v>827</v>
      </c>
      <c r="P2" s="962"/>
      <c r="Q2" s="962"/>
      <c r="R2" s="962"/>
      <c r="S2" s="962"/>
      <c r="T2" s="962"/>
      <c r="U2" s="962"/>
      <c r="V2" s="962"/>
      <c r="W2" s="962" t="s">
        <v>828</v>
      </c>
      <c r="X2" s="962"/>
      <c r="Y2" s="962" t="s">
        <v>829</v>
      </c>
      <c r="Z2" s="962"/>
      <c r="AA2" s="962"/>
      <c r="AB2" s="962" t="s">
        <v>830</v>
      </c>
      <c r="AC2" s="962"/>
      <c r="AD2" s="962"/>
      <c r="AE2" s="962"/>
      <c r="AF2" s="960" t="s">
        <v>831</v>
      </c>
      <c r="AG2" s="960"/>
      <c r="AH2" s="960"/>
      <c r="AI2" s="960"/>
      <c r="AJ2" s="962" t="s">
        <v>832</v>
      </c>
      <c r="AK2" s="962" t="s">
        <v>833</v>
      </c>
      <c r="AL2" s="962" t="s">
        <v>834</v>
      </c>
      <c r="AM2" s="962" t="s">
        <v>1948</v>
      </c>
      <c r="AN2" s="962" t="s">
        <v>835</v>
      </c>
      <c r="AO2" s="962" t="s">
        <v>836</v>
      </c>
    </row>
    <row r="3" spans="1:43" s="322" customFormat="1" ht="26.25" customHeight="1">
      <c r="A3" s="960"/>
      <c r="B3" s="960"/>
      <c r="C3" s="960"/>
      <c r="D3" s="960"/>
      <c r="E3" s="961"/>
      <c r="F3" s="961"/>
      <c r="G3" s="961"/>
      <c r="H3" s="961"/>
      <c r="I3" s="960"/>
      <c r="J3" s="961"/>
      <c r="K3" s="961"/>
      <c r="L3" s="963" t="s">
        <v>837</v>
      </c>
      <c r="M3" s="963"/>
      <c r="N3" s="963" t="s">
        <v>838</v>
      </c>
      <c r="O3" s="962" t="s">
        <v>839</v>
      </c>
      <c r="P3" s="962"/>
      <c r="Q3" s="962"/>
      <c r="R3" s="960" t="s">
        <v>840</v>
      </c>
      <c r="S3" s="960" t="s">
        <v>841</v>
      </c>
      <c r="T3" s="960" t="s">
        <v>842</v>
      </c>
      <c r="U3" s="960" t="s">
        <v>843</v>
      </c>
      <c r="V3" s="960" t="s">
        <v>844</v>
      </c>
      <c r="W3" s="960" t="s">
        <v>845</v>
      </c>
      <c r="X3" s="960" t="s">
        <v>846</v>
      </c>
      <c r="Y3" s="960" t="s">
        <v>847</v>
      </c>
      <c r="Z3" s="960" t="s">
        <v>848</v>
      </c>
      <c r="AA3" s="960" t="s">
        <v>849</v>
      </c>
      <c r="AB3" s="960" t="s">
        <v>850</v>
      </c>
      <c r="AC3" s="960" t="s">
        <v>851</v>
      </c>
      <c r="AD3" s="960" t="s">
        <v>852</v>
      </c>
      <c r="AE3" s="960" t="s">
        <v>853</v>
      </c>
      <c r="AF3" s="960" t="s">
        <v>901</v>
      </c>
      <c r="AG3" s="960" t="s">
        <v>902</v>
      </c>
      <c r="AH3" s="960" t="s">
        <v>903</v>
      </c>
      <c r="AI3" s="960"/>
      <c r="AJ3" s="962"/>
      <c r="AK3" s="962"/>
      <c r="AL3" s="962"/>
      <c r="AM3" s="962"/>
      <c r="AN3" s="962"/>
      <c r="AO3" s="962"/>
    </row>
    <row r="4" spans="1:43" s="322" customFormat="1" ht="151.5" customHeight="1">
      <c r="A4" s="960"/>
      <c r="B4" s="960"/>
      <c r="C4" s="960"/>
      <c r="D4" s="960"/>
      <c r="E4" s="961"/>
      <c r="F4" s="961"/>
      <c r="G4" s="961"/>
      <c r="H4" s="961"/>
      <c r="I4" s="960"/>
      <c r="J4" s="961"/>
      <c r="K4" s="961"/>
      <c r="L4" s="323" t="s">
        <v>854</v>
      </c>
      <c r="M4" s="324" t="s">
        <v>855</v>
      </c>
      <c r="N4" s="963"/>
      <c r="O4" s="325" t="s">
        <v>856</v>
      </c>
      <c r="P4" s="325" t="s">
        <v>857</v>
      </c>
      <c r="Q4" s="325" t="s">
        <v>858</v>
      </c>
      <c r="R4" s="960"/>
      <c r="S4" s="960"/>
      <c r="T4" s="960"/>
      <c r="U4" s="960"/>
      <c r="V4" s="960"/>
      <c r="W4" s="960"/>
      <c r="X4" s="960"/>
      <c r="Y4" s="960"/>
      <c r="Z4" s="960"/>
      <c r="AA4" s="960"/>
      <c r="AB4" s="960"/>
      <c r="AC4" s="960"/>
      <c r="AD4" s="960"/>
      <c r="AE4" s="960"/>
      <c r="AF4" s="960"/>
      <c r="AG4" s="960"/>
      <c r="AH4" s="960"/>
      <c r="AI4" s="960"/>
      <c r="AJ4" s="962"/>
      <c r="AK4" s="962"/>
      <c r="AL4" s="962"/>
      <c r="AM4" s="962"/>
      <c r="AN4" s="962"/>
      <c r="AO4" s="962"/>
    </row>
    <row r="5" spans="1:43" s="322" customFormat="1" ht="39" customHeight="1">
      <c r="A5" s="326" t="s">
        <v>859</v>
      </c>
      <c r="B5" s="960"/>
      <c r="C5" s="960"/>
      <c r="D5" s="960"/>
      <c r="E5" s="961"/>
      <c r="F5" s="961"/>
      <c r="G5" s="961"/>
      <c r="H5" s="961"/>
      <c r="I5" s="960"/>
      <c r="J5" s="961"/>
      <c r="K5" s="961"/>
      <c r="L5" s="327" t="s">
        <v>860</v>
      </c>
      <c r="M5" s="327" t="s">
        <v>861</v>
      </c>
      <c r="N5" s="327" t="s">
        <v>862</v>
      </c>
      <c r="O5" s="327" t="s">
        <v>863</v>
      </c>
      <c r="P5" s="327" t="s">
        <v>864</v>
      </c>
      <c r="Q5" s="327" t="s">
        <v>865</v>
      </c>
      <c r="R5" s="327" t="s">
        <v>866</v>
      </c>
      <c r="S5" s="327" t="s">
        <v>867</v>
      </c>
      <c r="T5" s="327" t="s">
        <v>868</v>
      </c>
      <c r="U5" s="327" t="s">
        <v>869</v>
      </c>
      <c r="V5" s="327" t="s">
        <v>870</v>
      </c>
      <c r="W5" s="327" t="s">
        <v>871</v>
      </c>
      <c r="X5" s="327" t="s">
        <v>872</v>
      </c>
      <c r="Y5" s="327" t="s">
        <v>873</v>
      </c>
      <c r="Z5" s="327" t="s">
        <v>874</v>
      </c>
      <c r="AA5" s="327" t="s">
        <v>875</v>
      </c>
      <c r="AB5" s="327" t="s">
        <v>876</v>
      </c>
      <c r="AC5" s="327" t="s">
        <v>877</v>
      </c>
      <c r="AD5" s="327" t="s">
        <v>878</v>
      </c>
      <c r="AE5" s="327" t="s">
        <v>879</v>
      </c>
      <c r="AF5" s="327" t="s">
        <v>880</v>
      </c>
      <c r="AG5" s="327" t="s">
        <v>881</v>
      </c>
      <c r="AH5" s="327" t="s">
        <v>882</v>
      </c>
      <c r="AI5" s="327" t="s">
        <v>883</v>
      </c>
      <c r="AJ5" s="325">
        <v>7</v>
      </c>
      <c r="AK5" s="325">
        <v>7.1</v>
      </c>
      <c r="AL5" s="325">
        <v>8</v>
      </c>
      <c r="AM5" s="325">
        <v>8.1</v>
      </c>
      <c r="AN5" s="325">
        <v>9</v>
      </c>
      <c r="AO5" s="325">
        <v>9.1</v>
      </c>
    </row>
    <row r="6" spans="1:43" ht="12" customHeight="1">
      <c r="A6" s="325">
        <v>1</v>
      </c>
      <c r="B6" s="964" t="s">
        <v>884</v>
      </c>
      <c r="C6" s="964"/>
      <c r="D6" s="964"/>
      <c r="E6" s="964"/>
      <c r="F6" s="964"/>
      <c r="G6" s="964"/>
      <c r="H6" s="964"/>
      <c r="I6" s="964"/>
      <c r="J6" s="964"/>
      <c r="K6" s="964"/>
      <c r="L6" s="328"/>
      <c r="M6" s="328"/>
      <c r="N6" s="328"/>
      <c r="O6" s="328"/>
      <c r="P6" s="328"/>
      <c r="Q6" s="328"/>
      <c r="R6" s="328"/>
      <c r="S6" s="328"/>
      <c r="T6" s="328"/>
      <c r="U6" s="328"/>
      <c r="V6" s="328"/>
      <c r="W6" s="328"/>
      <c r="X6" s="328"/>
      <c r="Y6" s="328"/>
      <c r="Z6" s="328"/>
      <c r="AA6" s="328"/>
      <c r="AB6" s="328"/>
      <c r="AC6" s="328"/>
      <c r="AD6" s="328"/>
      <c r="AE6" s="328"/>
      <c r="AF6" s="328"/>
      <c r="AG6" s="328"/>
      <c r="AH6" s="328"/>
      <c r="AI6" s="328"/>
      <c r="AJ6" s="328"/>
      <c r="AK6" s="328"/>
      <c r="AL6" s="329"/>
      <c r="AM6" s="329"/>
      <c r="AN6" s="325" t="s">
        <v>222</v>
      </c>
      <c r="AO6" s="325" t="s">
        <v>222</v>
      </c>
      <c r="AP6" s="330"/>
      <c r="AQ6" s="330"/>
    </row>
    <row r="7" spans="1:43" ht="12" customHeight="1">
      <c r="A7" s="325">
        <v>2</v>
      </c>
      <c r="B7" s="965" t="s">
        <v>885</v>
      </c>
      <c r="C7" s="965"/>
      <c r="D7" s="965"/>
      <c r="E7" s="965"/>
      <c r="F7" s="965"/>
      <c r="G7" s="965"/>
      <c r="H7" s="965"/>
      <c r="I7" s="965"/>
      <c r="J7" s="965"/>
      <c r="K7" s="965"/>
      <c r="L7" s="342">
        <f>L12+L13+L14</f>
        <v>5972923.3599999994</v>
      </c>
      <c r="M7" s="342">
        <f>M12+M13+M14</f>
        <v>535934.51</v>
      </c>
      <c r="N7" s="342">
        <f>N12+N13+N14</f>
        <v>0</v>
      </c>
      <c r="O7" s="342">
        <f>O12+O13+O14</f>
        <v>101241.7</v>
      </c>
      <c r="P7" s="342">
        <f>P12+P13+P14</f>
        <v>0</v>
      </c>
      <c r="Q7" s="342">
        <f t="shared" ref="Q7:AJ7" si="0">Q12+Q13+Q14</f>
        <v>0</v>
      </c>
      <c r="R7" s="342">
        <f t="shared" si="0"/>
        <v>0</v>
      </c>
      <c r="S7" s="342">
        <f t="shared" si="0"/>
        <v>0</v>
      </c>
      <c r="T7" s="342">
        <f t="shared" si="0"/>
        <v>0</v>
      </c>
      <c r="U7" s="342">
        <f t="shared" si="0"/>
        <v>0</v>
      </c>
      <c r="V7" s="342">
        <f t="shared" si="0"/>
        <v>0</v>
      </c>
      <c r="W7" s="342">
        <f t="shared" si="0"/>
        <v>0</v>
      </c>
      <c r="X7" s="342">
        <f>X12+X13+X14</f>
        <v>64501.75</v>
      </c>
      <c r="Y7" s="342">
        <f t="shared" si="0"/>
        <v>0</v>
      </c>
      <c r="Z7" s="342">
        <f t="shared" si="0"/>
        <v>0</v>
      </c>
      <c r="AA7" s="342">
        <f t="shared" si="0"/>
        <v>0</v>
      </c>
      <c r="AB7" s="342">
        <f t="shared" si="0"/>
        <v>0</v>
      </c>
      <c r="AC7" s="342">
        <f t="shared" si="0"/>
        <v>0</v>
      </c>
      <c r="AD7" s="342">
        <f t="shared" si="0"/>
        <v>0</v>
      </c>
      <c r="AE7" s="342">
        <f t="shared" si="0"/>
        <v>0</v>
      </c>
      <c r="AF7" s="342">
        <f t="shared" si="0"/>
        <v>134553.51999999999</v>
      </c>
      <c r="AG7" s="342">
        <f t="shared" si="0"/>
        <v>72635.649999999994</v>
      </c>
      <c r="AH7" s="342">
        <f t="shared" si="0"/>
        <v>739.1</v>
      </c>
      <c r="AI7" s="342">
        <f t="shared" si="0"/>
        <v>0</v>
      </c>
      <c r="AJ7" s="342">
        <f t="shared" si="0"/>
        <v>1093373.33</v>
      </c>
      <c r="AK7" s="342">
        <f>AK12+AK13+AK14</f>
        <v>0</v>
      </c>
      <c r="AL7" s="342">
        <f>AL12+AL13+AL14</f>
        <v>6674601.3199999994</v>
      </c>
      <c r="AM7" s="342">
        <f>AM12+AM13+AM14</f>
        <v>1668650.3299999998</v>
      </c>
      <c r="AN7" s="325" t="s">
        <v>222</v>
      </c>
      <c r="AO7" s="325" t="s">
        <v>222</v>
      </c>
      <c r="AP7" s="330"/>
      <c r="AQ7" s="330"/>
    </row>
    <row r="8" spans="1:43" ht="12" customHeight="1">
      <c r="A8" s="325">
        <v>3</v>
      </c>
      <c r="B8" s="965" t="s">
        <v>886</v>
      </c>
      <c r="C8" s="965"/>
      <c r="D8" s="965"/>
      <c r="E8" s="965"/>
      <c r="F8" s="965"/>
      <c r="G8" s="965"/>
      <c r="H8" s="965"/>
      <c r="I8" s="965"/>
      <c r="J8" s="965"/>
      <c r="K8" s="965"/>
      <c r="L8" s="342">
        <f t="shared" ref="L8:U9" si="1">L7</f>
        <v>5972923.3599999994</v>
      </c>
      <c r="M8" s="342">
        <f t="shared" si="1"/>
        <v>535934.51</v>
      </c>
      <c r="N8" s="342">
        <f t="shared" si="1"/>
        <v>0</v>
      </c>
      <c r="O8" s="342">
        <f t="shared" si="1"/>
        <v>101241.7</v>
      </c>
      <c r="P8" s="342">
        <f t="shared" si="1"/>
        <v>0</v>
      </c>
      <c r="Q8" s="342">
        <f t="shared" si="1"/>
        <v>0</v>
      </c>
      <c r="R8" s="342">
        <f t="shared" si="1"/>
        <v>0</v>
      </c>
      <c r="S8" s="342">
        <f t="shared" si="1"/>
        <v>0</v>
      </c>
      <c r="T8" s="342">
        <f t="shared" si="1"/>
        <v>0</v>
      </c>
      <c r="U8" s="342">
        <f t="shared" si="1"/>
        <v>0</v>
      </c>
      <c r="V8" s="342">
        <f t="shared" ref="V8:AE9" si="2">V7</f>
        <v>0</v>
      </c>
      <c r="W8" s="342">
        <f t="shared" si="2"/>
        <v>0</v>
      </c>
      <c r="X8" s="342">
        <f t="shared" si="2"/>
        <v>64501.75</v>
      </c>
      <c r="Y8" s="342">
        <f t="shared" si="2"/>
        <v>0</v>
      </c>
      <c r="Z8" s="342">
        <f t="shared" si="2"/>
        <v>0</v>
      </c>
      <c r="AA8" s="342">
        <f t="shared" si="2"/>
        <v>0</v>
      </c>
      <c r="AB8" s="342">
        <f t="shared" si="2"/>
        <v>0</v>
      </c>
      <c r="AC8" s="342">
        <f t="shared" si="2"/>
        <v>0</v>
      </c>
      <c r="AD8" s="342">
        <f t="shared" si="2"/>
        <v>0</v>
      </c>
      <c r="AE8" s="342">
        <f t="shared" si="2"/>
        <v>0</v>
      </c>
      <c r="AF8" s="342">
        <f t="shared" ref="AF8:AM9" si="3">AF7</f>
        <v>134553.51999999999</v>
      </c>
      <c r="AG8" s="342">
        <f t="shared" si="3"/>
        <v>72635.649999999994</v>
      </c>
      <c r="AH8" s="342">
        <f t="shared" si="3"/>
        <v>739.1</v>
      </c>
      <c r="AI8" s="342">
        <f t="shared" si="3"/>
        <v>0</v>
      </c>
      <c r="AJ8" s="342">
        <f t="shared" si="3"/>
        <v>1093373.33</v>
      </c>
      <c r="AK8" s="342">
        <f t="shared" si="3"/>
        <v>0</v>
      </c>
      <c r="AL8" s="342">
        <f t="shared" si="3"/>
        <v>6674601.3199999994</v>
      </c>
      <c r="AM8" s="342">
        <f t="shared" si="3"/>
        <v>1668650.3299999998</v>
      </c>
      <c r="AN8" s="325" t="s">
        <v>222</v>
      </c>
      <c r="AO8" s="325" t="s">
        <v>222</v>
      </c>
      <c r="AP8" s="330"/>
      <c r="AQ8" s="330"/>
    </row>
    <row r="9" spans="1:43" ht="12" customHeight="1">
      <c r="A9" s="325">
        <v>4</v>
      </c>
      <c r="B9" s="965" t="s">
        <v>887</v>
      </c>
      <c r="C9" s="965"/>
      <c r="D9" s="965"/>
      <c r="E9" s="965"/>
      <c r="F9" s="965"/>
      <c r="G9" s="965"/>
      <c r="H9" s="965"/>
      <c r="I9" s="965"/>
      <c r="J9" s="965"/>
      <c r="K9" s="965"/>
      <c r="L9" s="342">
        <f t="shared" si="1"/>
        <v>5972923.3599999994</v>
      </c>
      <c r="M9" s="342">
        <f t="shared" si="1"/>
        <v>535934.51</v>
      </c>
      <c r="N9" s="342">
        <f t="shared" si="1"/>
        <v>0</v>
      </c>
      <c r="O9" s="342">
        <f t="shared" si="1"/>
        <v>101241.7</v>
      </c>
      <c r="P9" s="342">
        <f t="shared" si="1"/>
        <v>0</v>
      </c>
      <c r="Q9" s="342">
        <f t="shared" si="1"/>
        <v>0</v>
      </c>
      <c r="R9" s="342">
        <f t="shared" si="1"/>
        <v>0</v>
      </c>
      <c r="S9" s="342">
        <f t="shared" si="1"/>
        <v>0</v>
      </c>
      <c r="T9" s="342">
        <f t="shared" si="1"/>
        <v>0</v>
      </c>
      <c r="U9" s="342">
        <f t="shared" si="1"/>
        <v>0</v>
      </c>
      <c r="V9" s="342">
        <f t="shared" si="2"/>
        <v>0</v>
      </c>
      <c r="W9" s="342">
        <f t="shared" si="2"/>
        <v>0</v>
      </c>
      <c r="X9" s="342">
        <f t="shared" si="2"/>
        <v>64501.75</v>
      </c>
      <c r="Y9" s="342">
        <f t="shared" si="2"/>
        <v>0</v>
      </c>
      <c r="Z9" s="342">
        <f t="shared" si="2"/>
        <v>0</v>
      </c>
      <c r="AA9" s="342">
        <f t="shared" si="2"/>
        <v>0</v>
      </c>
      <c r="AB9" s="342">
        <f t="shared" si="2"/>
        <v>0</v>
      </c>
      <c r="AC9" s="342">
        <f t="shared" si="2"/>
        <v>0</v>
      </c>
      <c r="AD9" s="342">
        <f t="shared" si="2"/>
        <v>0</v>
      </c>
      <c r="AE9" s="342">
        <f t="shared" si="2"/>
        <v>0</v>
      </c>
      <c r="AF9" s="342">
        <f t="shared" si="3"/>
        <v>134553.51999999999</v>
      </c>
      <c r="AG9" s="342">
        <f t="shared" si="3"/>
        <v>72635.649999999994</v>
      </c>
      <c r="AH9" s="342">
        <f t="shared" si="3"/>
        <v>739.1</v>
      </c>
      <c r="AI9" s="342">
        <f t="shared" si="3"/>
        <v>0</v>
      </c>
      <c r="AJ9" s="342">
        <f t="shared" si="3"/>
        <v>1093373.33</v>
      </c>
      <c r="AK9" s="342">
        <f t="shared" si="3"/>
        <v>0</v>
      </c>
      <c r="AL9" s="342">
        <f t="shared" si="3"/>
        <v>6674601.3199999994</v>
      </c>
      <c r="AM9" s="342">
        <f t="shared" si="3"/>
        <v>1668650.3299999998</v>
      </c>
      <c r="AN9" s="329"/>
      <c r="AO9" s="325" t="s">
        <v>222</v>
      </c>
      <c r="AP9" s="330"/>
      <c r="AQ9" s="330"/>
    </row>
    <row r="10" spans="1:43" ht="12" customHeight="1">
      <c r="A10" s="325">
        <v>5</v>
      </c>
      <c r="B10" s="966" t="s">
        <v>888</v>
      </c>
      <c r="C10" s="966"/>
      <c r="D10" s="966"/>
      <c r="E10" s="966"/>
      <c r="F10" s="966"/>
      <c r="G10" s="966"/>
      <c r="H10" s="966"/>
      <c r="I10" s="966"/>
      <c r="J10" s="966"/>
      <c r="K10" s="966"/>
      <c r="L10" s="331"/>
      <c r="M10" s="331"/>
      <c r="N10" s="331"/>
      <c r="O10" s="331"/>
      <c r="P10" s="331"/>
      <c r="Q10" s="331"/>
      <c r="R10" s="331"/>
      <c r="S10" s="331"/>
      <c r="T10" s="331"/>
      <c r="U10" s="331"/>
      <c r="V10" s="331"/>
      <c r="W10" s="331"/>
      <c r="X10" s="331"/>
      <c r="Y10" s="331"/>
      <c r="Z10" s="331"/>
      <c r="AA10" s="331"/>
      <c r="AB10" s="331"/>
      <c r="AC10" s="331"/>
      <c r="AD10" s="331"/>
      <c r="AE10" s="331"/>
      <c r="AF10" s="331"/>
      <c r="AG10" s="331"/>
      <c r="AH10" s="331"/>
      <c r="AI10" s="328"/>
      <c r="AJ10" s="331"/>
      <c r="AK10" s="331"/>
      <c r="AL10" s="329"/>
      <c r="AM10" s="329"/>
      <c r="AN10" s="325" t="s">
        <v>222</v>
      </c>
      <c r="AO10" s="325" t="s">
        <v>222</v>
      </c>
      <c r="AP10" s="330"/>
      <c r="AQ10" s="330"/>
    </row>
    <row r="11" spans="1:43" ht="12" customHeight="1">
      <c r="A11" s="325">
        <v>6</v>
      </c>
      <c r="B11" s="964" t="s">
        <v>889</v>
      </c>
      <c r="C11" s="964"/>
      <c r="D11" s="964"/>
      <c r="E11" s="964"/>
      <c r="F11" s="964"/>
      <c r="G11" s="964"/>
      <c r="H11" s="964"/>
      <c r="I11" s="964"/>
      <c r="J11" s="964"/>
      <c r="K11" s="964"/>
      <c r="L11" s="331"/>
      <c r="M11" s="331"/>
      <c r="N11" s="331"/>
      <c r="O11" s="331"/>
      <c r="P11" s="331"/>
      <c r="Q11" s="331"/>
      <c r="R11" s="331"/>
      <c r="S11" s="331"/>
      <c r="T11" s="331"/>
      <c r="U11" s="331"/>
      <c r="V11" s="331"/>
      <c r="W11" s="331"/>
      <c r="X11" s="331"/>
      <c r="Y11" s="331"/>
      <c r="Z11" s="331"/>
      <c r="AA11" s="331"/>
      <c r="AB11" s="331"/>
      <c r="AC11" s="331"/>
      <c r="AD11" s="331"/>
      <c r="AE11" s="331"/>
      <c r="AF11" s="331"/>
      <c r="AG11" s="331"/>
      <c r="AH11" s="331"/>
      <c r="AI11" s="328"/>
      <c r="AJ11" s="331"/>
      <c r="AK11" s="331"/>
      <c r="AL11" s="329"/>
      <c r="AM11" s="329"/>
      <c r="AN11" s="325" t="s">
        <v>222</v>
      </c>
      <c r="AO11" s="332" t="s">
        <v>222</v>
      </c>
      <c r="AP11" s="330"/>
      <c r="AQ11" s="330"/>
    </row>
    <row r="12" spans="1:43" ht="24">
      <c r="A12" s="960" t="s">
        <v>890</v>
      </c>
      <c r="B12" s="325">
        <v>1</v>
      </c>
      <c r="C12" s="325" t="s">
        <v>896</v>
      </c>
      <c r="D12" s="333">
        <v>1</v>
      </c>
      <c r="E12" s="334" t="s">
        <v>892</v>
      </c>
      <c r="F12" s="326" t="s">
        <v>893</v>
      </c>
      <c r="G12" s="326" t="s">
        <v>894</v>
      </c>
      <c r="H12" s="326" t="s">
        <v>898</v>
      </c>
      <c r="I12" s="326" t="s">
        <v>899</v>
      </c>
      <c r="J12" s="326" t="s">
        <v>900</v>
      </c>
      <c r="K12" s="335"/>
      <c r="L12" s="342">
        <v>2164890.14</v>
      </c>
      <c r="M12" s="342">
        <v>187828.28</v>
      </c>
      <c r="N12" s="342"/>
      <c r="O12" s="342">
        <v>85470.080000000002</v>
      </c>
      <c r="P12" s="342"/>
      <c r="Q12" s="342"/>
      <c r="R12" s="342"/>
      <c r="S12" s="342"/>
      <c r="T12" s="342"/>
      <c r="U12" s="342"/>
      <c r="V12" s="342"/>
      <c r="W12" s="342"/>
      <c r="X12" s="342">
        <v>21031.05</v>
      </c>
      <c r="Y12" s="342"/>
      <c r="Z12" s="342"/>
      <c r="AA12" s="342"/>
      <c r="AB12" s="342"/>
      <c r="AC12" s="342"/>
      <c r="AD12" s="342"/>
      <c r="AE12" s="342"/>
      <c r="AF12" s="342">
        <v>33406.019999999997</v>
      </c>
      <c r="AG12" s="342">
        <v>210</v>
      </c>
      <c r="AH12" s="342"/>
      <c r="AI12" s="342"/>
      <c r="AJ12" s="342">
        <v>491958.23</v>
      </c>
      <c r="AK12" s="331"/>
      <c r="AL12" s="341">
        <f>L12+M12+O12+X12</f>
        <v>2459219.5499999998</v>
      </c>
      <c r="AM12" s="341">
        <f>AL12*0.2/0.8</f>
        <v>614804.88749999995</v>
      </c>
      <c r="AN12" s="341">
        <f>L12+M12+O12+X12+AF12+AG12+AH12+AJ12*0.8</f>
        <v>2886402.1540000001</v>
      </c>
      <c r="AO12" s="341">
        <f>AN12*0.5</f>
        <v>1443201.077</v>
      </c>
      <c r="AP12" s="330"/>
      <c r="AQ12" s="330"/>
    </row>
    <row r="13" spans="1:43" s="337" customFormat="1" ht="39" customHeight="1">
      <c r="A13" s="960"/>
      <c r="B13" s="336">
        <v>2</v>
      </c>
      <c r="C13" s="325" t="s">
        <v>895</v>
      </c>
      <c r="D13" s="333">
        <v>2</v>
      </c>
      <c r="E13" s="334" t="s">
        <v>892</v>
      </c>
      <c r="F13" s="326" t="s">
        <v>893</v>
      </c>
      <c r="G13" s="326" t="s">
        <v>894</v>
      </c>
      <c r="H13" s="326" t="s">
        <v>898</v>
      </c>
      <c r="I13" s="326" t="s">
        <v>899</v>
      </c>
      <c r="J13" s="326" t="s">
        <v>900</v>
      </c>
      <c r="K13" s="335"/>
      <c r="L13" s="342">
        <v>2252396.2799999998</v>
      </c>
      <c r="M13" s="342">
        <v>194882.63</v>
      </c>
      <c r="N13" s="342"/>
      <c r="O13" s="342">
        <v>11840</v>
      </c>
      <c r="P13" s="342"/>
      <c r="Q13" s="342"/>
      <c r="R13" s="342"/>
      <c r="S13" s="342"/>
      <c r="T13" s="342"/>
      <c r="U13" s="342"/>
      <c r="V13" s="342"/>
      <c r="W13" s="342"/>
      <c r="X13" s="342">
        <v>21031.07</v>
      </c>
      <c r="Y13" s="342"/>
      <c r="Z13" s="342"/>
      <c r="AA13" s="342"/>
      <c r="AB13" s="342"/>
      <c r="AC13" s="342"/>
      <c r="AD13" s="342"/>
      <c r="AE13" s="342"/>
      <c r="AF13" s="342">
        <v>49080.480000000003</v>
      </c>
      <c r="AG13" s="342">
        <v>15611.88</v>
      </c>
      <c r="AH13" s="342">
        <v>359.1</v>
      </c>
      <c r="AI13" s="342"/>
      <c r="AJ13" s="342">
        <v>483490.56</v>
      </c>
      <c r="AK13" s="331"/>
      <c r="AL13" s="341">
        <f>L13+M13+O13+X13</f>
        <v>2480149.9799999995</v>
      </c>
      <c r="AM13" s="341">
        <f>AL13*0.2/0.8</f>
        <v>620037.49499999988</v>
      </c>
      <c r="AN13" s="341">
        <f>L13+M13+O13+X13+AF13+AG13+AH13+AJ13*0.8</f>
        <v>2931993.8879999993</v>
      </c>
      <c r="AO13" s="341">
        <f>AN13*0.5</f>
        <v>1465996.9439999997</v>
      </c>
      <c r="AP13" s="330"/>
      <c r="AQ13" s="330"/>
    </row>
    <row r="14" spans="1:43" s="337" customFormat="1" ht="38.25" customHeight="1">
      <c r="A14" s="960"/>
      <c r="B14" s="336">
        <v>3</v>
      </c>
      <c r="C14" s="325" t="s">
        <v>897</v>
      </c>
      <c r="D14" s="333">
        <v>3</v>
      </c>
      <c r="E14" s="334" t="s">
        <v>892</v>
      </c>
      <c r="F14" s="326" t="s">
        <v>893</v>
      </c>
      <c r="G14" s="326" t="s">
        <v>894</v>
      </c>
      <c r="H14" s="326" t="s">
        <v>898</v>
      </c>
      <c r="I14" s="326" t="s">
        <v>899</v>
      </c>
      <c r="J14" s="326" t="s">
        <v>900</v>
      </c>
      <c r="K14" s="335"/>
      <c r="L14" s="342">
        <v>1555636.94</v>
      </c>
      <c r="M14" s="342">
        <v>153223.6</v>
      </c>
      <c r="N14" s="342"/>
      <c r="O14" s="342">
        <v>3931.62</v>
      </c>
      <c r="P14" s="342"/>
      <c r="Q14" s="342"/>
      <c r="R14" s="342"/>
      <c r="S14" s="342"/>
      <c r="T14" s="342"/>
      <c r="U14" s="342"/>
      <c r="V14" s="342"/>
      <c r="W14" s="342"/>
      <c r="X14" s="342">
        <v>22439.63</v>
      </c>
      <c r="Y14" s="342"/>
      <c r="Z14" s="342"/>
      <c r="AA14" s="342"/>
      <c r="AB14" s="342"/>
      <c r="AC14" s="342"/>
      <c r="AD14" s="342"/>
      <c r="AE14" s="342"/>
      <c r="AF14" s="342">
        <v>52067.02</v>
      </c>
      <c r="AG14" s="342">
        <v>56813.77</v>
      </c>
      <c r="AH14" s="342">
        <v>380</v>
      </c>
      <c r="AI14" s="342"/>
      <c r="AJ14" s="342">
        <v>117924.54</v>
      </c>
      <c r="AK14" s="331"/>
      <c r="AL14" s="341">
        <f>L14+M14+O14+X14</f>
        <v>1735231.79</v>
      </c>
      <c r="AM14" s="341">
        <f>AL14*0.2/0.8</f>
        <v>433807.94750000001</v>
      </c>
      <c r="AN14" s="341">
        <f>L14+M14+O14+X14+AF14+AG14+AH14+AJ14*0.8</f>
        <v>1938832.2120000001</v>
      </c>
      <c r="AO14" s="341">
        <f>AN14*0.5</f>
        <v>969416.10600000003</v>
      </c>
      <c r="AP14" s="330"/>
      <c r="AQ14" s="330"/>
    </row>
    <row r="15" spans="1:43" ht="34.5" customHeight="1">
      <c r="A15" s="960"/>
      <c r="B15" s="325" t="s">
        <v>891</v>
      </c>
      <c r="C15" s="325"/>
      <c r="D15" s="338"/>
      <c r="E15" s="334"/>
      <c r="F15" s="326"/>
      <c r="G15" s="326"/>
      <c r="H15" s="326"/>
      <c r="I15" s="326"/>
      <c r="J15" s="326"/>
      <c r="K15" s="326"/>
      <c r="L15" s="328"/>
      <c r="M15" s="328"/>
      <c r="N15" s="328"/>
      <c r="O15" s="328"/>
      <c r="P15" s="328"/>
      <c r="Q15" s="328"/>
      <c r="R15" s="328"/>
      <c r="S15" s="328"/>
      <c r="T15" s="328"/>
      <c r="U15" s="328"/>
      <c r="V15" s="328"/>
      <c r="W15" s="328"/>
      <c r="X15" s="328"/>
      <c r="Y15" s="328"/>
      <c r="Z15" s="328"/>
      <c r="AA15" s="328"/>
      <c r="AB15" s="328"/>
      <c r="AC15" s="328"/>
      <c r="AD15" s="328"/>
      <c r="AE15" s="328"/>
      <c r="AF15" s="328"/>
      <c r="AG15" s="328"/>
      <c r="AH15" s="328"/>
      <c r="AI15" s="328"/>
      <c r="AJ15" s="328"/>
      <c r="AK15" s="328"/>
      <c r="AL15" s="339"/>
      <c r="AM15" s="339"/>
      <c r="AN15" s="339"/>
      <c r="AO15" s="340"/>
    </row>
    <row r="16" spans="1:43">
      <c r="R16" s="330"/>
    </row>
    <row r="17" spans="18:18">
      <c r="R17" s="330"/>
    </row>
  </sheetData>
  <mergeCells count="52">
    <mergeCell ref="A12:A15"/>
    <mergeCell ref="B6:K6"/>
    <mergeCell ref="B7:K7"/>
    <mergeCell ref="B8:K8"/>
    <mergeCell ref="B9:K9"/>
    <mergeCell ref="B10:K10"/>
    <mergeCell ref="B11:K11"/>
    <mergeCell ref="AN2:AN4"/>
    <mergeCell ref="AO2:AO4"/>
    <mergeCell ref="L3:M3"/>
    <mergeCell ref="N3:N4"/>
    <mergeCell ref="O3:Q3"/>
    <mergeCell ref="R3:R4"/>
    <mergeCell ref="S3:S4"/>
    <mergeCell ref="T3:T4"/>
    <mergeCell ref="U3:U4"/>
    <mergeCell ref="V3:V4"/>
    <mergeCell ref="AA3:AA4"/>
    <mergeCell ref="AB3:AB4"/>
    <mergeCell ref="AC3:AC4"/>
    <mergeCell ref="AD3:AD4"/>
    <mergeCell ref="AE3:AE4"/>
    <mergeCell ref="AF3:AF4"/>
    <mergeCell ref="AF2:AI2"/>
    <mergeCell ref="AJ2:AJ4"/>
    <mergeCell ref="AK2:AK4"/>
    <mergeCell ref="AL2:AL4"/>
    <mergeCell ref="AM2:AM4"/>
    <mergeCell ref="AG3:AG4"/>
    <mergeCell ref="AH3:AH4"/>
    <mergeCell ref="AI3:AI4"/>
    <mergeCell ref="W3:W4"/>
    <mergeCell ref="X3:X4"/>
    <mergeCell ref="Y3:Y4"/>
    <mergeCell ref="Z3:Z4"/>
    <mergeCell ref="AB2:AE2"/>
    <mergeCell ref="A1:AO1"/>
    <mergeCell ref="A2:A4"/>
    <mergeCell ref="B2:B5"/>
    <mergeCell ref="C2:C5"/>
    <mergeCell ref="D2:D5"/>
    <mergeCell ref="E2:E5"/>
    <mergeCell ref="F2:F5"/>
    <mergeCell ref="G2:G5"/>
    <mergeCell ref="H2:H5"/>
    <mergeCell ref="I2:I5"/>
    <mergeCell ref="J2:J5"/>
    <mergeCell ref="K2:K5"/>
    <mergeCell ref="L2:N2"/>
    <mergeCell ref="O2:V2"/>
    <mergeCell ref="W2:X2"/>
    <mergeCell ref="Y2:AA2"/>
  </mergeCells>
  <phoneticPr fontId="3" type="noConversion"/>
  <dataValidations count="9">
    <dataValidation type="list" allowBlank="1" showInputMessage="1" showErrorMessage="1" prompt="自主研发_x000a_合作研发_x000a_委托研发_x000a_集中研发" sqref="E16:E65464">
      <formula1>"自主研发,合作研发,委托研发,集中研发"</formula1>
    </dataValidation>
    <dataValidation type="list" allowBlank="1" showInputMessage="1" showErrorMessage="1" prompt="费用化支出_x000a_资本化支出" sqref="F12:F65464">
      <formula1>"费用化支出,资本化支出"</formula1>
    </dataValidation>
    <dataValidation type="list" allowBlank="1" showInputMessage="1" showErrorMessage="1" prompt="存在_x000a_不存在" sqref="H15">
      <formula1>"存在,不存在"</formula1>
    </dataValidation>
    <dataValidation type="list" allowBlank="1" showInputMessage="1" showErrorMessage="1" prompt="已完成_x000a_未完成" sqref="J15 G12:G15">
      <formula1>"已完成,未完成"</formula1>
    </dataValidation>
    <dataValidation type="list" allowBlank="1" showInputMessage="1" showErrorMessage="1" prompt="没有委托_x000a_委托境内_x000a_委托境外" sqref="I15">
      <formula1>"没有委托,委托境内,委托境外"</formula1>
    </dataValidation>
    <dataValidation type="list" allowBlank="1" showInputMessage="1" showErrorMessage="1" prompt="非委托研发_x000a_存在_x000a_不存在" sqref="H12:H14">
      <formula1>"非委托研发,存在,不存在"</formula1>
    </dataValidation>
    <dataValidation type="list" allowBlank="1" showInputMessage="1" showErrorMessage="1" prompt="专利技术（含国防技术）_x000a_计算机软件著作权_x000a_集成电路布图设计专有权_x000a_植物新品种_x000a_生物医药新品种_x000a_研发失败_x000a_其他技术成果" sqref="J12:J14">
      <formula1>"专利技术（含国防技术）,计算机软件著作权,集成电路布图设计专有权,植物新品种,生物医药新品种,研发失败,其他技术成果"</formula1>
    </dataValidation>
    <dataValidation type="list" allowBlank="1" showInputMessage="1" showErrorMessage="1" prompt="自主研发_x000a_委托研发_x000a_合作研发_x000a_集中研发" sqref="E12:E14">
      <formula1>"自主研发,委托研发,合作研发,集中研发"</formula1>
    </dataValidation>
    <dataValidation type="list" allowBlank="1" showInputMessage="1" showErrorMessage="1" prompt="非委托项目_x000a_委托境内_x000a_委托境外" sqref="I12:I14">
      <formula1>"非委托项目,委托境内,委托境外"</formula1>
    </dataValidation>
  </dataValidations>
  <printOptions horizontalCentered="1" verticalCentered="1"/>
  <pageMargins left="0.51181102362204722" right="0.51181102362204722" top="0.74803149606299213" bottom="0.74803149606299213" header="0.31496062992125984" footer="0.31496062992125984"/>
  <pageSetup paperSize="9" scale="38"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H57"/>
  <sheetViews>
    <sheetView zoomScaleNormal="100" zoomScaleSheetLayoutView="100" workbookViewId="0">
      <selection activeCell="M7" sqref="M7"/>
    </sheetView>
  </sheetViews>
  <sheetFormatPr defaultRowHeight="14.25"/>
  <cols>
    <col min="1" max="1" width="1.625" customWidth="1"/>
    <col min="2" max="3" width="12.125" customWidth="1"/>
    <col min="4" max="4" width="13.625" customWidth="1"/>
    <col min="5" max="5" width="15.875" customWidth="1"/>
    <col min="6" max="6" width="15" customWidth="1"/>
    <col min="7" max="7" width="6.5" bestFit="1" customWidth="1"/>
  </cols>
  <sheetData>
    <row r="1" spans="1:8">
      <c r="A1" s="7"/>
      <c r="B1" s="7" t="s">
        <v>720</v>
      </c>
      <c r="C1" s="7"/>
      <c r="D1" s="7"/>
      <c r="E1" s="7"/>
      <c r="F1" s="7"/>
      <c r="G1" s="7"/>
      <c r="H1" s="7"/>
    </row>
    <row r="2" spans="1:8" ht="20.25">
      <c r="A2" s="7"/>
      <c r="B2" s="979" t="s">
        <v>721</v>
      </c>
      <c r="C2" s="979"/>
      <c r="D2" s="979"/>
      <c r="E2" s="979"/>
      <c r="F2" s="979"/>
      <c r="G2" s="979"/>
      <c r="H2" s="7"/>
    </row>
    <row r="3" spans="1:8" ht="21" thickBot="1">
      <c r="A3" s="7"/>
      <c r="B3" s="266"/>
      <c r="C3" s="266"/>
      <c r="D3" s="266"/>
      <c r="E3" s="266"/>
      <c r="F3" s="266"/>
      <c r="G3" s="266"/>
      <c r="H3" s="7"/>
    </row>
    <row r="4" spans="1:8" ht="18.75">
      <c r="A4" s="7"/>
      <c r="B4" s="980" t="s">
        <v>718</v>
      </c>
      <c r="C4" s="981"/>
      <c r="D4" s="981"/>
      <c r="E4" s="981"/>
      <c r="F4" s="981"/>
      <c r="G4" s="982"/>
      <c r="H4" s="7"/>
    </row>
    <row r="5" spans="1:8" ht="18.75">
      <c r="A5" s="7"/>
      <c r="B5" s="974" t="s">
        <v>711</v>
      </c>
      <c r="C5" s="969"/>
      <c r="D5" s="969" t="s">
        <v>712</v>
      </c>
      <c r="E5" s="969"/>
      <c r="F5" s="969" t="s">
        <v>713</v>
      </c>
      <c r="G5" s="970"/>
      <c r="H5" s="7"/>
    </row>
    <row r="6" spans="1:8" ht="47.25" customHeight="1">
      <c r="A6" s="7"/>
      <c r="B6" s="975" t="s">
        <v>907</v>
      </c>
      <c r="C6" s="976"/>
      <c r="D6" s="976" t="s">
        <v>906</v>
      </c>
      <c r="E6" s="976"/>
      <c r="F6" s="977"/>
      <c r="G6" s="978"/>
      <c r="H6" s="7"/>
    </row>
    <row r="7" spans="1:8" ht="51" customHeight="1">
      <c r="A7" s="7"/>
      <c r="B7" s="975" t="s">
        <v>905</v>
      </c>
      <c r="C7" s="976"/>
      <c r="D7" s="976" t="s">
        <v>904</v>
      </c>
      <c r="E7" s="976"/>
      <c r="F7" s="977"/>
      <c r="G7" s="978"/>
      <c r="H7" s="7"/>
    </row>
    <row r="8" spans="1:8" ht="18.75">
      <c r="A8" s="7"/>
      <c r="B8" s="974"/>
      <c r="C8" s="969"/>
      <c r="D8" s="969"/>
      <c r="E8" s="969"/>
      <c r="F8" s="969"/>
      <c r="G8" s="970"/>
      <c r="H8" s="7"/>
    </row>
    <row r="9" spans="1:8" ht="18.75">
      <c r="A9" s="7"/>
      <c r="B9" s="974"/>
      <c r="C9" s="969"/>
      <c r="D9" s="969"/>
      <c r="E9" s="969"/>
      <c r="F9" s="969"/>
      <c r="G9" s="970"/>
      <c r="H9" s="7"/>
    </row>
    <row r="10" spans="1:8" ht="18.75">
      <c r="A10" s="7"/>
      <c r="B10" s="967"/>
      <c r="C10" s="968"/>
      <c r="D10" s="968"/>
      <c r="E10" s="968"/>
      <c r="F10" s="969"/>
      <c r="G10" s="970"/>
      <c r="H10" s="7"/>
    </row>
    <row r="11" spans="1:8" ht="18.75">
      <c r="A11" s="7"/>
      <c r="B11" s="967"/>
      <c r="C11" s="968"/>
      <c r="D11" s="968"/>
      <c r="E11" s="968"/>
      <c r="F11" s="969"/>
      <c r="G11" s="970"/>
      <c r="H11" s="7"/>
    </row>
    <row r="12" spans="1:8" ht="18.75">
      <c r="A12" s="7"/>
      <c r="B12" s="967"/>
      <c r="C12" s="968"/>
      <c r="D12" s="968"/>
      <c r="E12" s="968"/>
      <c r="F12" s="969"/>
      <c r="G12" s="970"/>
      <c r="H12" s="7"/>
    </row>
    <row r="13" spans="1:8" ht="18.75">
      <c r="A13" s="7"/>
      <c r="B13" s="967"/>
      <c r="C13" s="968"/>
      <c r="D13" s="968"/>
      <c r="E13" s="968"/>
      <c r="F13" s="969"/>
      <c r="G13" s="970"/>
      <c r="H13" s="7"/>
    </row>
    <row r="14" spans="1:8" ht="18.75">
      <c r="A14" s="7"/>
      <c r="B14" s="967" t="s">
        <v>719</v>
      </c>
      <c r="C14" s="968"/>
      <c r="D14" s="968"/>
      <c r="E14" s="968"/>
      <c r="F14" s="968"/>
      <c r="G14" s="971"/>
      <c r="H14" s="7"/>
    </row>
    <row r="15" spans="1:8" ht="18.75">
      <c r="A15" s="7"/>
      <c r="B15" s="267" t="s">
        <v>221</v>
      </c>
      <c r="C15" s="268" t="s">
        <v>268</v>
      </c>
      <c r="D15" s="268" t="s">
        <v>230</v>
      </c>
      <c r="E15" s="268" t="s">
        <v>714</v>
      </c>
      <c r="F15" s="268" t="s">
        <v>715</v>
      </c>
      <c r="G15" s="269" t="s">
        <v>716</v>
      </c>
      <c r="H15" s="7"/>
    </row>
    <row r="16" spans="1:8" ht="18.75">
      <c r="A16" s="7"/>
      <c r="B16" s="267">
        <v>1</v>
      </c>
      <c r="C16" s="270"/>
      <c r="D16" s="271"/>
      <c r="E16" s="271"/>
      <c r="F16" s="271"/>
      <c r="G16" s="272"/>
      <c r="H16" s="7"/>
    </row>
    <row r="17" spans="1:8" ht="18.75">
      <c r="A17" s="7"/>
      <c r="B17" s="267">
        <v>2</v>
      </c>
      <c r="C17" s="270"/>
      <c r="D17" s="271"/>
      <c r="E17" s="271"/>
      <c r="F17" s="271"/>
      <c r="G17" s="272"/>
      <c r="H17" s="7"/>
    </row>
    <row r="18" spans="1:8" ht="18.75">
      <c r="A18" s="7"/>
      <c r="B18" s="267">
        <v>3</v>
      </c>
      <c r="C18" s="270"/>
      <c r="D18" s="271"/>
      <c r="E18" s="271"/>
      <c r="F18" s="271"/>
      <c r="G18" s="272"/>
      <c r="H18" s="7"/>
    </row>
    <row r="19" spans="1:8" ht="18.75">
      <c r="A19" s="7"/>
      <c r="B19" s="267">
        <v>4</v>
      </c>
      <c r="C19" s="270"/>
      <c r="D19" s="271"/>
      <c r="E19" s="271"/>
      <c r="F19" s="271"/>
      <c r="G19" s="272"/>
      <c r="H19" s="7"/>
    </row>
    <row r="20" spans="1:8" ht="18.75">
      <c r="A20" s="7"/>
      <c r="B20" s="267">
        <v>5</v>
      </c>
      <c r="C20" s="270"/>
      <c r="D20" s="271"/>
      <c r="E20" s="271"/>
      <c r="F20" s="271"/>
      <c r="G20" s="272"/>
      <c r="H20" s="7"/>
    </row>
    <row r="21" spans="1:8" ht="18.75">
      <c r="A21" s="7"/>
      <c r="B21" s="267">
        <v>6</v>
      </c>
      <c r="C21" s="270"/>
      <c r="D21" s="271"/>
      <c r="E21" s="271"/>
      <c r="F21" s="271"/>
      <c r="G21" s="272"/>
      <c r="H21" s="7"/>
    </row>
    <row r="22" spans="1:8" ht="18.75">
      <c r="A22" s="7"/>
      <c r="B22" s="267">
        <v>7</v>
      </c>
      <c r="C22" s="270"/>
      <c r="D22" s="271"/>
      <c r="E22" s="271"/>
      <c r="F22" s="271"/>
      <c r="G22" s="272"/>
      <c r="H22" s="7"/>
    </row>
    <row r="23" spans="1:8" ht="18.75">
      <c r="A23" s="7"/>
      <c r="B23" s="267">
        <v>8</v>
      </c>
      <c r="C23" s="270"/>
      <c r="D23" s="271"/>
      <c r="E23" s="271"/>
      <c r="F23" s="271"/>
      <c r="G23" s="272"/>
      <c r="H23" s="7"/>
    </row>
    <row r="24" spans="1:8" ht="18.75">
      <c r="A24" s="7"/>
      <c r="B24" s="267">
        <v>9</v>
      </c>
      <c r="C24" s="270"/>
      <c r="D24" s="271"/>
      <c r="E24" s="271"/>
      <c r="F24" s="271"/>
      <c r="G24" s="272"/>
      <c r="H24" s="7"/>
    </row>
    <row r="25" spans="1:8" ht="18.75">
      <c r="A25" s="7"/>
      <c r="B25" s="267">
        <v>10</v>
      </c>
      <c r="C25" s="270"/>
      <c r="D25" s="271"/>
      <c r="E25" s="271"/>
      <c r="F25" s="271"/>
      <c r="G25" s="272"/>
      <c r="H25" s="7"/>
    </row>
    <row r="26" spans="1:8" ht="19.5" thickBot="1">
      <c r="A26" s="7"/>
      <c r="B26" s="972" t="s">
        <v>717</v>
      </c>
      <c r="C26" s="973"/>
      <c r="D26" s="273"/>
      <c r="E26" s="273"/>
      <c r="F26" s="273"/>
      <c r="G26" s="274"/>
      <c r="H26" s="7"/>
    </row>
    <row r="27" spans="1:8">
      <c r="A27" s="7"/>
      <c r="B27" s="7"/>
      <c r="C27" s="7"/>
      <c r="D27" s="7"/>
      <c r="E27" s="7"/>
      <c r="F27" s="7"/>
      <c r="G27" s="7"/>
      <c r="H27" s="7"/>
    </row>
    <row r="28" spans="1:8">
      <c r="A28" s="7"/>
      <c r="B28" s="7"/>
      <c r="C28" s="7"/>
      <c r="D28" s="7"/>
      <c r="E28" s="7"/>
      <c r="F28" s="7"/>
      <c r="G28" s="7"/>
      <c r="H28" s="7"/>
    </row>
    <row r="29" spans="1:8">
      <c r="A29" s="7"/>
      <c r="B29" s="7"/>
      <c r="C29" s="7"/>
      <c r="D29" s="7"/>
      <c r="E29" s="7"/>
      <c r="F29" s="7"/>
      <c r="G29" s="7"/>
      <c r="H29" s="7"/>
    </row>
    <row r="30" spans="1:8">
      <c r="A30" s="7"/>
      <c r="B30" s="7"/>
      <c r="C30" s="7"/>
      <c r="D30" s="7"/>
      <c r="E30" s="7"/>
      <c r="F30" s="7"/>
      <c r="G30" s="7"/>
      <c r="H30" s="7"/>
    </row>
    <row r="31" spans="1:8">
      <c r="A31" s="7"/>
      <c r="B31" s="7"/>
      <c r="C31" s="7"/>
      <c r="D31" s="7"/>
      <c r="E31" s="7"/>
      <c r="F31" s="7"/>
      <c r="G31" s="7"/>
      <c r="H31" s="7"/>
    </row>
    <row r="32" spans="1:8">
      <c r="A32" s="7"/>
      <c r="B32" s="7"/>
      <c r="C32" s="7"/>
      <c r="D32" s="7"/>
      <c r="E32" s="7"/>
      <c r="F32" s="7"/>
      <c r="G32" s="7"/>
      <c r="H32" s="7"/>
    </row>
    <row r="33" spans="1:8">
      <c r="A33" s="7"/>
      <c r="B33" s="7"/>
      <c r="C33" s="7"/>
      <c r="D33" s="7"/>
      <c r="E33" s="7"/>
      <c r="F33" s="7"/>
      <c r="G33" s="7"/>
      <c r="H33" s="7"/>
    </row>
    <row r="34" spans="1:8">
      <c r="A34" s="7"/>
      <c r="B34" s="7"/>
      <c r="C34" s="7"/>
      <c r="D34" s="7"/>
      <c r="E34" s="7"/>
      <c r="F34" s="7"/>
      <c r="G34" s="7"/>
      <c r="H34" s="7"/>
    </row>
    <row r="35" spans="1:8">
      <c r="A35" s="7"/>
      <c r="B35" s="7"/>
      <c r="C35" s="7"/>
      <c r="D35" s="7"/>
      <c r="E35" s="7"/>
      <c r="F35" s="7"/>
      <c r="G35" s="7"/>
      <c r="H35" s="7"/>
    </row>
    <row r="36" spans="1:8">
      <c r="A36" s="7"/>
      <c r="B36" s="7"/>
      <c r="C36" s="7"/>
      <c r="D36" s="7"/>
      <c r="E36" s="7"/>
      <c r="F36" s="7"/>
      <c r="G36" s="7"/>
      <c r="H36" s="7"/>
    </row>
    <row r="37" spans="1:8">
      <c r="A37" s="7"/>
      <c r="B37" s="7"/>
      <c r="C37" s="7"/>
      <c r="D37" s="7"/>
      <c r="E37" s="7"/>
      <c r="F37" s="7"/>
      <c r="G37" s="7"/>
      <c r="H37" s="7"/>
    </row>
    <row r="38" spans="1:8">
      <c r="A38" s="7"/>
      <c r="B38" s="7"/>
      <c r="C38" s="7"/>
      <c r="D38" s="7"/>
      <c r="E38" s="7"/>
      <c r="F38" s="7"/>
      <c r="G38" s="7"/>
      <c r="H38" s="7"/>
    </row>
    <row r="39" spans="1:8">
      <c r="A39" s="7"/>
      <c r="B39" s="7"/>
      <c r="C39" s="7"/>
      <c r="D39" s="7"/>
      <c r="E39" s="7"/>
      <c r="F39" s="7"/>
      <c r="G39" s="7"/>
      <c r="H39" s="7"/>
    </row>
    <row r="40" spans="1:8">
      <c r="A40" s="7"/>
      <c r="B40" s="7"/>
      <c r="C40" s="7"/>
      <c r="D40" s="7"/>
      <c r="E40" s="7"/>
      <c r="F40" s="7"/>
      <c r="G40" s="7"/>
      <c r="H40" s="7"/>
    </row>
    <row r="41" spans="1:8">
      <c r="A41" s="7"/>
      <c r="B41" s="7"/>
      <c r="C41" s="7"/>
      <c r="D41" s="7"/>
      <c r="E41" s="7"/>
      <c r="F41" s="7"/>
      <c r="G41" s="7"/>
      <c r="H41" s="7"/>
    </row>
    <row r="42" spans="1:8">
      <c r="A42" s="7"/>
      <c r="B42" s="7"/>
      <c r="C42" s="7"/>
      <c r="D42" s="7"/>
      <c r="E42" s="7"/>
      <c r="F42" s="7"/>
      <c r="G42" s="7"/>
      <c r="H42" s="7"/>
    </row>
    <row r="43" spans="1:8">
      <c r="A43" s="7"/>
      <c r="B43" s="7"/>
      <c r="C43" s="7"/>
      <c r="D43" s="7"/>
      <c r="E43" s="7"/>
      <c r="F43" s="7"/>
      <c r="G43" s="7"/>
      <c r="H43" s="7"/>
    </row>
    <row r="44" spans="1:8">
      <c r="A44" s="7"/>
      <c r="B44" s="7"/>
      <c r="C44" s="7"/>
      <c r="D44" s="7"/>
      <c r="E44" s="7"/>
      <c r="F44" s="7"/>
      <c r="G44" s="7"/>
      <c r="H44" s="7"/>
    </row>
    <row r="45" spans="1:8">
      <c r="A45" s="7"/>
      <c r="B45" s="7"/>
      <c r="C45" s="7"/>
      <c r="D45" s="7"/>
      <c r="E45" s="7"/>
      <c r="F45" s="7"/>
      <c r="G45" s="7"/>
      <c r="H45" s="7"/>
    </row>
    <row r="46" spans="1:8">
      <c r="A46" s="7"/>
      <c r="B46" s="7"/>
      <c r="C46" s="7"/>
      <c r="D46" s="7"/>
      <c r="E46" s="7"/>
      <c r="F46" s="7"/>
      <c r="G46" s="7"/>
      <c r="H46" s="7"/>
    </row>
    <row r="47" spans="1:8">
      <c r="A47" s="7"/>
      <c r="B47" s="7"/>
      <c r="C47" s="7"/>
      <c r="D47" s="7"/>
      <c r="E47" s="7"/>
      <c r="F47" s="7"/>
      <c r="G47" s="7"/>
      <c r="H47" s="7"/>
    </row>
    <row r="48" spans="1:8">
      <c r="A48" s="7"/>
      <c r="B48" s="7"/>
      <c r="C48" s="7"/>
      <c r="D48" s="7"/>
      <c r="E48" s="7"/>
      <c r="F48" s="7"/>
      <c r="G48" s="7"/>
      <c r="H48" s="7"/>
    </row>
    <row r="49" spans="1:8">
      <c r="A49" s="7"/>
      <c r="B49" s="7"/>
      <c r="C49" s="7"/>
      <c r="D49" s="7"/>
      <c r="E49" s="7"/>
      <c r="F49" s="7"/>
      <c r="G49" s="7"/>
      <c r="H49" s="7"/>
    </row>
    <row r="50" spans="1:8">
      <c r="A50" s="7"/>
      <c r="B50" s="7"/>
      <c r="C50" s="7"/>
      <c r="D50" s="7"/>
      <c r="E50" s="7"/>
      <c r="F50" s="7"/>
      <c r="G50" s="7"/>
      <c r="H50" s="7"/>
    </row>
    <row r="51" spans="1:8">
      <c r="A51" s="7"/>
      <c r="B51" s="7"/>
      <c r="C51" s="7"/>
      <c r="D51" s="7"/>
      <c r="E51" s="7"/>
      <c r="F51" s="7"/>
      <c r="G51" s="7"/>
      <c r="H51" s="7"/>
    </row>
    <row r="52" spans="1:8">
      <c r="A52" s="7"/>
      <c r="B52" s="7"/>
      <c r="C52" s="7"/>
      <c r="D52" s="7"/>
      <c r="E52" s="7"/>
      <c r="F52" s="7"/>
      <c r="G52" s="7"/>
      <c r="H52" s="7"/>
    </row>
    <row r="53" spans="1:8">
      <c r="A53" s="7"/>
      <c r="B53" s="7"/>
      <c r="C53" s="7"/>
      <c r="D53" s="7"/>
      <c r="E53" s="7"/>
      <c r="F53" s="7"/>
      <c r="G53" s="7"/>
      <c r="H53" s="7"/>
    </row>
    <row r="54" spans="1:8">
      <c r="A54" s="7"/>
      <c r="B54" s="7"/>
      <c r="C54" s="7"/>
      <c r="D54" s="7"/>
      <c r="E54" s="7"/>
      <c r="F54" s="7"/>
      <c r="G54" s="7"/>
      <c r="H54" s="7"/>
    </row>
    <row r="55" spans="1:8">
      <c r="A55" s="7"/>
      <c r="B55" s="7"/>
      <c r="C55" s="7"/>
      <c r="D55" s="7"/>
      <c r="E55" s="7"/>
      <c r="F55" s="7"/>
      <c r="G55" s="7"/>
      <c r="H55" s="7"/>
    </row>
    <row r="56" spans="1:8">
      <c r="A56" s="7"/>
      <c r="B56" s="7"/>
      <c r="C56" s="7"/>
      <c r="D56" s="7"/>
      <c r="E56" s="7"/>
      <c r="F56" s="7"/>
      <c r="G56" s="7"/>
      <c r="H56" s="7"/>
    </row>
    <row r="57" spans="1:8">
      <c r="A57" s="7"/>
      <c r="B57" s="7"/>
      <c r="C57" s="7"/>
      <c r="D57" s="7"/>
      <c r="E57" s="7"/>
      <c r="F57" s="7"/>
      <c r="G57" s="7"/>
      <c r="H57" s="7"/>
    </row>
  </sheetData>
  <mergeCells count="31">
    <mergeCell ref="B6:C6"/>
    <mergeCell ref="D6:E6"/>
    <mergeCell ref="F6:G6"/>
    <mergeCell ref="B2:G2"/>
    <mergeCell ref="B4:G4"/>
    <mergeCell ref="B5:C5"/>
    <mergeCell ref="D5:E5"/>
    <mergeCell ref="F5:G5"/>
    <mergeCell ref="B7:C7"/>
    <mergeCell ref="D7:E7"/>
    <mergeCell ref="F7:G7"/>
    <mergeCell ref="B8:C8"/>
    <mergeCell ref="D8:E8"/>
    <mergeCell ref="F8:G8"/>
    <mergeCell ref="B9:C9"/>
    <mergeCell ref="D9:E9"/>
    <mergeCell ref="F9:G9"/>
    <mergeCell ref="B10:C10"/>
    <mergeCell ref="D10:E10"/>
    <mergeCell ref="F10:G10"/>
    <mergeCell ref="B11:C11"/>
    <mergeCell ref="D11:E11"/>
    <mergeCell ref="F11:G11"/>
    <mergeCell ref="B12:C12"/>
    <mergeCell ref="D12:E12"/>
    <mergeCell ref="F12:G12"/>
    <mergeCell ref="B13:C13"/>
    <mergeCell ref="D13:E13"/>
    <mergeCell ref="F13:G13"/>
    <mergeCell ref="B14:G14"/>
    <mergeCell ref="B26:C26"/>
  </mergeCells>
  <phoneticPr fontId="3" type="noConversion"/>
  <pageMargins left="0.7" right="0.7" top="0.75" bottom="0.75" header="0.3" footer="0.3"/>
  <pageSetup paperSize="9" scale="96"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H20"/>
  <sheetViews>
    <sheetView view="pageBreakPreview" zoomScaleNormal="100" zoomScaleSheetLayoutView="100" workbookViewId="0">
      <selection activeCell="F7" sqref="F7:H15"/>
    </sheetView>
  </sheetViews>
  <sheetFormatPr defaultRowHeight="14.25"/>
  <cols>
    <col min="1" max="1" width="2.75" customWidth="1"/>
    <col min="2" max="8" width="13.25" customWidth="1"/>
  </cols>
  <sheetData>
    <row r="1" spans="1:8">
      <c r="A1" s="7" t="s">
        <v>722</v>
      </c>
      <c r="B1" s="275"/>
      <c r="C1" s="275"/>
      <c r="D1" s="275"/>
      <c r="E1" s="275"/>
      <c r="F1" s="275"/>
      <c r="G1" s="275"/>
      <c r="H1" s="275"/>
    </row>
    <row r="2" spans="1:8" ht="25.5">
      <c r="A2" s="7"/>
      <c r="B2" s="983" t="s">
        <v>723</v>
      </c>
      <c r="C2" s="983"/>
      <c r="D2" s="983"/>
      <c r="E2" s="983"/>
      <c r="F2" s="983"/>
      <c r="G2" s="983"/>
      <c r="H2" s="983"/>
    </row>
    <row r="3" spans="1:8" ht="15" thickBot="1">
      <c r="A3" s="7"/>
      <c r="B3" s="276"/>
      <c r="C3" s="276"/>
      <c r="D3" s="276"/>
      <c r="E3" s="276"/>
      <c r="F3" s="276"/>
      <c r="G3" s="276"/>
      <c r="H3" s="276"/>
    </row>
    <row r="4" spans="1:8">
      <c r="A4" s="7"/>
      <c r="B4" s="984" t="s">
        <v>221</v>
      </c>
      <c r="C4" s="986" t="s">
        <v>724</v>
      </c>
      <c r="D4" s="986" t="s">
        <v>725</v>
      </c>
      <c r="E4" s="988" t="s">
        <v>726</v>
      </c>
      <c r="F4" s="990" t="s">
        <v>727</v>
      </c>
      <c r="G4" s="990"/>
      <c r="H4" s="991" t="s">
        <v>716</v>
      </c>
    </row>
    <row r="5" spans="1:8">
      <c r="A5" s="7"/>
      <c r="B5" s="985"/>
      <c r="C5" s="987"/>
      <c r="D5" s="987"/>
      <c r="E5" s="989"/>
      <c r="F5" s="277" t="s">
        <v>728</v>
      </c>
      <c r="G5" s="278" t="s">
        <v>729</v>
      </c>
      <c r="H5" s="992"/>
    </row>
    <row r="6" spans="1:8" ht="25.5" customHeight="1">
      <c r="A6" s="7"/>
      <c r="B6" s="279">
        <v>1</v>
      </c>
      <c r="C6" s="280" t="s">
        <v>730</v>
      </c>
      <c r="D6" s="280"/>
      <c r="E6" s="280"/>
      <c r="F6" s="280"/>
      <c r="G6" s="280"/>
      <c r="H6" s="281"/>
    </row>
    <row r="7" spans="1:8" ht="25.5" customHeight="1">
      <c r="A7" s="7"/>
      <c r="B7" s="279">
        <v>2</v>
      </c>
      <c r="C7" s="280" t="s">
        <v>731</v>
      </c>
      <c r="D7" s="280"/>
      <c r="E7" s="280"/>
      <c r="F7" s="280"/>
      <c r="G7" s="280"/>
      <c r="H7" s="281"/>
    </row>
    <row r="8" spans="1:8" ht="25.5" customHeight="1">
      <c r="A8" s="7"/>
      <c r="B8" s="279">
        <v>3</v>
      </c>
      <c r="C8" s="280" t="s">
        <v>732</v>
      </c>
      <c r="D8" s="280"/>
      <c r="E8" s="280"/>
      <c r="F8" s="280"/>
      <c r="G8" s="280"/>
      <c r="H8" s="281"/>
    </row>
    <row r="9" spans="1:8" ht="25.5" customHeight="1">
      <c r="A9" s="7"/>
      <c r="B9" s="279">
        <v>4</v>
      </c>
      <c r="C9" s="280" t="s">
        <v>733</v>
      </c>
      <c r="D9" s="280"/>
      <c r="E9" s="280"/>
      <c r="F9" s="280"/>
      <c r="G9" s="280"/>
      <c r="H9" s="281"/>
    </row>
    <row r="10" spans="1:8" ht="25.5" customHeight="1">
      <c r="A10" s="7"/>
      <c r="B10" s="279">
        <v>5</v>
      </c>
      <c r="C10" s="280" t="s">
        <v>734</v>
      </c>
      <c r="D10" s="280"/>
      <c r="E10" s="280"/>
      <c r="F10" s="282"/>
      <c r="G10" s="282"/>
      <c r="H10" s="281"/>
    </row>
    <row r="11" spans="1:8" ht="25.5" customHeight="1">
      <c r="A11" s="7"/>
      <c r="B11" s="279">
        <v>6</v>
      </c>
      <c r="C11" s="280" t="s">
        <v>735</v>
      </c>
      <c r="D11" s="280"/>
      <c r="E11" s="280"/>
      <c r="F11" s="282"/>
      <c r="G11" s="282"/>
      <c r="H11" s="281"/>
    </row>
    <row r="12" spans="1:8" ht="25.5" customHeight="1">
      <c r="A12" s="7"/>
      <c r="B12" s="279">
        <v>7</v>
      </c>
      <c r="C12" s="280" t="s">
        <v>736</v>
      </c>
      <c r="D12" s="280"/>
      <c r="E12" s="280"/>
      <c r="F12" s="282"/>
      <c r="G12" s="282"/>
      <c r="H12" s="281"/>
    </row>
    <row r="13" spans="1:8" ht="25.5" customHeight="1">
      <c r="A13" s="7"/>
      <c r="B13" s="279">
        <v>8</v>
      </c>
      <c r="C13" s="280" t="s">
        <v>737</v>
      </c>
      <c r="D13" s="280"/>
      <c r="E13" s="280"/>
      <c r="F13" s="282"/>
      <c r="G13" s="282"/>
      <c r="H13" s="281"/>
    </row>
    <row r="14" spans="1:8" ht="25.5" customHeight="1">
      <c r="A14" s="7"/>
      <c r="B14" s="279"/>
      <c r="C14" s="280"/>
      <c r="D14" s="280"/>
      <c r="E14" s="280"/>
      <c r="F14" s="282"/>
      <c r="G14" s="282"/>
      <c r="H14" s="281"/>
    </row>
    <row r="15" spans="1:8" ht="25.5" customHeight="1">
      <c r="A15" s="7"/>
      <c r="B15" s="279"/>
      <c r="C15" s="280"/>
      <c r="D15" s="280"/>
      <c r="E15" s="280"/>
      <c r="F15" s="282"/>
      <c r="G15" s="282"/>
      <c r="H15" s="281"/>
    </row>
    <row r="16" spans="1:8" ht="25.5" customHeight="1">
      <c r="A16" s="7"/>
      <c r="B16" s="279"/>
      <c r="C16" s="280"/>
      <c r="D16" s="280"/>
      <c r="E16" s="280"/>
      <c r="F16" s="282"/>
      <c r="G16" s="282"/>
      <c r="H16" s="281"/>
    </row>
    <row r="17" spans="1:8" ht="25.5" customHeight="1">
      <c r="A17" s="7"/>
      <c r="B17" s="283"/>
      <c r="C17" s="280"/>
      <c r="D17" s="284"/>
      <c r="E17" s="284"/>
      <c r="F17" s="284"/>
      <c r="G17" s="284"/>
      <c r="H17" s="285"/>
    </row>
    <row r="18" spans="1:8" ht="25.5" customHeight="1">
      <c r="A18" s="7"/>
      <c r="B18" s="283"/>
      <c r="C18" s="280"/>
      <c r="D18" s="284"/>
      <c r="E18" s="284"/>
      <c r="F18" s="284"/>
      <c r="G18" s="284"/>
      <c r="H18" s="285"/>
    </row>
    <row r="19" spans="1:8" ht="25.5" customHeight="1">
      <c r="A19" s="7"/>
      <c r="B19" s="283"/>
      <c r="C19" s="280"/>
      <c r="D19" s="284"/>
      <c r="E19" s="284"/>
      <c r="F19" s="284"/>
      <c r="G19" s="284"/>
      <c r="H19" s="285"/>
    </row>
    <row r="20" spans="1:8" ht="25.5" customHeight="1" thickBot="1">
      <c r="A20" s="7"/>
      <c r="B20" s="286"/>
      <c r="C20" s="287"/>
      <c r="D20" s="288"/>
      <c r="E20" s="288"/>
      <c r="F20" s="288"/>
      <c r="G20" s="288"/>
      <c r="H20" s="289"/>
    </row>
  </sheetData>
  <mergeCells count="7">
    <mergeCell ref="B2:H2"/>
    <mergeCell ref="B4:B5"/>
    <mergeCell ref="C4:C5"/>
    <mergeCell ref="D4:D5"/>
    <mergeCell ref="E4:E5"/>
    <mergeCell ref="F4:G4"/>
    <mergeCell ref="H4:H5"/>
  </mergeCells>
  <phoneticPr fontId="3" type="noConversion"/>
  <pageMargins left="0.7" right="0.7" top="0.75" bottom="0.75" header="0.3" footer="0.3"/>
  <pageSetup paperSize="9" scale="86"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sheetPr>
  <dimension ref="A1:F30"/>
  <sheetViews>
    <sheetView zoomScaleNormal="100" zoomScaleSheetLayoutView="100" workbookViewId="0">
      <selection activeCell="D1" sqref="D1"/>
    </sheetView>
  </sheetViews>
  <sheetFormatPr defaultColWidth="8.875" defaultRowHeight="14.25"/>
  <cols>
    <col min="1" max="1" width="5.125" style="94" customWidth="1"/>
    <col min="2" max="2" width="56.375" style="94" customWidth="1"/>
    <col min="3" max="3" width="19.125" style="225" customWidth="1"/>
    <col min="4" max="4" width="16.875" style="94" customWidth="1"/>
    <col min="5" max="5" width="17.25" style="94" bestFit="1" customWidth="1"/>
    <col min="6" max="16384" width="8.875" style="94"/>
  </cols>
  <sheetData>
    <row r="1" spans="1:6" s="11" customFormat="1" ht="20.100000000000001" customHeight="1">
      <c r="A1" s="712" t="s">
        <v>67</v>
      </c>
      <c r="B1" s="712"/>
      <c r="C1" s="712"/>
      <c r="D1" s="213" t="s">
        <v>672</v>
      </c>
    </row>
    <row r="2" spans="1:6" ht="25.5" customHeight="1">
      <c r="A2" s="713" t="s">
        <v>296</v>
      </c>
      <c r="B2" s="713"/>
      <c r="C2" s="713"/>
    </row>
    <row r="3" spans="1:6" s="96" customFormat="1">
      <c r="A3" s="95" t="s">
        <v>221</v>
      </c>
      <c r="B3" s="95" t="s">
        <v>297</v>
      </c>
      <c r="C3" s="221" t="s">
        <v>284</v>
      </c>
    </row>
    <row r="4" spans="1:6" s="98" customFormat="1">
      <c r="A4" s="97">
        <v>1</v>
      </c>
      <c r="B4" s="357" t="s">
        <v>298</v>
      </c>
      <c r="C4" s="319">
        <f>C5+C12</f>
        <v>128480766.73</v>
      </c>
      <c r="D4" s="98">
        <v>450</v>
      </c>
      <c r="E4" s="505">
        <f>C4+D4</f>
        <v>128481216.73</v>
      </c>
      <c r="F4" s="98">
        <f>E4*0.005</f>
        <v>642406.08365000004</v>
      </c>
    </row>
    <row r="5" spans="1:6" s="11" customFormat="1">
      <c r="A5" s="5">
        <v>2</v>
      </c>
      <c r="B5" s="10" t="s">
        <v>220</v>
      </c>
      <c r="C5" s="359">
        <f>C6+C8+C9+C10+C11</f>
        <v>128480266.73</v>
      </c>
    </row>
    <row r="6" spans="1:6">
      <c r="A6" s="99">
        <v>3</v>
      </c>
      <c r="B6" s="100" t="s">
        <v>193</v>
      </c>
      <c r="C6" s="291">
        <v>115796866.56</v>
      </c>
    </row>
    <row r="7" spans="1:6" s="98" customFormat="1">
      <c r="A7" s="95">
        <v>4</v>
      </c>
      <c r="B7" s="101" t="s">
        <v>68</v>
      </c>
      <c r="C7" s="291">
        <v>0</v>
      </c>
    </row>
    <row r="8" spans="1:6" s="11" customFormat="1">
      <c r="A8" s="5">
        <v>5</v>
      </c>
      <c r="B8" s="10" t="s">
        <v>194</v>
      </c>
      <c r="C8" s="291">
        <v>12683400.17</v>
      </c>
    </row>
    <row r="9" spans="1:6">
      <c r="A9" s="99">
        <v>6</v>
      </c>
      <c r="B9" s="100" t="s">
        <v>195</v>
      </c>
      <c r="C9" s="291">
        <v>0</v>
      </c>
    </row>
    <row r="10" spans="1:6" s="98" customFormat="1">
      <c r="A10" s="95">
        <v>7</v>
      </c>
      <c r="B10" s="101" t="s">
        <v>196</v>
      </c>
      <c r="C10" s="291">
        <v>0</v>
      </c>
    </row>
    <row r="11" spans="1:6" s="11" customFormat="1">
      <c r="A11" s="5">
        <v>8</v>
      </c>
      <c r="B11" s="10" t="s">
        <v>197</v>
      </c>
      <c r="C11" s="291">
        <v>0</v>
      </c>
    </row>
    <row r="12" spans="1:6">
      <c r="A12" s="99">
        <v>9</v>
      </c>
      <c r="B12" s="358" t="s">
        <v>198</v>
      </c>
      <c r="C12" s="359">
        <f>C13+C15+C16+C17+C18</f>
        <v>500</v>
      </c>
    </row>
    <row r="13" spans="1:6" s="98" customFormat="1">
      <c r="A13" s="95">
        <v>10</v>
      </c>
      <c r="B13" s="101" t="s">
        <v>199</v>
      </c>
      <c r="C13" s="291">
        <v>0</v>
      </c>
    </row>
    <row r="14" spans="1:6" s="11" customFormat="1">
      <c r="A14" s="5">
        <v>11</v>
      </c>
      <c r="B14" s="10" t="s">
        <v>69</v>
      </c>
      <c r="C14" s="291">
        <v>0</v>
      </c>
    </row>
    <row r="15" spans="1:6">
      <c r="A15" s="99">
        <v>12</v>
      </c>
      <c r="B15" s="264" t="s">
        <v>709</v>
      </c>
      <c r="C15" s="291">
        <v>0</v>
      </c>
    </row>
    <row r="16" spans="1:6" s="98" customFormat="1">
      <c r="A16" s="95">
        <v>13</v>
      </c>
      <c r="B16" s="264" t="s">
        <v>200</v>
      </c>
      <c r="C16" s="291">
        <v>0</v>
      </c>
    </row>
    <row r="17" spans="1:3" s="11" customFormat="1">
      <c r="A17" s="5">
        <v>14</v>
      </c>
      <c r="B17" s="10" t="s">
        <v>201</v>
      </c>
      <c r="C17" s="291">
        <v>0</v>
      </c>
    </row>
    <row r="18" spans="1:3">
      <c r="A18" s="99">
        <v>15</v>
      </c>
      <c r="B18" s="100" t="s">
        <v>197</v>
      </c>
      <c r="C18" s="291">
        <v>500</v>
      </c>
    </row>
    <row r="19" spans="1:3" s="98" customFormat="1">
      <c r="A19" s="95">
        <v>16</v>
      </c>
      <c r="B19" s="360" t="s">
        <v>299</v>
      </c>
      <c r="C19" s="319">
        <f>C20+C21+C22+C23+C24+C25+C26+C29+C28+C29</f>
        <v>13644200</v>
      </c>
    </row>
    <row r="20" spans="1:3" s="11" customFormat="1">
      <c r="A20" s="5">
        <v>17</v>
      </c>
      <c r="B20" s="10" t="s">
        <v>202</v>
      </c>
      <c r="C20" s="291">
        <v>0</v>
      </c>
    </row>
    <row r="21" spans="1:3">
      <c r="A21" s="99">
        <v>18</v>
      </c>
      <c r="B21" s="100" t="s">
        <v>203</v>
      </c>
      <c r="C21" s="291">
        <v>0</v>
      </c>
    </row>
    <row r="22" spans="1:3" s="98" customFormat="1">
      <c r="A22" s="95">
        <v>19</v>
      </c>
      <c r="B22" s="101" t="s">
        <v>204</v>
      </c>
      <c r="C22" s="291">
        <v>0</v>
      </c>
    </row>
    <row r="23" spans="1:3" s="11" customFormat="1">
      <c r="A23" s="5">
        <v>20</v>
      </c>
      <c r="B23" s="10" t="s">
        <v>205</v>
      </c>
      <c r="C23" s="291">
        <v>12366800</v>
      </c>
    </row>
    <row r="24" spans="1:3" ht="14.1" customHeight="1">
      <c r="A24" s="99">
        <v>21</v>
      </c>
      <c r="B24" s="100" t="s">
        <v>206</v>
      </c>
      <c r="C24" s="291">
        <v>0</v>
      </c>
    </row>
    <row r="25" spans="1:3" s="98" customFormat="1" ht="14.1" customHeight="1">
      <c r="A25" s="95">
        <v>22</v>
      </c>
      <c r="B25" s="101" t="s">
        <v>207</v>
      </c>
      <c r="C25" s="291">
        <v>0</v>
      </c>
    </row>
    <row r="26" spans="1:3" s="11" customFormat="1">
      <c r="A26" s="5">
        <v>23</v>
      </c>
      <c r="B26" s="10" t="s">
        <v>208</v>
      </c>
      <c r="C26" s="291">
        <v>0</v>
      </c>
    </row>
    <row r="27" spans="1:3">
      <c r="A27" s="99">
        <v>24</v>
      </c>
      <c r="B27" s="264" t="s">
        <v>707</v>
      </c>
      <c r="C27" s="291">
        <v>0</v>
      </c>
    </row>
    <row r="28" spans="1:3" s="98" customFormat="1">
      <c r="A28" s="95">
        <v>25</v>
      </c>
      <c r="B28" s="264" t="s">
        <v>708</v>
      </c>
      <c r="C28" s="291">
        <v>0</v>
      </c>
    </row>
    <row r="29" spans="1:3" s="11" customFormat="1">
      <c r="A29" s="5">
        <v>26</v>
      </c>
      <c r="B29" s="10" t="s">
        <v>209</v>
      </c>
      <c r="C29" s="291">
        <v>638700</v>
      </c>
    </row>
    <row r="30" spans="1:3">
      <c r="A30" s="714"/>
      <c r="B30" s="714"/>
      <c r="C30" s="714"/>
    </row>
  </sheetData>
  <mergeCells count="3">
    <mergeCell ref="A1:C1"/>
    <mergeCell ref="A2:C2"/>
    <mergeCell ref="A30:C30"/>
  </mergeCells>
  <phoneticPr fontId="3" type="noConversion"/>
  <hyperlinks>
    <hyperlink ref="D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orientation="portrait" cellComments="asDisplayed"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45"/>
  <sheetViews>
    <sheetView zoomScaleNormal="100" zoomScaleSheetLayoutView="100" workbookViewId="0">
      <selection activeCell="D1" sqref="D1"/>
    </sheetView>
  </sheetViews>
  <sheetFormatPr defaultRowHeight="15" customHeight="1"/>
  <cols>
    <col min="1" max="1" width="5.25" style="176" customWidth="1"/>
    <col min="2" max="2" width="56.375" style="176" customWidth="1"/>
    <col min="3" max="3" width="19.25" style="176" customWidth="1"/>
    <col min="4" max="4" width="22.375" style="176" customWidth="1"/>
    <col min="5" max="16384" width="9" style="176"/>
  </cols>
  <sheetData>
    <row r="1" spans="1:4" s="175" customFormat="1" ht="20.100000000000001" customHeight="1">
      <c r="A1" s="715" t="s">
        <v>488</v>
      </c>
      <c r="B1" s="715"/>
      <c r="C1" s="715"/>
      <c r="D1" s="213" t="s">
        <v>663</v>
      </c>
    </row>
    <row r="2" spans="1:4" ht="25.5" customHeight="1">
      <c r="A2" s="716" t="s">
        <v>489</v>
      </c>
      <c r="B2" s="716"/>
      <c r="C2" s="716"/>
    </row>
    <row r="3" spans="1:4" ht="14.25" customHeight="1">
      <c r="A3" s="177" t="s">
        <v>221</v>
      </c>
      <c r="B3" s="177" t="s">
        <v>490</v>
      </c>
      <c r="C3" s="177" t="s">
        <v>491</v>
      </c>
    </row>
    <row r="4" spans="1:4" ht="14.25" customHeight="1">
      <c r="A4" s="177">
        <v>1</v>
      </c>
      <c r="B4" s="364" t="s">
        <v>492</v>
      </c>
      <c r="C4" s="178"/>
    </row>
    <row r="5" spans="1:4" ht="14.25" customHeight="1">
      <c r="A5" s="177">
        <v>2</v>
      </c>
      <c r="B5" s="178" t="s">
        <v>493</v>
      </c>
      <c r="C5" s="178"/>
    </row>
    <row r="6" spans="1:4" ht="14.25" customHeight="1">
      <c r="A6" s="177">
        <v>3</v>
      </c>
      <c r="B6" s="178" t="s">
        <v>494</v>
      </c>
      <c r="C6" s="178"/>
    </row>
    <row r="7" spans="1:4" ht="14.25" customHeight="1">
      <c r="A7" s="177">
        <v>4</v>
      </c>
      <c r="B7" s="179" t="s">
        <v>495</v>
      </c>
      <c r="C7" s="178"/>
    </row>
    <row r="8" spans="1:4" ht="14.25" customHeight="1">
      <c r="A8" s="177">
        <v>5</v>
      </c>
      <c r="B8" s="179" t="s">
        <v>496</v>
      </c>
      <c r="C8" s="178"/>
    </row>
    <row r="9" spans="1:4" ht="14.25" customHeight="1">
      <c r="A9" s="177">
        <v>6</v>
      </c>
      <c r="B9" s="179" t="s">
        <v>497</v>
      </c>
      <c r="C9" s="178"/>
    </row>
    <row r="10" spans="1:4" ht="14.25" customHeight="1">
      <c r="A10" s="177">
        <v>7</v>
      </c>
      <c r="B10" s="179" t="s">
        <v>498</v>
      </c>
      <c r="C10" s="178"/>
    </row>
    <row r="11" spans="1:4" ht="14.25" customHeight="1">
      <c r="A11" s="177">
        <v>8</v>
      </c>
      <c r="B11" s="179" t="s">
        <v>499</v>
      </c>
      <c r="C11" s="178"/>
    </row>
    <row r="12" spans="1:4" ht="14.25" customHeight="1">
      <c r="A12" s="177">
        <v>9</v>
      </c>
      <c r="B12" s="179" t="s">
        <v>500</v>
      </c>
      <c r="C12" s="178"/>
    </row>
    <row r="13" spans="1:4" ht="14.25" customHeight="1">
      <c r="A13" s="177">
        <v>10</v>
      </c>
      <c r="B13" s="178" t="s">
        <v>501</v>
      </c>
      <c r="C13" s="178"/>
    </row>
    <row r="14" spans="1:4" ht="14.25" customHeight="1">
      <c r="A14" s="177">
        <v>11</v>
      </c>
      <c r="B14" s="179" t="s">
        <v>502</v>
      </c>
      <c r="C14" s="178"/>
    </row>
    <row r="15" spans="1:4" ht="14.25" customHeight="1">
      <c r="A15" s="177">
        <v>12</v>
      </c>
      <c r="B15" s="179" t="s">
        <v>503</v>
      </c>
      <c r="C15" s="178"/>
    </row>
    <row r="16" spans="1:4" ht="14.25" customHeight="1">
      <c r="A16" s="177">
        <v>13</v>
      </c>
      <c r="B16" s="179" t="s">
        <v>504</v>
      </c>
      <c r="C16" s="178"/>
    </row>
    <row r="17" spans="1:3" ht="14.25" customHeight="1">
      <c r="A17" s="177">
        <v>14</v>
      </c>
      <c r="B17" s="179" t="s">
        <v>505</v>
      </c>
      <c r="C17" s="178"/>
    </row>
    <row r="18" spans="1:3" ht="14.25" customHeight="1">
      <c r="A18" s="177">
        <v>15</v>
      </c>
      <c r="B18" s="179" t="s">
        <v>506</v>
      </c>
      <c r="C18" s="178"/>
    </row>
    <row r="19" spans="1:3" ht="14.25" customHeight="1">
      <c r="A19" s="177">
        <v>16</v>
      </c>
      <c r="B19" s="179" t="s">
        <v>507</v>
      </c>
      <c r="C19" s="178"/>
    </row>
    <row r="20" spans="1:3" ht="14.25" customHeight="1">
      <c r="A20" s="177">
        <v>17</v>
      </c>
      <c r="B20" s="179" t="s">
        <v>508</v>
      </c>
      <c r="C20" s="178"/>
    </row>
    <row r="21" spans="1:3" ht="14.25" customHeight="1">
      <c r="A21" s="177">
        <v>18</v>
      </c>
      <c r="B21" s="365" t="s">
        <v>509</v>
      </c>
      <c r="C21" s="178"/>
    </row>
    <row r="22" spans="1:3" ht="14.25" customHeight="1">
      <c r="A22" s="177">
        <v>19</v>
      </c>
      <c r="B22" s="179" t="s">
        <v>510</v>
      </c>
      <c r="C22" s="178"/>
    </row>
    <row r="23" spans="1:3" ht="14.25" customHeight="1">
      <c r="A23" s="177">
        <v>20</v>
      </c>
      <c r="B23" s="180" t="s">
        <v>511</v>
      </c>
      <c r="C23" s="178"/>
    </row>
    <row r="24" spans="1:3" ht="14.25" customHeight="1">
      <c r="A24" s="177">
        <v>21</v>
      </c>
      <c r="B24" s="179" t="s">
        <v>512</v>
      </c>
      <c r="C24" s="178"/>
    </row>
    <row r="25" spans="1:3" ht="14.25" customHeight="1">
      <c r="A25" s="177">
        <v>22</v>
      </c>
      <c r="B25" s="179" t="s">
        <v>513</v>
      </c>
      <c r="C25" s="178"/>
    </row>
    <row r="26" spans="1:3" ht="14.25" customHeight="1">
      <c r="A26" s="177">
        <v>23</v>
      </c>
      <c r="B26" s="179" t="s">
        <v>514</v>
      </c>
      <c r="C26" s="178"/>
    </row>
    <row r="27" spans="1:3" ht="14.25" customHeight="1">
      <c r="A27" s="177">
        <v>24</v>
      </c>
      <c r="B27" s="179" t="s">
        <v>515</v>
      </c>
      <c r="C27" s="178"/>
    </row>
    <row r="28" spans="1:3" ht="14.25" customHeight="1">
      <c r="A28" s="177">
        <v>25</v>
      </c>
      <c r="B28" s="179" t="s">
        <v>500</v>
      </c>
      <c r="C28" s="178"/>
    </row>
    <row r="29" spans="1:3" ht="14.25" customHeight="1">
      <c r="A29" s="177">
        <v>26</v>
      </c>
      <c r="B29" s="179" t="s">
        <v>516</v>
      </c>
      <c r="C29" s="178"/>
    </row>
    <row r="30" spans="1:3" ht="14.25" customHeight="1">
      <c r="A30" s="177">
        <v>27</v>
      </c>
      <c r="B30" s="178" t="s">
        <v>517</v>
      </c>
      <c r="C30" s="178"/>
    </row>
    <row r="31" spans="1:3" ht="14.25" customHeight="1">
      <c r="A31" s="177">
        <v>28</v>
      </c>
      <c r="B31" s="178" t="s">
        <v>518</v>
      </c>
      <c r="C31" s="178"/>
    </row>
    <row r="32" spans="1:3" ht="14.25" customHeight="1">
      <c r="A32" s="177">
        <v>29</v>
      </c>
      <c r="B32" s="178" t="s">
        <v>519</v>
      </c>
      <c r="C32" s="178"/>
    </row>
    <row r="33" spans="1:3" ht="14.25" customHeight="1">
      <c r="A33" s="177">
        <v>30</v>
      </c>
      <c r="B33" s="178" t="s">
        <v>520</v>
      </c>
      <c r="C33" s="178"/>
    </row>
    <row r="34" spans="1:3" ht="14.25" customHeight="1">
      <c r="A34" s="177">
        <v>31</v>
      </c>
      <c r="B34" s="178" t="s">
        <v>521</v>
      </c>
      <c r="C34" s="178"/>
    </row>
    <row r="35" spans="1:3" ht="14.25" customHeight="1">
      <c r="A35" s="177">
        <v>32</v>
      </c>
      <c r="B35" s="178" t="s">
        <v>522</v>
      </c>
      <c r="C35" s="178"/>
    </row>
    <row r="36" spans="1:3" ht="14.25" customHeight="1">
      <c r="A36" s="177">
        <v>33</v>
      </c>
      <c r="B36" s="178" t="s">
        <v>523</v>
      </c>
      <c r="C36" s="178"/>
    </row>
    <row r="37" spans="1:3" ht="14.25" customHeight="1">
      <c r="A37" s="177">
        <v>34</v>
      </c>
      <c r="B37" s="178" t="s">
        <v>524</v>
      </c>
      <c r="C37" s="178"/>
    </row>
    <row r="38" spans="1:3" ht="14.25" customHeight="1">
      <c r="A38" s="177">
        <v>35</v>
      </c>
      <c r="B38" s="364" t="s">
        <v>525</v>
      </c>
      <c r="C38" s="178"/>
    </row>
    <row r="39" spans="1:3" ht="14.25" customHeight="1">
      <c r="A39" s="177">
        <v>36</v>
      </c>
      <c r="B39" s="178" t="s">
        <v>526</v>
      </c>
      <c r="C39" s="178"/>
    </row>
    <row r="40" spans="1:3" ht="14.25" customHeight="1">
      <c r="A40" s="177">
        <v>37</v>
      </c>
      <c r="B40" s="178" t="s">
        <v>527</v>
      </c>
      <c r="C40" s="178"/>
    </row>
    <row r="41" spans="1:3" ht="14.25" customHeight="1">
      <c r="A41" s="177">
        <v>38</v>
      </c>
      <c r="B41" s="178" t="s">
        <v>528</v>
      </c>
      <c r="C41" s="178"/>
    </row>
    <row r="42" spans="1:3" ht="14.25" customHeight="1">
      <c r="A42" s="177">
        <v>39</v>
      </c>
      <c r="B42" s="178" t="s">
        <v>529</v>
      </c>
      <c r="C42" s="178"/>
    </row>
    <row r="43" spans="1:3" ht="14.25" customHeight="1">
      <c r="A43" s="177">
        <v>40</v>
      </c>
      <c r="B43" s="178" t="s">
        <v>530</v>
      </c>
      <c r="C43" s="178"/>
    </row>
    <row r="44" spans="1:3" ht="14.25" customHeight="1">
      <c r="A44" s="177">
        <v>41</v>
      </c>
      <c r="B44" s="178" t="s">
        <v>531</v>
      </c>
      <c r="C44" s="178"/>
    </row>
    <row r="45" spans="1:3" ht="14.25" customHeight="1">
      <c r="A45" s="177">
        <v>42</v>
      </c>
      <c r="B45" s="178" t="s">
        <v>532</v>
      </c>
      <c r="C45" s="178"/>
    </row>
  </sheetData>
  <mergeCells count="2">
    <mergeCell ref="A1:C1"/>
    <mergeCell ref="A2:C2"/>
  </mergeCells>
  <phoneticPr fontId="3" type="noConversion"/>
  <hyperlinks>
    <hyperlink ref="D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D32"/>
  <sheetViews>
    <sheetView zoomScaleNormal="100" zoomScaleSheetLayoutView="100" workbookViewId="0">
      <selection activeCell="D1" sqref="D1"/>
    </sheetView>
  </sheetViews>
  <sheetFormatPr defaultColWidth="31.625" defaultRowHeight="14.25"/>
  <cols>
    <col min="1" max="1" width="5.125" style="105" customWidth="1"/>
    <col min="2" max="2" width="56.375" style="105" customWidth="1"/>
    <col min="3" max="3" width="19.125" style="226" customWidth="1"/>
    <col min="4" max="16384" width="31.625" style="105"/>
  </cols>
  <sheetData>
    <row r="1" spans="1:4" s="11" customFormat="1" ht="20.100000000000001" customHeight="1">
      <c r="A1" s="717" t="s">
        <v>70</v>
      </c>
      <c r="B1" s="717"/>
      <c r="C1" s="717"/>
      <c r="D1" s="213" t="s">
        <v>667</v>
      </c>
    </row>
    <row r="2" spans="1:4" s="102" customFormat="1" ht="25.5" customHeight="1">
      <c r="A2" s="718" t="s">
        <v>211</v>
      </c>
      <c r="B2" s="718"/>
      <c r="C2" s="718"/>
    </row>
    <row r="3" spans="1:4" s="103" customFormat="1" ht="14.25" customHeight="1">
      <c r="A3" s="95" t="s">
        <v>221</v>
      </c>
      <c r="B3" s="95" t="s">
        <v>212</v>
      </c>
      <c r="C3" s="221" t="s">
        <v>284</v>
      </c>
    </row>
    <row r="4" spans="1:4" s="103" customFormat="1" ht="14.25" customHeight="1">
      <c r="A4" s="95">
        <v>1</v>
      </c>
      <c r="B4" s="360" t="s">
        <v>145</v>
      </c>
      <c r="C4" s="294">
        <f>C5+C12</f>
        <v>43331700</v>
      </c>
    </row>
    <row r="5" spans="1:4" s="103" customFormat="1" ht="14.25" customHeight="1">
      <c r="A5" s="95">
        <v>2</v>
      </c>
      <c r="B5" s="101" t="s">
        <v>300</v>
      </c>
      <c r="C5" s="294">
        <f>C6+C8+C9+C10+C11</f>
        <v>43331700</v>
      </c>
    </row>
    <row r="6" spans="1:4" s="103" customFormat="1" ht="14.25" customHeight="1">
      <c r="A6" s="95">
        <v>3</v>
      </c>
      <c r="B6" s="101" t="s">
        <v>311</v>
      </c>
      <c r="C6" s="294">
        <v>39037700</v>
      </c>
    </row>
    <row r="7" spans="1:4" s="103" customFormat="1" ht="14.25" customHeight="1">
      <c r="A7" s="95">
        <v>4</v>
      </c>
      <c r="B7" s="101" t="s">
        <v>71</v>
      </c>
      <c r="C7" s="294">
        <v>0</v>
      </c>
    </row>
    <row r="8" spans="1:4" s="103" customFormat="1" ht="14.25" customHeight="1">
      <c r="A8" s="95">
        <v>5</v>
      </c>
      <c r="B8" s="101" t="s">
        <v>312</v>
      </c>
      <c r="C8" s="294">
        <v>4294000</v>
      </c>
    </row>
    <row r="9" spans="1:4" s="103" customFormat="1" ht="14.25" customHeight="1">
      <c r="A9" s="95">
        <v>6</v>
      </c>
      <c r="B9" s="101" t="s">
        <v>313</v>
      </c>
      <c r="C9" s="294">
        <v>0</v>
      </c>
    </row>
    <row r="10" spans="1:4" s="103" customFormat="1" ht="14.25" customHeight="1">
      <c r="A10" s="95">
        <v>7</v>
      </c>
      <c r="B10" s="101" t="s">
        <v>314</v>
      </c>
      <c r="C10" s="294">
        <v>0</v>
      </c>
    </row>
    <row r="11" spans="1:4" s="103" customFormat="1" ht="14.25" customHeight="1">
      <c r="A11" s="95">
        <v>8</v>
      </c>
      <c r="B11" s="101" t="s">
        <v>197</v>
      </c>
      <c r="C11" s="294">
        <v>0</v>
      </c>
    </row>
    <row r="12" spans="1:4" s="103" customFormat="1" ht="14.25" customHeight="1">
      <c r="A12" s="95">
        <v>9</v>
      </c>
      <c r="B12" s="101" t="s">
        <v>301</v>
      </c>
      <c r="C12" s="294">
        <f>C13+C15+C16+C17+C18</f>
        <v>0</v>
      </c>
    </row>
    <row r="13" spans="1:4" s="103" customFormat="1" ht="14.25" customHeight="1">
      <c r="A13" s="95">
        <v>10</v>
      </c>
      <c r="B13" s="101" t="s">
        <v>315</v>
      </c>
      <c r="C13" s="294">
        <v>0</v>
      </c>
    </row>
    <row r="14" spans="1:4" s="103" customFormat="1" ht="14.25" customHeight="1">
      <c r="A14" s="95">
        <v>11</v>
      </c>
      <c r="B14" s="101" t="s">
        <v>71</v>
      </c>
      <c r="C14" s="294">
        <v>0</v>
      </c>
    </row>
    <row r="15" spans="1:4" s="103" customFormat="1" ht="14.25" customHeight="1">
      <c r="A15" s="95">
        <v>12</v>
      </c>
      <c r="B15" s="264" t="s">
        <v>316</v>
      </c>
      <c r="C15" s="294">
        <v>0</v>
      </c>
    </row>
    <row r="16" spans="1:4" s="103" customFormat="1" ht="14.25" customHeight="1">
      <c r="A16" s="95">
        <v>13</v>
      </c>
      <c r="B16" s="264" t="s">
        <v>710</v>
      </c>
      <c r="C16" s="294">
        <v>0</v>
      </c>
    </row>
    <row r="17" spans="1:4" s="103" customFormat="1" ht="14.25" customHeight="1">
      <c r="A17" s="95">
        <v>14</v>
      </c>
      <c r="B17" s="101" t="s">
        <v>317</v>
      </c>
      <c r="C17" s="294">
        <v>0</v>
      </c>
    </row>
    <row r="18" spans="1:4" s="103" customFormat="1" ht="14.25" customHeight="1">
      <c r="A18" s="95">
        <v>15</v>
      </c>
      <c r="B18" s="101" t="s">
        <v>318</v>
      </c>
      <c r="C18" s="294">
        <v>0</v>
      </c>
    </row>
    <row r="19" spans="1:4" s="103" customFormat="1" ht="14.25" customHeight="1">
      <c r="A19" s="95">
        <v>16</v>
      </c>
      <c r="B19" s="360" t="s">
        <v>213</v>
      </c>
      <c r="C19" s="294">
        <f>C20+C21+C22+C23+C24+C25+C26+C27+C28+C29</f>
        <v>10200.08</v>
      </c>
    </row>
    <row r="20" spans="1:4" s="103" customFormat="1" ht="14.25" customHeight="1">
      <c r="A20" s="95">
        <v>17</v>
      </c>
      <c r="B20" s="101" t="s">
        <v>302</v>
      </c>
      <c r="C20" s="294">
        <v>6200</v>
      </c>
    </row>
    <row r="21" spans="1:4" s="103" customFormat="1" ht="14.25" customHeight="1">
      <c r="A21" s="95">
        <v>18</v>
      </c>
      <c r="B21" s="101" t="s">
        <v>303</v>
      </c>
      <c r="C21" s="294">
        <v>0</v>
      </c>
    </row>
    <row r="22" spans="1:4" s="103" customFormat="1" ht="14.25" customHeight="1">
      <c r="A22" s="95">
        <v>19</v>
      </c>
      <c r="B22" s="101" t="s">
        <v>304</v>
      </c>
      <c r="C22" s="294">
        <v>0</v>
      </c>
    </row>
    <row r="23" spans="1:4" s="103" customFormat="1" ht="14.25" customHeight="1">
      <c r="A23" s="95">
        <v>20</v>
      </c>
      <c r="B23" s="101" t="s">
        <v>305</v>
      </c>
      <c r="C23" s="294">
        <v>4000</v>
      </c>
      <c r="D23" s="432" t="s">
        <v>1288</v>
      </c>
    </row>
    <row r="24" spans="1:4" s="103" customFormat="1" ht="14.1" customHeight="1">
      <c r="A24" s="95">
        <v>21</v>
      </c>
      <c r="B24" s="101" t="s">
        <v>306</v>
      </c>
      <c r="C24" s="294">
        <v>0</v>
      </c>
    </row>
    <row r="25" spans="1:4" s="103" customFormat="1" ht="14.1" customHeight="1">
      <c r="A25" s="95">
        <v>22</v>
      </c>
      <c r="B25" s="101" t="s">
        <v>307</v>
      </c>
      <c r="C25" s="294">
        <v>0</v>
      </c>
    </row>
    <row r="26" spans="1:4" s="103" customFormat="1" ht="14.25" customHeight="1">
      <c r="A26" s="95">
        <v>23</v>
      </c>
      <c r="B26" s="101" t="s">
        <v>308</v>
      </c>
      <c r="C26" s="294">
        <v>0</v>
      </c>
    </row>
    <row r="27" spans="1:4" s="103" customFormat="1" ht="14.25" customHeight="1">
      <c r="A27" s="95">
        <v>24</v>
      </c>
      <c r="B27" s="101" t="s">
        <v>309</v>
      </c>
      <c r="C27" s="294">
        <v>0</v>
      </c>
    </row>
    <row r="28" spans="1:4" s="103" customFormat="1" ht="14.25" customHeight="1">
      <c r="A28" s="95">
        <v>25</v>
      </c>
      <c r="B28" s="10" t="s">
        <v>310</v>
      </c>
      <c r="C28" s="294">
        <v>0</v>
      </c>
    </row>
    <row r="29" spans="1:4" s="103" customFormat="1" ht="14.25" customHeight="1">
      <c r="A29" s="95">
        <v>26</v>
      </c>
      <c r="B29" s="101" t="s">
        <v>209</v>
      </c>
      <c r="C29" s="294">
        <v>0.08</v>
      </c>
    </row>
    <row r="30" spans="1:4" s="103" customFormat="1" ht="12">
      <c r="A30" s="719"/>
      <c r="B30" s="719"/>
      <c r="C30" s="719"/>
    </row>
    <row r="32" spans="1:4">
      <c r="A32" s="98"/>
      <c r="B32" s="104"/>
    </row>
  </sheetData>
  <mergeCells count="3">
    <mergeCell ref="A1:C1"/>
    <mergeCell ref="A2:C2"/>
    <mergeCell ref="A30:C30"/>
  </mergeCells>
  <phoneticPr fontId="3" type="noConversion"/>
  <hyperlinks>
    <hyperlink ref="D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42"/>
  <sheetViews>
    <sheetView zoomScaleNormal="100" zoomScaleSheetLayoutView="100" workbookViewId="0">
      <selection activeCell="G26" sqref="G26"/>
    </sheetView>
  </sheetViews>
  <sheetFormatPr defaultRowHeight="15" customHeight="1"/>
  <cols>
    <col min="1" max="1" width="5.25" style="181" customWidth="1"/>
    <col min="2" max="2" width="56.375" style="181" customWidth="1"/>
    <col min="3" max="3" width="19.25" style="185" customWidth="1"/>
    <col min="4" max="16384" width="9" style="181"/>
  </cols>
  <sheetData>
    <row r="1" spans="1:4" ht="20.100000000000001" customHeight="1">
      <c r="A1" s="715" t="s">
        <v>533</v>
      </c>
      <c r="B1" s="715"/>
      <c r="C1" s="715"/>
      <c r="D1" s="213" t="s">
        <v>663</v>
      </c>
    </row>
    <row r="2" spans="1:4" ht="25.5" customHeight="1">
      <c r="A2" s="720" t="s">
        <v>534</v>
      </c>
      <c r="B2" s="720"/>
      <c r="C2" s="720"/>
    </row>
    <row r="3" spans="1:4" ht="14.25" customHeight="1">
      <c r="A3" s="177" t="s">
        <v>221</v>
      </c>
      <c r="B3" s="177" t="s">
        <v>219</v>
      </c>
      <c r="C3" s="182" t="s">
        <v>535</v>
      </c>
    </row>
    <row r="4" spans="1:4" ht="14.25" customHeight="1">
      <c r="A4" s="177">
        <v>1</v>
      </c>
      <c r="B4" s="364" t="s">
        <v>536</v>
      </c>
      <c r="C4" s="183"/>
    </row>
    <row r="5" spans="1:4" ht="14.25" customHeight="1">
      <c r="A5" s="177">
        <v>2</v>
      </c>
      <c r="B5" s="178" t="s">
        <v>537</v>
      </c>
      <c r="C5" s="182"/>
    </row>
    <row r="6" spans="1:4" ht="14.25" customHeight="1">
      <c r="A6" s="177">
        <v>3</v>
      </c>
      <c r="B6" s="178" t="s">
        <v>538</v>
      </c>
      <c r="C6" s="182"/>
    </row>
    <row r="7" spans="1:4" ht="14.25" customHeight="1">
      <c r="A7" s="177">
        <v>4</v>
      </c>
      <c r="B7" s="178" t="s">
        <v>539</v>
      </c>
      <c r="C7" s="182"/>
    </row>
    <row r="8" spans="1:4" ht="14.25" customHeight="1">
      <c r="A8" s="177">
        <v>5</v>
      </c>
      <c r="B8" s="178" t="s">
        <v>540</v>
      </c>
      <c r="C8" s="182"/>
    </row>
    <row r="9" spans="1:4" ht="14.25" customHeight="1">
      <c r="A9" s="177">
        <v>6</v>
      </c>
      <c r="B9" s="178" t="s">
        <v>541</v>
      </c>
      <c r="C9" s="182"/>
    </row>
    <row r="10" spans="1:4" ht="14.25" customHeight="1">
      <c r="A10" s="177">
        <v>7</v>
      </c>
      <c r="B10" s="178" t="s">
        <v>542</v>
      </c>
      <c r="C10" s="182"/>
    </row>
    <row r="11" spans="1:4" ht="14.25" customHeight="1">
      <c r="A11" s="177">
        <v>8</v>
      </c>
      <c r="B11" s="178" t="s">
        <v>543</v>
      </c>
      <c r="C11" s="182"/>
    </row>
    <row r="12" spans="1:4" ht="14.25" customHeight="1">
      <c r="A12" s="177">
        <v>9</v>
      </c>
      <c r="B12" s="178" t="s">
        <v>544</v>
      </c>
      <c r="C12" s="182"/>
    </row>
    <row r="13" spans="1:4" ht="14.25" customHeight="1">
      <c r="A13" s="177">
        <v>10</v>
      </c>
      <c r="B13" s="178" t="s">
        <v>545</v>
      </c>
      <c r="C13" s="182"/>
    </row>
    <row r="14" spans="1:4" ht="14.25" customHeight="1">
      <c r="A14" s="177">
        <v>11</v>
      </c>
      <c r="B14" s="178" t="s">
        <v>546</v>
      </c>
      <c r="C14" s="182"/>
    </row>
    <row r="15" spans="1:4" ht="14.25" customHeight="1">
      <c r="A15" s="177">
        <v>12</v>
      </c>
      <c r="B15" s="178" t="s">
        <v>547</v>
      </c>
      <c r="C15" s="182"/>
    </row>
    <row r="16" spans="1:4" ht="14.25" customHeight="1">
      <c r="A16" s="177">
        <v>13</v>
      </c>
      <c r="B16" s="178" t="s">
        <v>548</v>
      </c>
      <c r="C16" s="182"/>
    </row>
    <row r="17" spans="1:3" ht="14.25" customHeight="1">
      <c r="A17" s="177">
        <v>14</v>
      </c>
      <c r="B17" s="178" t="s">
        <v>549</v>
      </c>
      <c r="C17" s="182"/>
    </row>
    <row r="18" spans="1:3" ht="14.25" customHeight="1">
      <c r="A18" s="177">
        <v>15</v>
      </c>
      <c r="B18" s="178" t="s">
        <v>550</v>
      </c>
      <c r="C18" s="182"/>
    </row>
    <row r="19" spans="1:3" ht="14.25" customHeight="1">
      <c r="A19" s="177">
        <v>16</v>
      </c>
      <c r="B19" s="178" t="s">
        <v>551</v>
      </c>
      <c r="C19" s="182"/>
    </row>
    <row r="20" spans="1:3" ht="14.25" customHeight="1">
      <c r="A20" s="177">
        <v>17</v>
      </c>
      <c r="B20" s="178" t="s">
        <v>552</v>
      </c>
      <c r="C20" s="182"/>
    </row>
    <row r="21" spans="1:3" ht="14.25" customHeight="1">
      <c r="A21" s="177">
        <v>18</v>
      </c>
      <c r="B21" s="178" t="s">
        <v>553</v>
      </c>
      <c r="C21" s="182"/>
    </row>
    <row r="22" spans="1:3" ht="14.25" customHeight="1">
      <c r="A22" s="177">
        <v>19</v>
      </c>
      <c r="B22" s="178" t="s">
        <v>554</v>
      </c>
      <c r="C22" s="182"/>
    </row>
    <row r="23" spans="1:3" ht="14.25" customHeight="1">
      <c r="A23" s="177">
        <v>20</v>
      </c>
      <c r="B23" s="178" t="s">
        <v>555</v>
      </c>
      <c r="C23" s="182"/>
    </row>
    <row r="24" spans="1:3" ht="14.25" customHeight="1">
      <c r="A24" s="177">
        <v>21</v>
      </c>
      <c r="B24" s="178" t="s">
        <v>556</v>
      </c>
      <c r="C24" s="182"/>
    </row>
    <row r="25" spans="1:3" ht="14.25" customHeight="1">
      <c r="A25" s="177">
        <v>22</v>
      </c>
      <c r="B25" s="178" t="s">
        <v>557</v>
      </c>
      <c r="C25" s="182"/>
    </row>
    <row r="26" spans="1:3" ht="14.25" customHeight="1">
      <c r="A26" s="177">
        <v>23</v>
      </c>
      <c r="B26" s="178" t="s">
        <v>558</v>
      </c>
      <c r="C26" s="182"/>
    </row>
    <row r="27" spans="1:3" ht="14.25" customHeight="1">
      <c r="A27" s="177">
        <v>24</v>
      </c>
      <c r="B27" s="178" t="s">
        <v>559</v>
      </c>
      <c r="C27" s="182"/>
    </row>
    <row r="28" spans="1:3" ht="14.25" customHeight="1">
      <c r="A28" s="177">
        <v>25</v>
      </c>
      <c r="B28" s="178" t="s">
        <v>560</v>
      </c>
      <c r="C28" s="184"/>
    </row>
    <row r="29" spans="1:3" ht="14.25" customHeight="1">
      <c r="A29" s="177">
        <v>26</v>
      </c>
      <c r="B29" s="178" t="s">
        <v>561</v>
      </c>
      <c r="C29" s="184"/>
    </row>
    <row r="30" spans="1:3" ht="14.25" customHeight="1">
      <c r="A30" s="177">
        <v>27</v>
      </c>
      <c r="B30" s="178" t="s">
        <v>562</v>
      </c>
      <c r="C30" s="184"/>
    </row>
    <row r="31" spans="1:3" ht="14.25" customHeight="1">
      <c r="A31" s="177">
        <v>28</v>
      </c>
      <c r="B31" s="178" t="s">
        <v>548</v>
      </c>
      <c r="C31" s="184"/>
    </row>
    <row r="32" spans="1:3" ht="14.25" customHeight="1">
      <c r="A32" s="177">
        <v>29</v>
      </c>
      <c r="B32" s="178" t="s">
        <v>549</v>
      </c>
      <c r="C32" s="184"/>
    </row>
    <row r="33" spans="1:3" ht="14.25" customHeight="1">
      <c r="A33" s="177">
        <v>30</v>
      </c>
      <c r="B33" s="178" t="s">
        <v>563</v>
      </c>
      <c r="C33" s="184"/>
    </row>
    <row r="34" spans="1:3" ht="14.25" customHeight="1">
      <c r="A34" s="177">
        <v>31</v>
      </c>
      <c r="B34" s="178" t="s">
        <v>564</v>
      </c>
      <c r="C34" s="184"/>
    </row>
    <row r="35" spans="1:3" ht="14.25" customHeight="1">
      <c r="A35" s="177">
        <v>32</v>
      </c>
      <c r="B35" s="178" t="s">
        <v>565</v>
      </c>
      <c r="C35" s="184"/>
    </row>
    <row r="36" spans="1:3" ht="14.25" customHeight="1">
      <c r="A36" s="177">
        <v>33</v>
      </c>
      <c r="B36" s="364" t="s">
        <v>566</v>
      </c>
      <c r="C36" s="183"/>
    </row>
    <row r="37" spans="1:3" ht="14.25" customHeight="1">
      <c r="A37" s="177">
        <v>34</v>
      </c>
      <c r="B37" s="178" t="s">
        <v>302</v>
      </c>
      <c r="C37" s="184"/>
    </row>
    <row r="38" spans="1:3" ht="14.25" customHeight="1">
      <c r="A38" s="177">
        <v>35</v>
      </c>
      <c r="B38" s="178" t="s">
        <v>303</v>
      </c>
      <c r="C38" s="184"/>
    </row>
    <row r="39" spans="1:3" ht="14.25" customHeight="1">
      <c r="A39" s="177">
        <v>36</v>
      </c>
      <c r="B39" s="178" t="s">
        <v>304</v>
      </c>
      <c r="C39" s="184"/>
    </row>
    <row r="40" spans="1:3" ht="14.25" customHeight="1">
      <c r="A40" s="177">
        <v>37</v>
      </c>
      <c r="B40" s="178" t="s">
        <v>567</v>
      </c>
      <c r="C40" s="184"/>
    </row>
    <row r="41" spans="1:3" ht="14.25" customHeight="1">
      <c r="A41" s="177">
        <v>38</v>
      </c>
      <c r="B41" s="178" t="s">
        <v>568</v>
      </c>
      <c r="C41" s="184"/>
    </row>
    <row r="42" spans="1:3" ht="14.25" customHeight="1">
      <c r="A42" s="177">
        <v>39</v>
      </c>
      <c r="B42" s="178" t="s">
        <v>569</v>
      </c>
      <c r="C42" s="184"/>
    </row>
  </sheetData>
  <mergeCells count="2">
    <mergeCell ref="A1:C1"/>
    <mergeCell ref="A2:C2"/>
  </mergeCells>
  <phoneticPr fontId="3" type="noConversion"/>
  <hyperlinks>
    <hyperlink ref="D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1"/>
  <sheetViews>
    <sheetView topLeftCell="A22" zoomScaleNormal="150" workbookViewId="0">
      <selection activeCell="D31" sqref="D31"/>
    </sheetView>
  </sheetViews>
  <sheetFormatPr defaultColWidth="31.625" defaultRowHeight="14.25"/>
  <cols>
    <col min="1" max="1" width="5.125" style="98" customWidth="1"/>
    <col min="2" max="2" width="56.375" style="98" customWidth="1"/>
    <col min="3" max="3" width="19.125" style="227" customWidth="1"/>
    <col min="4" max="16384" width="31.625" style="98"/>
  </cols>
  <sheetData>
    <row r="1" spans="1:4" s="11" customFormat="1" ht="20.100000000000001" customHeight="1">
      <c r="A1" s="721" t="s">
        <v>72</v>
      </c>
      <c r="B1" s="721"/>
      <c r="C1" s="721"/>
      <c r="D1" s="213" t="s">
        <v>667</v>
      </c>
    </row>
    <row r="2" spans="1:4" s="94" customFormat="1" ht="25.5" customHeight="1">
      <c r="A2" s="722" t="s">
        <v>372</v>
      </c>
      <c r="B2" s="722"/>
      <c r="C2" s="722"/>
    </row>
    <row r="3" spans="1:4" s="103" customFormat="1" ht="14.25" customHeight="1">
      <c r="A3" s="106" t="s">
        <v>221</v>
      </c>
      <c r="B3" s="106" t="s">
        <v>339</v>
      </c>
      <c r="C3" s="221" t="s">
        <v>267</v>
      </c>
    </row>
    <row r="4" spans="1:4" s="103" customFormat="1" ht="14.25" customHeight="1">
      <c r="A4" s="106">
        <v>1</v>
      </c>
      <c r="B4" s="362" t="s">
        <v>346</v>
      </c>
      <c r="C4" s="224"/>
    </row>
    <row r="5" spans="1:4" s="103" customFormat="1" ht="14.25" customHeight="1">
      <c r="A5" s="106">
        <v>2</v>
      </c>
      <c r="B5" s="107" t="s">
        <v>347</v>
      </c>
      <c r="C5" s="224"/>
    </row>
    <row r="6" spans="1:4" s="103" customFormat="1" ht="14.25" customHeight="1">
      <c r="A6" s="106">
        <v>3</v>
      </c>
      <c r="B6" s="107" t="s">
        <v>348</v>
      </c>
      <c r="C6" s="224"/>
    </row>
    <row r="7" spans="1:4" s="103" customFormat="1" ht="14.25" customHeight="1">
      <c r="A7" s="106">
        <v>4</v>
      </c>
      <c r="B7" s="107" t="s">
        <v>349</v>
      </c>
      <c r="C7" s="224"/>
    </row>
    <row r="8" spans="1:4" s="103" customFormat="1" ht="14.25" customHeight="1">
      <c r="A8" s="106">
        <v>5</v>
      </c>
      <c r="B8" s="107" t="s">
        <v>350</v>
      </c>
      <c r="C8" s="224"/>
    </row>
    <row r="9" spans="1:4" s="103" customFormat="1" ht="14.25" customHeight="1">
      <c r="A9" s="106">
        <v>6</v>
      </c>
      <c r="B9" s="107" t="s">
        <v>351</v>
      </c>
      <c r="C9" s="224"/>
    </row>
    <row r="10" spans="1:4" s="103" customFormat="1" ht="14.25" customHeight="1">
      <c r="A10" s="106">
        <v>7</v>
      </c>
      <c r="B10" s="107" t="s">
        <v>73</v>
      </c>
      <c r="C10" s="224"/>
    </row>
    <row r="11" spans="1:4" s="103" customFormat="1" ht="14.25" customHeight="1">
      <c r="A11" s="106">
        <v>8</v>
      </c>
      <c r="B11" s="107" t="s">
        <v>352</v>
      </c>
      <c r="C11" s="224"/>
    </row>
    <row r="12" spans="1:4" s="103" customFormat="1" ht="14.25" customHeight="1">
      <c r="A12" s="106">
        <v>9</v>
      </c>
      <c r="B12" s="107" t="s">
        <v>74</v>
      </c>
      <c r="C12" s="224"/>
    </row>
    <row r="13" spans="1:4" s="103" customFormat="1" ht="14.25" customHeight="1">
      <c r="A13" s="106">
        <v>10</v>
      </c>
      <c r="B13" s="362" t="s">
        <v>353</v>
      </c>
      <c r="C13" s="224"/>
    </row>
    <row r="14" spans="1:4" s="103" customFormat="1" ht="14.25" customHeight="1">
      <c r="A14" s="106">
        <v>11</v>
      </c>
      <c r="B14" s="107" t="s">
        <v>354</v>
      </c>
      <c r="C14" s="224"/>
    </row>
    <row r="15" spans="1:4" s="103" customFormat="1" ht="12">
      <c r="A15" s="106">
        <v>12</v>
      </c>
      <c r="B15" s="107" t="s">
        <v>355</v>
      </c>
      <c r="C15" s="224"/>
    </row>
    <row r="16" spans="1:4">
      <c r="A16" s="106">
        <v>13</v>
      </c>
      <c r="B16" s="107" t="s">
        <v>356</v>
      </c>
      <c r="C16" s="224"/>
    </row>
    <row r="17" spans="1:3" s="11" customFormat="1">
      <c r="A17" s="108">
        <v>14</v>
      </c>
      <c r="B17" s="109" t="s">
        <v>357</v>
      </c>
      <c r="C17" s="222"/>
    </row>
    <row r="18" spans="1:3" s="94" customFormat="1">
      <c r="A18" s="42">
        <v>15</v>
      </c>
      <c r="B18" s="44" t="s">
        <v>358</v>
      </c>
      <c r="C18" s="223"/>
    </row>
    <row r="19" spans="1:3">
      <c r="A19" s="106">
        <v>16</v>
      </c>
      <c r="B19" s="107" t="s">
        <v>359</v>
      </c>
      <c r="C19" s="224"/>
    </row>
    <row r="20" spans="1:3" s="11" customFormat="1">
      <c r="A20" s="108">
        <v>17</v>
      </c>
      <c r="B20" s="109" t="s">
        <v>360</v>
      </c>
      <c r="C20" s="222"/>
    </row>
    <row r="21" spans="1:3" s="94" customFormat="1">
      <c r="A21" s="42">
        <v>18</v>
      </c>
      <c r="B21" s="363" t="s">
        <v>370</v>
      </c>
      <c r="C21" s="223"/>
    </row>
    <row r="22" spans="1:3">
      <c r="A22" s="106">
        <v>19</v>
      </c>
      <c r="B22" s="107" t="s">
        <v>361</v>
      </c>
      <c r="C22" s="224"/>
    </row>
    <row r="23" spans="1:3" s="11" customFormat="1">
      <c r="A23" s="108">
        <v>20</v>
      </c>
      <c r="B23" s="109" t="s">
        <v>362</v>
      </c>
      <c r="C23" s="222"/>
    </row>
    <row r="24" spans="1:3" s="94" customFormat="1" ht="14.1" customHeight="1">
      <c r="A24" s="42">
        <v>21</v>
      </c>
      <c r="B24" s="43" t="s">
        <v>363</v>
      </c>
      <c r="C24" s="223"/>
    </row>
    <row r="25" spans="1:3" ht="14.1" customHeight="1">
      <c r="A25" s="106">
        <v>22</v>
      </c>
      <c r="B25" s="107" t="s">
        <v>364</v>
      </c>
      <c r="C25" s="224"/>
    </row>
    <row r="26" spans="1:3" s="11" customFormat="1">
      <c r="A26" s="108">
        <v>23</v>
      </c>
      <c r="B26" s="109" t="s">
        <v>365</v>
      </c>
      <c r="C26" s="222"/>
    </row>
    <row r="27" spans="1:3" s="94" customFormat="1">
      <c r="A27" s="42">
        <v>24</v>
      </c>
      <c r="B27" s="363" t="s">
        <v>371</v>
      </c>
      <c r="C27" s="223"/>
    </row>
    <row r="28" spans="1:3">
      <c r="A28" s="106">
        <v>25</v>
      </c>
      <c r="B28" s="107" t="s">
        <v>366</v>
      </c>
      <c r="C28" s="224"/>
    </row>
    <row r="29" spans="1:3" s="11" customFormat="1">
      <c r="A29" s="108">
        <v>26</v>
      </c>
      <c r="B29" s="109" t="s">
        <v>367</v>
      </c>
      <c r="C29" s="222"/>
    </row>
    <row r="30" spans="1:3" s="94" customFormat="1">
      <c r="A30" s="42">
        <v>27</v>
      </c>
      <c r="B30" s="43" t="s">
        <v>368</v>
      </c>
      <c r="C30" s="223"/>
    </row>
    <row r="31" spans="1:3">
      <c r="A31" s="106">
        <v>28</v>
      </c>
      <c r="B31" s="107" t="s">
        <v>369</v>
      </c>
      <c r="C31" s="224"/>
    </row>
  </sheetData>
  <mergeCells count="2">
    <mergeCell ref="A1:C1"/>
    <mergeCell ref="A2:C2"/>
  </mergeCells>
  <phoneticPr fontId="3" type="noConversion"/>
  <hyperlinks>
    <hyperlink ref="D1" location="'A100000中华人民共和国企业所得税年度纳税申报表（A类）'!A1" display="返回主表"/>
  </hyperlinks>
  <printOptions horizontalCentered="1"/>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43</vt:i4>
      </vt:variant>
      <vt:variant>
        <vt:lpstr>命名范围</vt:lpstr>
      </vt:variant>
      <vt:variant>
        <vt:i4>37</vt:i4>
      </vt:variant>
    </vt:vector>
  </HeadingPairs>
  <TitlesOfParts>
    <vt:vector size="80" baseType="lpstr">
      <vt:lpstr>封面</vt:lpstr>
      <vt:lpstr>企业所得税年度纳税申报表填报表单</vt:lpstr>
      <vt:lpstr>A000000企业基础信息表</vt:lpstr>
      <vt:lpstr>A100000中华人民共和国企业所得税年度纳税申报表（A类）</vt:lpstr>
      <vt:lpstr>A101010一般企业收入明细表</vt:lpstr>
      <vt:lpstr>A101020金融企业收入明细表</vt:lpstr>
      <vt:lpstr>A102010一般企业成本支出明细表</vt:lpstr>
      <vt:lpstr>A102020金融企业支出明细表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A105050职工薪酬纳税调整明细表</vt:lpstr>
      <vt:lpstr>A105060广告费和业务宣传费跨年度纳税调整明细表</vt:lpstr>
      <vt:lpstr>A105070捐赠支出纳税调整明细表</vt:lpstr>
      <vt:lpstr>A105080资产折旧、摊销情况及纳税调整明细表</vt:lpstr>
      <vt:lpstr>固定资产行业折旧</vt:lpstr>
      <vt:lpstr>A105090资产损失税前扣除及纳税调整明细表</vt:lpstr>
      <vt:lpstr>A105100企业重组纳税调整明细表</vt:lpstr>
      <vt:lpstr>A105110政策性搬迁纳税调整明细表</vt:lpstr>
      <vt:lpstr>A105120特殊行业准备金纳税调整明细表</vt:lpstr>
      <vt:lpstr>A106000企业所得税弥补亏损明细表</vt:lpstr>
      <vt:lpstr>A107010免税、减计收入及加计扣除优惠明细表</vt:lpstr>
      <vt:lpstr>A107011股息红利优惠明细表</vt:lpstr>
      <vt:lpstr>A107012研发费用加计扣除优惠明细表</vt:lpstr>
      <vt:lpstr>A107020所得减免优惠明细表</vt:lpstr>
      <vt:lpstr>A107030抵扣应纳税所得额明细表</vt:lpstr>
      <vt:lpstr>A107040减免所得税优惠明细表</vt:lpstr>
      <vt:lpstr>A107041高新技术企业优惠情况及明细表</vt:lpstr>
      <vt:lpstr>A107042软件、集成电路企业优惠情况及明细表</vt:lpstr>
      <vt:lpstr>A107050税额抵免优惠明细表</vt:lpstr>
      <vt:lpstr>A108000境外所得税收抵免明细表</vt:lpstr>
      <vt:lpstr>A108010境外所得纳税调整后所得明细表</vt:lpstr>
      <vt:lpstr>A108020境外分支机构弥补亏损明细表</vt:lpstr>
      <vt:lpstr>A108030跨年度结转抵免境外所得税明细表</vt:lpstr>
      <vt:lpstr>A109000跨地区经营汇总纳税企业年度分摊企业所得税明细表</vt:lpstr>
      <vt:lpstr>A109010企业所得税汇总纳税分支机构所得税分配表</vt:lpstr>
      <vt:lpstr>“研发支出”辅助账汇总表</vt:lpstr>
      <vt:lpstr>备案核准申报事项</vt:lpstr>
      <vt:lpstr>特殊事项披露表</vt:lpstr>
      <vt:lpstr>'A100000中华人民共和国企业所得税年度纳税申报表（A类）'!Print_Area</vt:lpstr>
      <vt:lpstr>A101010一般企业收入明细表!Print_Area</vt:lpstr>
      <vt:lpstr>A101020金融企业收入明细表!Print_Area</vt:lpstr>
      <vt:lpstr>A102010一般企业成本支出明细表!Print_Area</vt:lpstr>
      <vt:lpstr>A102020金融企业支出明细表!Print_Area</vt:lpstr>
      <vt:lpstr>A103000事业单位、民间非营利组织收入、支出明细表!Print_Area</vt:lpstr>
      <vt:lpstr>A104000期间费用明细表!Print_Area</vt:lpstr>
      <vt:lpstr>A105000纳税调整项目明细表!Print_Area</vt:lpstr>
      <vt:lpstr>A105010视同销售和房地产开发企业特定业务纳税调整明细表!Print_Area</vt:lpstr>
      <vt:lpstr>A105020未按权责发生制确认收入纳税调整明细表!Print_Area</vt:lpstr>
      <vt:lpstr>A105030投资收益纳税调整明细表!Print_Area</vt:lpstr>
      <vt:lpstr>A105040专项用途财政性资金纳税调整表!Print_Area</vt:lpstr>
      <vt:lpstr>A105050职工薪酬纳税调整明细表!Print_Area</vt:lpstr>
      <vt:lpstr>A105060广告费和业务宣传费跨年度纳税调整明细表!Print_Area</vt:lpstr>
      <vt:lpstr>A105070捐赠支出纳税调整明细表!Print_Area</vt:lpstr>
      <vt:lpstr>A105080资产折旧、摊销情况及纳税调整明细表!Print_Area</vt:lpstr>
      <vt:lpstr>A105090资产损失税前扣除及纳税调整明细表!Print_Area</vt:lpstr>
      <vt:lpstr>A105100企业重组纳税调整明细表!Print_Area</vt:lpstr>
      <vt:lpstr>A105110政策性搬迁纳税调整明细表!Print_Area</vt:lpstr>
      <vt:lpstr>A105120特殊行业准备金纳税调整明细表!Print_Area</vt:lpstr>
      <vt:lpstr>A106000企业所得税弥补亏损明细表!Print_Area</vt:lpstr>
      <vt:lpstr>A107010免税、减计收入及加计扣除优惠明细表!Print_Area</vt:lpstr>
      <vt:lpstr>A107011股息红利优惠明细表!Print_Area</vt:lpstr>
      <vt:lpstr>A107012研发费用加计扣除优惠明细表!Print_Area</vt:lpstr>
      <vt:lpstr>A107020所得减免优惠明细表!Print_Area</vt:lpstr>
      <vt:lpstr>A107030抵扣应纳税所得额明细表!Print_Area</vt:lpstr>
      <vt:lpstr>A107040减免所得税优惠明细表!Print_Area</vt:lpstr>
      <vt:lpstr>A107041高新技术企业优惠情况及明细表!Print_Area</vt:lpstr>
      <vt:lpstr>A107042软件、集成电路企业优惠情况及明细表!Print_Area</vt:lpstr>
      <vt:lpstr>A107050税额抵免优惠明细表!Print_Area</vt:lpstr>
      <vt:lpstr>A108000境外所得税收抵免明细表!Print_Area</vt:lpstr>
      <vt:lpstr>A108010境外所得纳税调整后所得明细表!Print_Area</vt:lpstr>
      <vt:lpstr>A108020境外分支机构弥补亏损明细表!Print_Area</vt:lpstr>
      <vt:lpstr>A108030跨年度结转抵免境外所得税明细表!Print_Area</vt:lpstr>
      <vt:lpstr>A109000跨地区经营汇总纳税企业年度分摊企业所得税明细表!Print_Area</vt:lpstr>
      <vt:lpstr>A109010企业所得税汇总纳税分支机构所得税分配表!Print_Area</vt:lpstr>
      <vt:lpstr>封面!Print_Area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yaya</dc:creator>
  <cp:lastModifiedBy>msi</cp:lastModifiedBy>
  <cp:revision/>
  <cp:lastPrinted>2017-03-29T10:44:36Z</cp:lastPrinted>
  <dcterms:created xsi:type="dcterms:W3CDTF">1996-12-17T01:32:42Z</dcterms:created>
  <dcterms:modified xsi:type="dcterms:W3CDTF">2019-09-28T12:50:15Z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2052-9.1.0.4429</vt:lpwstr>
  </property>
</Properties>
</file>