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john</author>
  </authors>
  <commentList>
    <comment ref="I11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天数/30x补偿标准x面积</t>
        </r>
      </text>
    </comment>
    <comment ref="P11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首次+正常+补发三个月</t>
        </r>
      </text>
    </comment>
    <comment ref="O13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逾期过渡费=
</t>
        </r>
        <r>
          <rPr>
            <sz val="9"/>
            <rFont val="宋体"/>
            <charset val="134"/>
          </rPr>
          <t>逾期天数/30*面积*补偿标准*涨幅。点击看公式</t>
        </r>
      </text>
    </comment>
    <comment ref="P13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正常过渡费+逾期过渡费</t>
        </r>
      </text>
    </comment>
    <comment ref="O14" authorId="0">
      <text>
        <r>
          <rPr>
            <b/>
            <sz val="9"/>
            <rFont val="宋体"/>
            <charset val="134"/>
          </rPr>
          <t>john: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逾期≤半年费用+逾期≤1年费用</t>
        </r>
      </text>
    </comment>
  </commentList>
</comments>
</file>

<file path=xl/sharedStrings.xml><?xml version="1.0" encoding="utf-8"?>
<sst xmlns="http://schemas.openxmlformats.org/spreadsheetml/2006/main" count="31">
  <si>
    <r>
      <rPr>
        <sz val="11"/>
        <color theme="1"/>
        <rFont val="宋体"/>
        <charset val="134"/>
      </rPr>
      <t xml:space="preserve">          </t>
    </r>
    <r>
      <rPr>
        <b/>
        <sz val="11"/>
        <color theme="1"/>
        <rFont val="宋体"/>
        <charset val="134"/>
      </rPr>
      <t>拆迁信息</t>
    </r>
  </si>
  <si>
    <t>原房面积</t>
  </si>
  <si>
    <t>100㎡</t>
  </si>
  <si>
    <t xml:space="preserve">以过渡费开始时间2012-1-1到2014-1-1举例，拆迁住房100平米，补偿标准4元/㎡。
</t>
  </si>
  <si>
    <t>补偿标准</t>
  </si>
  <si>
    <t>4元/㎡/月</t>
  </si>
  <si>
    <t>起止时间</t>
  </si>
  <si>
    <t>逾期时间</t>
  </si>
  <si>
    <t>序号</t>
  </si>
  <si>
    <t>状态</t>
  </si>
  <si>
    <t>类型</t>
  </si>
  <si>
    <t>首次过渡费起</t>
  </si>
  <si>
    <t>首次过渡费止</t>
  </si>
  <si>
    <t>本次过渡费起</t>
  </si>
  <si>
    <t>本次过渡费止</t>
  </si>
  <si>
    <t>首次过渡费</t>
  </si>
  <si>
    <t>正常过渡费</t>
  </si>
  <si>
    <t>逾期过渡费算法A</t>
  </si>
  <si>
    <t>逾期过渡费1</t>
  </si>
  <si>
    <t>逾期过渡费2</t>
  </si>
  <si>
    <t>逾期过渡费3</t>
  </si>
  <si>
    <t>逾期过渡费4</t>
  </si>
  <si>
    <t>逾期过渡费</t>
  </si>
  <si>
    <t>本次过渡费</t>
  </si>
  <si>
    <t>补发三个月</t>
  </si>
  <si>
    <t>操作</t>
  </si>
  <si>
    <t>未付款</t>
  </si>
  <si>
    <t>正常</t>
  </si>
  <si>
    <t>付款</t>
  </si>
  <si>
    <t>已付款</t>
  </si>
  <si>
    <t>合计：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</si>
</sst>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NumberFormat="1" applyFon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0" fontId="1" fillId="2" borderId="1" xfId="0" applyFont="1" applyFill="1" applyBorder="1">
      <alignment vertical="center"/>
    </xf>
    <xf numFmtId="14" fontId="1" fillId="2" borderId="1" xfId="0" applyNumberFormat="1" applyFont="1" applyFill="1" applyBorder="1">
      <alignment vertical="center"/>
    </xf>
    <xf numFmtId="14" fontId="3" fillId="0" borderId="1" xfId="0" applyNumberFormat="1" applyFon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6" fontId="1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163195</xdr:colOff>
      <xdr:row>40</xdr:row>
      <xdr:rowOff>152400</xdr:rowOff>
    </xdr:from>
    <xdr:to>
      <xdr:col>18</xdr:col>
      <xdr:colOff>0</xdr:colOff>
      <xdr:row>56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195" y="7010400"/>
          <a:ext cx="11266805" cy="2609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381000</xdr:colOff>
      <xdr:row>52</xdr:row>
      <xdr:rowOff>38100</xdr:rowOff>
    </xdr:from>
    <xdr:to>
      <xdr:col>8</xdr:col>
      <xdr:colOff>580390</xdr:colOff>
      <xdr:row>63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81175" y="8953500"/>
          <a:ext cx="5466715" cy="2000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34</xdr:row>
      <xdr:rowOff>19050</xdr:rowOff>
    </xdr:from>
    <xdr:to>
      <xdr:col>17</xdr:col>
      <xdr:colOff>17780</xdr:colOff>
      <xdr:row>52</xdr:row>
      <xdr:rowOff>18415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5848350"/>
          <a:ext cx="10485755" cy="3085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1"/>
  <sheetViews>
    <sheetView tabSelected="1" topLeftCell="A5" workbookViewId="0">
      <selection activeCell="O29" sqref="O29"/>
    </sheetView>
  </sheetViews>
  <sheetFormatPr defaultColWidth="9" defaultRowHeight="13.5"/>
  <cols>
    <col min="2" max="3" width="9.375"/>
    <col min="4" max="6" width="12.125" customWidth="1"/>
    <col min="7" max="7" width="12.875" customWidth="1"/>
    <col min="8" max="8" width="10.5" customWidth="1"/>
    <col min="9" max="9" width="12.5" customWidth="1"/>
    <col min="10" max="10" width="16.375" hidden="1" customWidth="1"/>
    <col min="11" max="14" width="12.5" hidden="1" customWidth="1"/>
    <col min="15" max="18" width="12.5" customWidth="1"/>
    <col min="19" max="19" width="10.375" customWidth="1"/>
    <col min="20" max="20" width="9.375"/>
  </cols>
  <sheetData>
    <row r="1" spans="1:3">
      <c r="A1" s="2" t="s">
        <v>0</v>
      </c>
      <c r="B1" s="3"/>
      <c r="C1" s="3"/>
    </row>
    <row r="2" spans="1:25">
      <c r="A2" t="s">
        <v>1</v>
      </c>
      <c r="B2" t="s">
        <v>2</v>
      </c>
      <c r="D2" s="4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t="s">
        <v>4</v>
      </c>
      <c r="B3" t="s">
        <v>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t="s">
        <v>6</v>
      </c>
      <c r="B4" s="6">
        <v>40909</v>
      </c>
      <c r="C4" s="6">
        <v>41640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4:25"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4:25"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4:25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4:25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4:25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 t="s">
        <v>7</v>
      </c>
      <c r="T9" s="5"/>
      <c r="U9" s="5"/>
      <c r="V9" s="5"/>
      <c r="W9" s="5"/>
      <c r="X9" s="5"/>
      <c r="Y9" s="5"/>
    </row>
    <row r="10" spans="1:20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7" t="s">
        <v>17</v>
      </c>
      <c r="K10" s="7" t="s">
        <v>18</v>
      </c>
      <c r="L10" s="7" t="s">
        <v>19</v>
      </c>
      <c r="M10" s="7" t="s">
        <v>20</v>
      </c>
      <c r="N10" s="7" t="s">
        <v>21</v>
      </c>
      <c r="O10" s="14" t="s">
        <v>22</v>
      </c>
      <c r="P10" s="14" t="s">
        <v>23</v>
      </c>
      <c r="Q10" s="14" t="s">
        <v>24</v>
      </c>
      <c r="R10" s="14" t="s">
        <v>25</v>
      </c>
      <c r="S10" s="6">
        <v>41640</v>
      </c>
      <c r="T10">
        <v>30</v>
      </c>
    </row>
    <row r="11" spans="1:18">
      <c r="A11" s="8">
        <v>1</v>
      </c>
      <c r="B11" s="8" t="s">
        <v>26</v>
      </c>
      <c r="C11" s="8" t="s">
        <v>27</v>
      </c>
      <c r="D11" s="9">
        <v>40909</v>
      </c>
      <c r="E11" s="9">
        <v>41091</v>
      </c>
      <c r="F11" s="9">
        <v>41091</v>
      </c>
      <c r="G11" s="9">
        <v>41178</v>
      </c>
      <c r="H11" s="8">
        <v>1000</v>
      </c>
      <c r="I11" s="15">
        <f>(G11-F11)/30*4*100</f>
        <v>1160</v>
      </c>
      <c r="J11" s="15"/>
      <c r="K11" s="15"/>
      <c r="L11" s="15"/>
      <c r="M11" s="15"/>
      <c r="N11" s="15"/>
      <c r="O11" s="16"/>
      <c r="P11" s="16">
        <f>H11+I11</f>
        <v>2160</v>
      </c>
      <c r="Q11" s="8"/>
      <c r="R11" s="8" t="s">
        <v>28</v>
      </c>
    </row>
    <row r="12" spans="1:18">
      <c r="A12" s="8">
        <v>2</v>
      </c>
      <c r="B12" s="8" t="s">
        <v>29</v>
      </c>
      <c r="C12" s="8" t="s">
        <v>27</v>
      </c>
      <c r="D12" s="8"/>
      <c r="E12" s="8"/>
      <c r="F12" s="9">
        <f t="shared" ref="F12:F17" si="0">G11</f>
        <v>41178</v>
      </c>
      <c r="G12" s="9">
        <v>41269</v>
      </c>
      <c r="H12" s="8"/>
      <c r="I12" s="16">
        <f>(G12-F12)/30*4*100</f>
        <v>1213.33333333333</v>
      </c>
      <c r="J12" s="16"/>
      <c r="K12" s="16"/>
      <c r="L12" s="16"/>
      <c r="M12" s="16"/>
      <c r="N12" s="16"/>
      <c r="O12" s="16"/>
      <c r="P12" s="16">
        <f t="shared" ref="P12:P16" si="1">I12</f>
        <v>1213.33333333333</v>
      </c>
      <c r="Q12" s="8"/>
      <c r="R12" s="8" t="s">
        <v>28</v>
      </c>
    </row>
    <row r="13" spans="1:18">
      <c r="A13" s="8">
        <v>3</v>
      </c>
      <c r="B13" s="10"/>
      <c r="C13" s="10"/>
      <c r="D13" s="10"/>
      <c r="E13" s="10"/>
      <c r="F13" s="11">
        <f t="shared" si="0"/>
        <v>41269</v>
      </c>
      <c r="G13" s="11">
        <v>41359</v>
      </c>
      <c r="H13" s="10"/>
      <c r="I13" s="16">
        <f>(G13-F13)/30*4*100</f>
        <v>1200</v>
      </c>
      <c r="J13" s="16"/>
      <c r="K13" s="16"/>
      <c r="L13" s="16"/>
      <c r="M13" s="16"/>
      <c r="N13" s="16"/>
      <c r="O13" s="17"/>
      <c r="P13" s="18">
        <f t="shared" ref="P13:P17" si="2">I13+O13</f>
        <v>1200</v>
      </c>
      <c r="Q13" s="8"/>
      <c r="R13" s="8" t="s">
        <v>28</v>
      </c>
    </row>
    <row r="14" spans="1:18">
      <c r="A14" s="8">
        <v>4</v>
      </c>
      <c r="B14" s="8"/>
      <c r="C14" s="8"/>
      <c r="D14" s="8"/>
      <c r="E14" s="8"/>
      <c r="F14" s="9">
        <f t="shared" si="0"/>
        <v>41359</v>
      </c>
      <c r="G14" s="9">
        <v>41451</v>
      </c>
      <c r="H14" s="8"/>
      <c r="I14" s="16">
        <f>(G14-F14)/30*4*100</f>
        <v>1226.66666666667</v>
      </c>
      <c r="J14" s="16"/>
      <c r="K14" s="16"/>
      <c r="L14" s="16"/>
      <c r="M14" s="16"/>
      <c r="N14" s="16"/>
      <c r="O14" s="16"/>
      <c r="P14" s="16">
        <f t="shared" si="2"/>
        <v>1226.66666666667</v>
      </c>
      <c r="Q14" s="8"/>
      <c r="R14" s="8" t="s">
        <v>28</v>
      </c>
    </row>
    <row r="15" spans="1:18">
      <c r="A15" s="8">
        <v>5</v>
      </c>
      <c r="B15" s="8"/>
      <c r="C15" s="8"/>
      <c r="D15" s="8"/>
      <c r="E15" s="8"/>
      <c r="F15" s="9">
        <f t="shared" si="0"/>
        <v>41451</v>
      </c>
      <c r="G15" s="9">
        <v>41543</v>
      </c>
      <c r="H15" s="8"/>
      <c r="I15" s="16">
        <f>(G15-F15)/30*4*100</f>
        <v>1226.66666666667</v>
      </c>
      <c r="J15" s="16"/>
      <c r="K15" s="16"/>
      <c r="L15" s="16"/>
      <c r="M15" s="16"/>
      <c r="N15" s="16"/>
      <c r="O15" s="16"/>
      <c r="P15" s="16">
        <f t="shared" si="1"/>
        <v>1226.66666666667</v>
      </c>
      <c r="Q15" s="8"/>
      <c r="R15" s="8" t="s">
        <v>28</v>
      </c>
    </row>
    <row r="16" spans="1:18">
      <c r="A16" s="8">
        <v>6</v>
      </c>
      <c r="B16" s="8"/>
      <c r="C16" s="8"/>
      <c r="D16" s="8"/>
      <c r="E16" s="8"/>
      <c r="F16" s="9">
        <f t="shared" si="0"/>
        <v>41543</v>
      </c>
      <c r="G16" s="9">
        <v>41634</v>
      </c>
      <c r="H16" s="8"/>
      <c r="I16" s="16">
        <f>(G16-F16)/30*4*100</f>
        <v>1213.33333333333</v>
      </c>
      <c r="J16" s="16"/>
      <c r="K16" s="16"/>
      <c r="L16" s="16"/>
      <c r="M16" s="16"/>
      <c r="N16" s="16"/>
      <c r="O16" s="16"/>
      <c r="P16" s="16">
        <f t="shared" si="1"/>
        <v>1213.33333333333</v>
      </c>
      <c r="Q16" s="8"/>
      <c r="R16" s="8" t="s">
        <v>28</v>
      </c>
    </row>
    <row r="17" s="1" customFormat="1" spans="1:19">
      <c r="A17" s="12">
        <v>7</v>
      </c>
      <c r="B17" s="12"/>
      <c r="C17" s="12"/>
      <c r="D17" s="12"/>
      <c r="E17" s="12"/>
      <c r="F17" s="13">
        <f t="shared" si="0"/>
        <v>41634</v>
      </c>
      <c r="G17" s="13">
        <v>41724</v>
      </c>
      <c r="H17" s="12"/>
      <c r="I17" s="19">
        <f>(S10-F17)/30*4*100</f>
        <v>80</v>
      </c>
      <c r="J17" s="19"/>
      <c r="K17" s="19"/>
      <c r="L17" s="19"/>
      <c r="M17" s="19"/>
      <c r="N17" s="19"/>
      <c r="O17" s="19">
        <f>(G17-S10)/30*4*100*1.25</f>
        <v>1400</v>
      </c>
      <c r="P17" s="19">
        <f t="shared" si="2"/>
        <v>1480</v>
      </c>
      <c r="Q17" s="12"/>
      <c r="R17" s="12" t="s">
        <v>28</v>
      </c>
      <c r="S17" s="1">
        <f>G17-S10</f>
        <v>84</v>
      </c>
    </row>
    <row r="18" spans="1:19">
      <c r="A18" s="8">
        <v>8</v>
      </c>
      <c r="B18" s="8"/>
      <c r="C18" s="8"/>
      <c r="D18" s="8"/>
      <c r="E18" s="8"/>
      <c r="F18" s="9">
        <f>G17</f>
        <v>41724</v>
      </c>
      <c r="G18" s="9">
        <v>41816</v>
      </c>
      <c r="H18" s="8"/>
      <c r="I18" s="16"/>
      <c r="J18" s="16"/>
      <c r="K18" s="16"/>
      <c r="L18" s="16"/>
      <c r="M18" s="16"/>
      <c r="N18" s="16"/>
      <c r="O18" s="20"/>
      <c r="P18" s="19"/>
      <c r="Q18" s="8"/>
      <c r="R18" s="8" t="s">
        <v>28</v>
      </c>
      <c r="S18">
        <f>G18-S10</f>
        <v>176</v>
      </c>
    </row>
    <row r="19" spans="1:19">
      <c r="A19" s="8">
        <v>9</v>
      </c>
      <c r="B19" s="8"/>
      <c r="C19" s="8"/>
      <c r="D19" s="8"/>
      <c r="E19" s="8"/>
      <c r="F19" s="9">
        <f>G18</f>
        <v>41816</v>
      </c>
      <c r="G19" s="9">
        <v>41908</v>
      </c>
      <c r="H19" s="8"/>
      <c r="I19" s="16"/>
      <c r="J19" s="16"/>
      <c r="K19" s="16"/>
      <c r="L19" s="16"/>
      <c r="M19" s="16"/>
      <c r="N19" s="16"/>
      <c r="O19" s="20"/>
      <c r="P19" s="19"/>
      <c r="Q19" s="8"/>
      <c r="R19" s="8" t="s">
        <v>28</v>
      </c>
      <c r="S19">
        <f>G19-S10</f>
        <v>268</v>
      </c>
    </row>
    <row r="20" spans="1:19">
      <c r="A20" s="8">
        <v>10</v>
      </c>
      <c r="B20" s="8"/>
      <c r="C20" s="8"/>
      <c r="D20" s="8"/>
      <c r="E20" s="8"/>
      <c r="F20" s="9">
        <f>G19</f>
        <v>41908</v>
      </c>
      <c r="G20" s="9">
        <v>41999</v>
      </c>
      <c r="H20" s="8"/>
      <c r="I20" s="16"/>
      <c r="J20" s="16"/>
      <c r="K20" s="16"/>
      <c r="L20" s="16"/>
      <c r="M20" s="16"/>
      <c r="N20" s="16"/>
      <c r="O20" s="20"/>
      <c r="P20" s="19"/>
      <c r="Q20" s="8"/>
      <c r="R20" s="8" t="s">
        <v>28</v>
      </c>
      <c r="S20">
        <f>G20-S10</f>
        <v>359</v>
      </c>
    </row>
    <row r="21" spans="1:19">
      <c r="A21" s="8">
        <v>11</v>
      </c>
      <c r="B21" s="8"/>
      <c r="C21" s="8"/>
      <c r="D21" s="8"/>
      <c r="E21" s="8"/>
      <c r="F21" s="9">
        <f>G20</f>
        <v>41999</v>
      </c>
      <c r="G21" s="9">
        <v>42089</v>
      </c>
      <c r="H21" s="8"/>
      <c r="I21" s="16"/>
      <c r="J21" s="16"/>
      <c r="K21" s="16"/>
      <c r="L21" s="16"/>
      <c r="M21" s="16"/>
      <c r="N21" s="16"/>
      <c r="O21" s="20"/>
      <c r="P21" s="19"/>
      <c r="Q21" s="8"/>
      <c r="R21" s="8" t="s">
        <v>28</v>
      </c>
      <c r="S21">
        <f>G21-S10</f>
        <v>449</v>
      </c>
    </row>
    <row r="22" spans="1:19">
      <c r="A22" s="8">
        <v>12</v>
      </c>
      <c r="B22" s="8"/>
      <c r="C22" s="8"/>
      <c r="D22" s="8"/>
      <c r="E22" s="8"/>
      <c r="F22" s="9">
        <f>G21</f>
        <v>42089</v>
      </c>
      <c r="G22" s="9">
        <v>42181</v>
      </c>
      <c r="H22" s="8"/>
      <c r="I22" s="16"/>
      <c r="J22" s="16"/>
      <c r="K22" s="16"/>
      <c r="L22" s="16"/>
      <c r="M22" s="16"/>
      <c r="N22" s="16"/>
      <c r="O22" s="20"/>
      <c r="P22" s="19"/>
      <c r="Q22" s="8"/>
      <c r="R22" s="8" t="s">
        <v>28</v>
      </c>
      <c r="S22">
        <f>G22-S10</f>
        <v>541</v>
      </c>
    </row>
    <row r="23" spans="1:19">
      <c r="A23" s="8">
        <v>13</v>
      </c>
      <c r="B23" s="8"/>
      <c r="C23" s="8"/>
      <c r="D23" s="8"/>
      <c r="E23" s="8"/>
      <c r="F23" s="9">
        <f>G22</f>
        <v>42181</v>
      </c>
      <c r="G23" s="9">
        <v>42273</v>
      </c>
      <c r="H23" s="8"/>
      <c r="I23" s="16"/>
      <c r="J23" s="16"/>
      <c r="K23" s="16"/>
      <c r="L23" s="16"/>
      <c r="M23" s="16"/>
      <c r="N23" s="16"/>
      <c r="O23" s="20"/>
      <c r="P23" s="19"/>
      <c r="Q23" s="8"/>
      <c r="R23" s="8" t="s">
        <v>28</v>
      </c>
      <c r="S23">
        <f>G23-S10</f>
        <v>633</v>
      </c>
    </row>
    <row r="24" spans="1:19">
      <c r="A24" s="8"/>
      <c r="B24" s="8"/>
      <c r="C24" s="8"/>
      <c r="D24" s="8"/>
      <c r="E24" s="8"/>
      <c r="F24" s="9">
        <f>G23</f>
        <v>42273</v>
      </c>
      <c r="G24" s="9">
        <v>42364</v>
      </c>
      <c r="H24" s="8"/>
      <c r="I24" s="16"/>
      <c r="J24" s="16"/>
      <c r="K24" s="16"/>
      <c r="L24" s="16"/>
      <c r="M24" s="16"/>
      <c r="N24" s="16"/>
      <c r="O24" s="20"/>
      <c r="P24" s="19"/>
      <c r="Q24" s="8"/>
      <c r="R24" s="8" t="s">
        <v>28</v>
      </c>
      <c r="S24">
        <f>G24-S10</f>
        <v>724</v>
      </c>
    </row>
    <row r="25" spans="1:19">
      <c r="A25" s="8"/>
      <c r="B25" s="8"/>
      <c r="C25" s="8"/>
      <c r="D25" s="8"/>
      <c r="E25" s="8"/>
      <c r="F25" s="9">
        <f>G24</f>
        <v>42364</v>
      </c>
      <c r="G25" s="9">
        <v>42455</v>
      </c>
      <c r="H25" s="8"/>
      <c r="I25" s="16"/>
      <c r="J25" s="16"/>
      <c r="K25" s="16"/>
      <c r="L25" s="16"/>
      <c r="M25" s="16"/>
      <c r="N25" s="16"/>
      <c r="O25" s="20"/>
      <c r="P25" s="19"/>
      <c r="Q25" s="8"/>
      <c r="R25" s="8" t="s">
        <v>28</v>
      </c>
      <c r="S25">
        <f>G25-S10</f>
        <v>815</v>
      </c>
    </row>
    <row r="26" spans="1:19">
      <c r="A26" s="8"/>
      <c r="B26" s="8"/>
      <c r="C26" s="8"/>
      <c r="D26" s="8"/>
      <c r="E26" s="8"/>
      <c r="F26" s="9">
        <f>G25</f>
        <v>42455</v>
      </c>
      <c r="G26" s="9">
        <v>42547</v>
      </c>
      <c r="H26" s="8"/>
      <c r="I26" s="16"/>
      <c r="J26" s="16"/>
      <c r="K26" s="16"/>
      <c r="L26" s="16"/>
      <c r="M26" s="16"/>
      <c r="N26" s="16"/>
      <c r="O26" s="20"/>
      <c r="P26" s="19"/>
      <c r="Q26" s="8"/>
      <c r="R26" s="8" t="s">
        <v>28</v>
      </c>
      <c r="S26">
        <f>G26-S10</f>
        <v>907</v>
      </c>
    </row>
    <row r="27" spans="1:19">
      <c r="A27" s="8"/>
      <c r="B27" s="8"/>
      <c r="C27" s="8"/>
      <c r="D27" s="8"/>
      <c r="E27" s="8"/>
      <c r="F27" s="9">
        <f>G26</f>
        <v>42547</v>
      </c>
      <c r="G27" s="9">
        <v>42639</v>
      </c>
      <c r="H27" s="8"/>
      <c r="I27" s="16"/>
      <c r="J27" s="16"/>
      <c r="K27" s="16"/>
      <c r="L27" s="16"/>
      <c r="M27" s="16"/>
      <c r="N27" s="16"/>
      <c r="O27" s="20"/>
      <c r="P27" s="19"/>
      <c r="Q27" s="8"/>
      <c r="R27" s="8" t="s">
        <v>28</v>
      </c>
      <c r="S27">
        <f>G27-S10</f>
        <v>999</v>
      </c>
    </row>
    <row r="28" spans="1:19">
      <c r="A28" s="8"/>
      <c r="B28" s="8"/>
      <c r="C28" s="8"/>
      <c r="D28" s="8"/>
      <c r="E28" s="8"/>
      <c r="F28" s="9">
        <f>G27</f>
        <v>42639</v>
      </c>
      <c r="G28" s="9">
        <v>42649</v>
      </c>
      <c r="H28" s="8"/>
      <c r="I28" s="16"/>
      <c r="J28" s="15"/>
      <c r="K28" s="16"/>
      <c r="L28" s="16"/>
      <c r="M28" s="16"/>
      <c r="N28" s="16"/>
      <c r="O28" s="20">
        <f>(G28-S10)/30*4*100*2</f>
        <v>26906.6666666667</v>
      </c>
      <c r="P28" s="19">
        <f>I28+O28</f>
        <v>26906.6666666667</v>
      </c>
      <c r="Q28" s="8"/>
      <c r="R28" s="8" t="s">
        <v>28</v>
      </c>
      <c r="S28">
        <f>(G28-S10)/182.5</f>
        <v>5.52876712328767</v>
      </c>
    </row>
    <row r="29" spans="1:18">
      <c r="A29" s="8"/>
      <c r="B29" s="8"/>
      <c r="C29" s="8"/>
      <c r="D29" s="8"/>
      <c r="E29" s="8"/>
      <c r="F29" s="9"/>
      <c r="G29" s="9"/>
      <c r="H29" s="8"/>
      <c r="I29" s="16"/>
      <c r="J29" s="16"/>
      <c r="K29" s="16"/>
      <c r="L29" s="16"/>
      <c r="M29" s="16"/>
      <c r="N29" s="16"/>
      <c r="O29" s="16"/>
      <c r="P29" s="16"/>
      <c r="Q29" s="8"/>
      <c r="R29" s="8"/>
    </row>
    <row r="30" spans="1:18">
      <c r="A30" s="8"/>
      <c r="B30" s="8"/>
      <c r="C30" s="8"/>
      <c r="D30" s="8"/>
      <c r="E30" s="8"/>
      <c r="F30" s="9"/>
      <c r="G30" s="9"/>
      <c r="H30" s="8"/>
      <c r="I30" s="16"/>
      <c r="J30" s="16"/>
      <c r="K30" s="16"/>
      <c r="L30" s="16"/>
      <c r="M30" s="16"/>
      <c r="N30" s="16"/>
      <c r="O30" s="16"/>
      <c r="P30" s="16"/>
      <c r="Q30" s="8"/>
      <c r="R30" s="8"/>
    </row>
    <row r="31" spans="1:18">
      <c r="A31" s="8"/>
      <c r="B31" s="8"/>
      <c r="C31" s="8"/>
      <c r="D31" s="8"/>
      <c r="E31" s="8"/>
      <c r="F31" s="9"/>
      <c r="G31" s="9"/>
      <c r="H31" s="8"/>
      <c r="I31" s="16"/>
      <c r="J31" s="16"/>
      <c r="K31" s="16"/>
      <c r="L31" s="16"/>
      <c r="M31" s="16"/>
      <c r="N31" s="16"/>
      <c r="O31" s="16"/>
      <c r="P31" s="16"/>
      <c r="Q31" s="8"/>
      <c r="R31" s="8"/>
    </row>
    <row r="32" spans="1:18">
      <c r="A32" s="8"/>
      <c r="B32" s="8"/>
      <c r="C32" s="8"/>
      <c r="D32" s="8"/>
      <c r="E32" s="8"/>
      <c r="F32" s="9"/>
      <c r="G32" s="9"/>
      <c r="H32" s="8"/>
      <c r="I32" s="16"/>
      <c r="J32" s="16"/>
      <c r="K32" s="16"/>
      <c r="L32" s="16"/>
      <c r="M32" s="16"/>
      <c r="N32" s="16"/>
      <c r="O32" s="16"/>
      <c r="P32" s="16"/>
      <c r="Q32" s="8"/>
      <c r="R32" s="8"/>
    </row>
    <row r="33" spans="1:18">
      <c r="A33" s="8"/>
      <c r="B33" s="8"/>
      <c r="C33" s="8"/>
      <c r="D33" s="8"/>
      <c r="E33" s="8"/>
      <c r="F33" s="9"/>
      <c r="G33" s="9"/>
      <c r="H33" s="8"/>
      <c r="I33" s="16"/>
      <c r="J33" s="16"/>
      <c r="K33" s="16"/>
      <c r="L33" s="16"/>
      <c r="M33" s="16"/>
      <c r="N33" s="16"/>
      <c r="O33" s="16"/>
      <c r="P33" s="16"/>
      <c r="Q33" s="8"/>
      <c r="R33" s="8"/>
    </row>
    <row r="34" spans="1:18">
      <c r="A34" s="8"/>
      <c r="B34" s="8"/>
      <c r="C34" s="8"/>
      <c r="D34" s="8"/>
      <c r="E34" s="8"/>
      <c r="F34" s="8"/>
      <c r="G34" s="8"/>
      <c r="H34" s="7" t="s">
        <v>30</v>
      </c>
      <c r="I34" s="16"/>
      <c r="J34" s="16"/>
      <c r="K34" s="16"/>
      <c r="L34" s="16"/>
      <c r="M34" s="16"/>
      <c r="N34" s="16"/>
      <c r="O34" s="16"/>
      <c r="P34" s="16">
        <f>SUM(P11:P28)</f>
        <v>36626.6666666667</v>
      </c>
      <c r="Q34" s="8"/>
      <c r="R34" s="8" t="s">
        <v>28</v>
      </c>
    </row>
    <row r="35" spans="9:16">
      <c r="I35" s="21"/>
      <c r="J35" s="21"/>
      <c r="K35" s="21"/>
      <c r="L35" s="21"/>
      <c r="M35" s="21"/>
      <c r="N35" s="21"/>
      <c r="O35" s="21"/>
      <c r="P35" s="21"/>
    </row>
    <row r="69" spans="5:5">
      <c r="E69">
        <f>3360+3360*0.25</f>
        <v>4200</v>
      </c>
    </row>
    <row r="71" spans="5:5">
      <c r="E71">
        <f>3360*1.25</f>
        <v>4200</v>
      </c>
    </row>
  </sheetData>
  <mergeCells count="2">
    <mergeCell ref="A1:C1"/>
    <mergeCell ref="D2:Y8"/>
  </mergeCells>
  <pageMargins left="0.75" right="0.75" top="1" bottom="1" header="0.511805555555556" footer="0.511805555555556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dcterms:created xsi:type="dcterms:W3CDTF">2016-09-21T08:51:00Z</dcterms:created>
  <dcterms:modified xsi:type="dcterms:W3CDTF">2016-10-06T01:20:13Z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