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0" yWindow="15" windowWidth="15195" windowHeight="5640" tabRatio="947" activeTab="4"/>
  </bookViews>
  <sheets>
    <sheet name="template" sheetId="9" r:id="rId1"/>
    <sheet name="hypotheses" sheetId="4" r:id="rId2"/>
    <sheet name="Project - ressources" sheetId="19" r:id="rId3"/>
    <sheet name="Project - ratio" sheetId="20" r:id="rId4"/>
    <sheet name="Workload - Dev-TU" sheetId="2" r:id="rId5"/>
  </sheets>
  <externalReferences>
    <externalReference r:id="rId6"/>
    <externalReference r:id="rId7"/>
  </externalReferences>
  <definedNames>
    <definedName name="_xlnm._FilterDatabase" localSheetId="4" hidden="1">'Workload - Dev-TU'!$E$4:$N$4</definedName>
    <definedName name="Parametres_Annuel.CoutJourPondere">'[1]Parametres Annuel'!$D$31</definedName>
  </definedNames>
  <calcPr calcId="125725" concurrentCalc="0"/>
</workbook>
</file>

<file path=xl/calcChain.xml><?xml version="1.0" encoding="utf-8"?>
<calcChain xmlns="http://schemas.openxmlformats.org/spreadsheetml/2006/main">
  <c r="E2" i="2"/>
  <c r="F326"/>
  <c r="G326"/>
  <c r="F309"/>
  <c r="G309"/>
  <c r="F308"/>
  <c r="G308"/>
  <c r="E279"/>
  <c r="F277"/>
  <c r="G277"/>
  <c r="F233"/>
  <c r="G233"/>
  <c r="E256"/>
  <c r="F166"/>
  <c r="G166"/>
  <c r="F171"/>
  <c r="G171"/>
  <c r="F172"/>
  <c r="G172"/>
  <c r="F174"/>
  <c r="G174"/>
  <c r="F175"/>
  <c r="G175"/>
  <c r="F176"/>
  <c r="G176"/>
  <c r="F177"/>
  <c r="G177"/>
  <c r="F178"/>
  <c r="G178"/>
  <c r="F179"/>
  <c r="G179"/>
  <c r="F181"/>
  <c r="G181"/>
  <c r="F182"/>
  <c r="G182"/>
  <c r="F185"/>
  <c r="G185"/>
  <c r="F190"/>
  <c r="G190"/>
  <c r="F191"/>
  <c r="G191"/>
  <c r="F192"/>
  <c r="G192"/>
  <c r="F193"/>
  <c r="G193"/>
  <c r="F194"/>
  <c r="G194"/>
  <c r="F203"/>
  <c r="G203"/>
  <c r="F213"/>
  <c r="G213"/>
  <c r="F214"/>
  <c r="G214"/>
  <c r="F215"/>
  <c r="G215"/>
  <c r="F216"/>
  <c r="G216"/>
  <c r="F218"/>
  <c r="G218"/>
  <c r="F220"/>
  <c r="G220"/>
  <c r="F222"/>
  <c r="G222"/>
  <c r="F223"/>
  <c r="G223"/>
  <c r="F224"/>
  <c r="G224"/>
  <c r="F225"/>
  <c r="G225"/>
  <c r="F227"/>
  <c r="G227"/>
  <c r="F229"/>
  <c r="G229"/>
  <c r="F230"/>
  <c r="G230"/>
  <c r="F231"/>
  <c r="G231"/>
  <c r="F232"/>
  <c r="G232"/>
  <c r="G256"/>
  <c r="F256"/>
  <c r="E15"/>
  <c r="F7"/>
  <c r="F13"/>
  <c r="F14"/>
  <c r="F15"/>
  <c r="G7"/>
  <c r="G13"/>
  <c r="G14"/>
  <c r="G15"/>
  <c r="E314"/>
  <c r="F306"/>
  <c r="G306"/>
  <c r="F304"/>
  <c r="G304"/>
  <c r="F298"/>
  <c r="G298"/>
  <c r="F299"/>
  <c r="G299"/>
  <c r="F301"/>
  <c r="G301"/>
  <c r="F302"/>
  <c r="G302"/>
  <c r="F303"/>
  <c r="G303"/>
  <c r="F307"/>
  <c r="G307"/>
  <c r="G314"/>
  <c r="F314"/>
  <c r="F317"/>
  <c r="G317"/>
  <c r="F324"/>
  <c r="G324"/>
  <c r="F325"/>
  <c r="G325"/>
  <c r="F328"/>
  <c r="G328"/>
  <c r="F329"/>
  <c r="G329"/>
  <c r="F330"/>
  <c r="G330"/>
  <c r="F331"/>
  <c r="G331"/>
  <c r="G332"/>
  <c r="F332"/>
  <c r="E332"/>
  <c r="E163"/>
  <c r="E295"/>
  <c r="E20"/>
  <c r="E55"/>
  <c r="E334"/>
  <c r="E335"/>
  <c r="F18"/>
  <c r="F19"/>
  <c r="F20"/>
  <c r="F23"/>
  <c r="F24"/>
  <c r="F25"/>
  <c r="F26"/>
  <c r="F39"/>
  <c r="F40"/>
  <c r="F41"/>
  <c r="F42"/>
  <c r="F43"/>
  <c r="F45"/>
  <c r="F46"/>
  <c r="F47"/>
  <c r="F48"/>
  <c r="F52"/>
  <c r="F53"/>
  <c r="F54"/>
  <c r="F55"/>
  <c r="F60"/>
  <c r="F61"/>
  <c r="F62"/>
  <c r="F63"/>
  <c r="F64"/>
  <c r="F79"/>
  <c r="F80"/>
  <c r="F81"/>
  <c r="F83"/>
  <c r="F87"/>
  <c r="F88"/>
  <c r="F89"/>
  <c r="F90"/>
  <c r="F91"/>
  <c r="F92"/>
  <c r="F93"/>
  <c r="F94"/>
  <c r="F95"/>
  <c r="F96"/>
  <c r="F97"/>
  <c r="F98"/>
  <c r="F99"/>
  <c r="F101"/>
  <c r="F102"/>
  <c r="F103"/>
  <c r="F104"/>
  <c r="F105"/>
  <c r="F106"/>
  <c r="F107"/>
  <c r="F108"/>
  <c r="F109"/>
  <c r="F110"/>
  <c r="F111"/>
  <c r="F112"/>
  <c r="F113"/>
  <c r="F114"/>
  <c r="F115"/>
  <c r="F116"/>
  <c r="F117"/>
  <c r="F119"/>
  <c r="F120"/>
  <c r="F121"/>
  <c r="F122"/>
  <c r="F123"/>
  <c r="F124"/>
  <c r="F125"/>
  <c r="F126"/>
  <c r="F127"/>
  <c r="F128"/>
  <c r="F129"/>
  <c r="F130"/>
  <c r="F131"/>
  <c r="F132"/>
  <c r="F133"/>
  <c r="F134"/>
  <c r="F135"/>
  <c r="F136"/>
  <c r="F137"/>
  <c r="F139"/>
  <c r="F140"/>
  <c r="F141"/>
  <c r="F143"/>
  <c r="F144"/>
  <c r="F145"/>
  <c r="F146"/>
  <c r="F147"/>
  <c r="F148"/>
  <c r="F149"/>
  <c r="F151"/>
  <c r="F152"/>
  <c r="F153"/>
  <c r="F154"/>
  <c r="F156"/>
  <c r="F157"/>
  <c r="F158"/>
  <c r="F159"/>
  <c r="F160"/>
  <c r="F161"/>
  <c r="F162"/>
  <c r="F163"/>
  <c r="F259"/>
  <c r="F262"/>
  <c r="F263"/>
  <c r="F264"/>
  <c r="F265"/>
  <c r="F266"/>
  <c r="F267"/>
  <c r="F269"/>
  <c r="F270"/>
  <c r="F271"/>
  <c r="F272"/>
  <c r="F273"/>
  <c r="F275"/>
  <c r="F276"/>
  <c r="F279"/>
  <c r="F284"/>
  <c r="F285"/>
  <c r="F286"/>
  <c r="F287"/>
  <c r="F288"/>
  <c r="F290"/>
  <c r="F291"/>
  <c r="F292"/>
  <c r="F293"/>
  <c r="F294"/>
  <c r="F295"/>
  <c r="F334"/>
  <c r="F335"/>
  <c r="G18"/>
  <c r="G19"/>
  <c r="G20"/>
  <c r="G23"/>
  <c r="G24"/>
  <c r="G25"/>
  <c r="G26"/>
  <c r="G39"/>
  <c r="G40"/>
  <c r="G41"/>
  <c r="G42"/>
  <c r="G43"/>
  <c r="G45"/>
  <c r="G46"/>
  <c r="G47"/>
  <c r="G48"/>
  <c r="G52"/>
  <c r="G53"/>
  <c r="G54"/>
  <c r="G55"/>
  <c r="G60"/>
  <c r="G61"/>
  <c r="G62"/>
  <c r="G63"/>
  <c r="G64"/>
  <c r="G79"/>
  <c r="G80"/>
  <c r="G81"/>
  <c r="G83"/>
  <c r="G87"/>
  <c r="G88"/>
  <c r="G89"/>
  <c r="G90"/>
  <c r="G91"/>
  <c r="G92"/>
  <c r="G93"/>
  <c r="G94"/>
  <c r="G95"/>
  <c r="G96"/>
  <c r="G97"/>
  <c r="G98"/>
  <c r="G99"/>
  <c r="G101"/>
  <c r="G102"/>
  <c r="G103"/>
  <c r="G104"/>
  <c r="G105"/>
  <c r="G106"/>
  <c r="G107"/>
  <c r="G108"/>
  <c r="G109"/>
  <c r="G110"/>
  <c r="G111"/>
  <c r="G112"/>
  <c r="G113"/>
  <c r="G114"/>
  <c r="G115"/>
  <c r="G116"/>
  <c r="G117"/>
  <c r="G119"/>
  <c r="G120"/>
  <c r="G121"/>
  <c r="G122"/>
  <c r="G123"/>
  <c r="G124"/>
  <c r="G125"/>
  <c r="G126"/>
  <c r="G127"/>
  <c r="G128"/>
  <c r="G129"/>
  <c r="G130"/>
  <c r="G131"/>
  <c r="G132"/>
  <c r="G133"/>
  <c r="G134"/>
  <c r="G135"/>
  <c r="G136"/>
  <c r="G137"/>
  <c r="G139"/>
  <c r="G140"/>
  <c r="G141"/>
  <c r="G143"/>
  <c r="G144"/>
  <c r="G145"/>
  <c r="G146"/>
  <c r="G147"/>
  <c r="G148"/>
  <c r="G149"/>
  <c r="G151"/>
  <c r="G152"/>
  <c r="G153"/>
  <c r="G154"/>
  <c r="G156"/>
  <c r="G157"/>
  <c r="G158"/>
  <c r="G159"/>
  <c r="G160"/>
  <c r="G161"/>
  <c r="G162"/>
  <c r="G163"/>
  <c r="G259"/>
  <c r="G262"/>
  <c r="G263"/>
  <c r="G264"/>
  <c r="G265"/>
  <c r="G266"/>
  <c r="G267"/>
  <c r="G269"/>
  <c r="G270"/>
  <c r="G271"/>
  <c r="G272"/>
  <c r="G273"/>
  <c r="G275"/>
  <c r="G276"/>
  <c r="G279"/>
  <c r="G284"/>
  <c r="G285"/>
  <c r="G286"/>
  <c r="G287"/>
  <c r="G288"/>
  <c r="G290"/>
  <c r="G291"/>
  <c r="G292"/>
  <c r="G293"/>
  <c r="G294"/>
  <c r="G295"/>
  <c r="G334"/>
  <c r="G335"/>
  <c r="G337"/>
</calcChain>
</file>

<file path=xl/sharedStrings.xml><?xml version="1.0" encoding="utf-8"?>
<sst xmlns="http://schemas.openxmlformats.org/spreadsheetml/2006/main" count="1392" uniqueCount="621">
  <si>
    <t>Tester</t>
  </si>
  <si>
    <t>Désignation</t>
  </si>
  <si>
    <t>Code</t>
  </si>
  <si>
    <t>coefficient</t>
  </si>
  <si>
    <t>Hosting consultant</t>
  </si>
  <si>
    <t>Launch and startup</t>
  </si>
  <si>
    <t>Historique</t>
  </si>
  <si>
    <t>Undo</t>
  </si>
  <si>
    <t>Dev U.T</t>
  </si>
  <si>
    <t>HSTG-CSHOST</t>
  </si>
  <si>
    <t>Project Manager</t>
  </si>
  <si>
    <t>total launch</t>
  </si>
  <si>
    <t>total Inception</t>
  </si>
  <si>
    <t>full time</t>
  </si>
  <si>
    <t>Drupal Architect</t>
  </si>
  <si>
    <t>System Architect</t>
  </si>
  <si>
    <t>HSTG-SYSADM</t>
  </si>
  <si>
    <t>System Administrator</t>
  </si>
  <si>
    <t>HSTG-SYSARC</t>
  </si>
  <si>
    <t>Entity</t>
  </si>
  <si>
    <t>Role</t>
  </si>
  <si>
    <t>Technical Lead</t>
  </si>
  <si>
    <t>number of day per months</t>
  </si>
  <si>
    <t>risk margin</t>
  </si>
  <si>
    <t>operationnal parameters</t>
  </si>
  <si>
    <t>CGC-TLEAD</t>
  </si>
  <si>
    <t>CGC-TST</t>
  </si>
  <si>
    <t>CGC-SYSADM</t>
  </si>
  <si>
    <t>CGC-THMR</t>
  </si>
  <si>
    <t>FACT-PM</t>
  </si>
  <si>
    <t>FACT-CSDRU</t>
  </si>
  <si>
    <t>EXPAT-SDEV</t>
  </si>
  <si>
    <t>Senior Drupal Developer</t>
  </si>
  <si>
    <t>Drupal Developer</t>
  </si>
  <si>
    <t>EXPAT-DEV</t>
  </si>
  <si>
    <t>EXPAT-THMR</t>
  </si>
  <si>
    <t>ALU-PM</t>
  </si>
  <si>
    <t>ALU-CDEV</t>
  </si>
  <si>
    <t>ALU-DEV</t>
  </si>
  <si>
    <t>ALU-THMR</t>
  </si>
  <si>
    <t>Senior Drupal Developper</t>
  </si>
  <si>
    <t>A-LU US</t>
  </si>
  <si>
    <t>CGC-SDEV1</t>
  </si>
  <si>
    <t>CGC-DEV1</t>
  </si>
  <si>
    <t>CGC-DEV2</t>
  </si>
  <si>
    <t>duration (month)</t>
  </si>
  <si>
    <t>for full time equivalent</t>
  </si>
  <si>
    <t>on global time</t>
  </si>
  <si>
    <t>see sheets "project ratio process calculation" for explanation</t>
  </si>
  <si>
    <t>ratio</t>
  </si>
  <si>
    <t>CDC inner ressources</t>
  </si>
  <si>
    <t>Drupal Themer (CSS)</t>
  </si>
  <si>
    <t>Global Business Analyst</t>
  </si>
  <si>
    <t>Field Grouping</t>
    <phoneticPr fontId="13" type="noConversion"/>
  </si>
  <si>
    <t>total Content Related Tasks</t>
    <phoneticPr fontId="13" type="noConversion"/>
  </si>
  <si>
    <t>Backend Functions Related Tasks</t>
    <phoneticPr fontId="13" type="noConversion"/>
  </si>
  <si>
    <t>Design Analysis</t>
    <phoneticPr fontId="13" type="noConversion"/>
  </si>
  <si>
    <t>Sitemap</t>
    <phoneticPr fontId="13" type="noConversion"/>
  </si>
  <si>
    <t>Survery &amp; webform implementation</t>
    <phoneticPr fontId="13" type="noConversion"/>
  </si>
  <si>
    <t>Mobile Theming</t>
    <phoneticPr fontId="13" type="noConversion"/>
  </si>
  <si>
    <t>Content type and entity</t>
    <phoneticPr fontId="13" type="noConversion"/>
  </si>
  <si>
    <t>Field settings</t>
    <phoneticPr fontId="13" type="noConversion"/>
  </si>
  <si>
    <t>Image management</t>
    <phoneticPr fontId="13" type="noConversion"/>
  </si>
  <si>
    <t>Video management</t>
    <phoneticPr fontId="13" type="noConversion"/>
  </si>
  <si>
    <t>Media management</t>
    <phoneticPr fontId="13" type="noConversion"/>
  </si>
  <si>
    <t>File management</t>
    <phoneticPr fontId="13" type="noConversion"/>
  </si>
  <si>
    <t>Setting views</t>
    <phoneticPr fontId="13" type="noConversion"/>
  </si>
  <si>
    <t>Setting up user based dashboard</t>
    <phoneticPr fontId="13" type="noConversion"/>
  </si>
  <si>
    <t>Node management</t>
    <phoneticPr fontId="13" type="noConversion"/>
  </si>
  <si>
    <t>User customization, profile management and creation</t>
    <phoneticPr fontId="13" type="noConversion"/>
  </si>
  <si>
    <t>Custimize user back-ends</t>
    <phoneticPr fontId="13" type="noConversion"/>
  </si>
  <si>
    <t>Creating profile template and access control</t>
    <phoneticPr fontId="13" type="noConversion"/>
  </si>
  <si>
    <t>Vanish tunning</t>
    <phoneticPr fontId="13" type="noConversion"/>
  </si>
  <si>
    <t>Memcache Tunning</t>
    <phoneticPr fontId="13" type="noConversion"/>
  </si>
  <si>
    <t>Database tunning</t>
    <phoneticPr fontId="13" type="noConversion"/>
  </si>
  <si>
    <t>Cache database Tunning and custom modules</t>
    <phoneticPr fontId="13" type="noConversion"/>
  </si>
  <si>
    <t>Survery implementation</t>
    <phoneticPr fontId="13" type="noConversion"/>
  </si>
  <si>
    <t>Webform implementation</t>
    <phoneticPr fontId="13" type="noConversion"/>
  </si>
  <si>
    <t>Multi change and version management</t>
    <phoneticPr fontId="13" type="noConversion"/>
  </si>
  <si>
    <t>Revisioning system</t>
    <phoneticPr fontId="13" type="noConversion"/>
  </si>
  <si>
    <t>Changes logging</t>
    <phoneticPr fontId="13" type="noConversion"/>
  </si>
  <si>
    <t>Frontend Related Tasks (Not include backend UI)</t>
    <phoneticPr fontId="13" type="noConversion"/>
  </si>
  <si>
    <t>total Frontend Related Tasks</t>
    <phoneticPr fontId="13" type="noConversion"/>
  </si>
  <si>
    <t>4.15.4</t>
    <phoneticPr fontId="13" type="noConversion"/>
  </si>
  <si>
    <t>Cross browser support</t>
    <phoneticPr fontId="13" type="noConversion"/>
  </si>
  <si>
    <t>IE 7,8,9</t>
    <phoneticPr fontId="13" type="noConversion"/>
  </si>
  <si>
    <t>Firefox 4+</t>
    <phoneticPr fontId="13" type="noConversion"/>
  </si>
  <si>
    <t>Safari, Chrome</t>
    <phoneticPr fontId="13" type="noConversion"/>
  </si>
  <si>
    <t>Make views integration(s)</t>
    <phoneticPr fontId="13" type="noConversion"/>
  </si>
  <si>
    <t>Mobile device detection</t>
    <phoneticPr fontId="13" type="noConversion"/>
  </si>
  <si>
    <t>Tempaltes files optimization</t>
    <phoneticPr fontId="13" type="noConversion"/>
  </si>
  <si>
    <t>Theme info definition</t>
    <phoneticPr fontId="13" type="noConversion"/>
  </si>
  <si>
    <t>CSS optimization</t>
    <phoneticPr fontId="13" type="noConversion"/>
  </si>
  <si>
    <t>Setting up variables for use in templates</t>
    <phoneticPr fontId="13" type="noConversion"/>
  </si>
  <si>
    <t>CSS implementation</t>
    <phoneticPr fontId="13" type="noConversion"/>
  </si>
  <si>
    <t>Tempaltes files implementation</t>
    <phoneticPr fontId="13" type="noConversion"/>
  </si>
  <si>
    <t>Mobile theme info definition</t>
    <phoneticPr fontId="13" type="noConversion"/>
  </si>
  <si>
    <t>Mobile CSS design</t>
    <phoneticPr fontId="13" type="noConversion"/>
  </si>
  <si>
    <t>Mobile CSS implementation</t>
    <phoneticPr fontId="13" type="noConversion"/>
  </si>
  <si>
    <t>Mobile CSS optimization</t>
    <phoneticPr fontId="13" type="noConversion"/>
  </si>
  <si>
    <t>Mobile tempaltes design</t>
    <phoneticPr fontId="13" type="noConversion"/>
  </si>
  <si>
    <t>Mobile tempaltes files implementation</t>
    <phoneticPr fontId="13" type="noConversion"/>
  </si>
  <si>
    <t>Mobile tempaltes files optimization</t>
    <phoneticPr fontId="13" type="noConversion"/>
  </si>
  <si>
    <t>H2. FOOTER</t>
    <phoneticPr fontId="13" type="noConversion"/>
  </si>
  <si>
    <t>H3. DYNAMIC LEADIN</t>
    <phoneticPr fontId="13" type="noConversion"/>
  </si>
  <si>
    <t>H4. HOMEPAGE FEATURES</t>
    <phoneticPr fontId="13" type="noConversion"/>
  </si>
  <si>
    <t>H5. FIND-IT BAR</t>
    <phoneticPr fontId="13" type="noConversion"/>
  </si>
  <si>
    <t>H6. HP, FOOTER FEATURES</t>
    <phoneticPr fontId="13" type="noConversion"/>
  </si>
  <si>
    <t>H7. SUB TITLE/BREADCRUMBS</t>
    <phoneticPr fontId="13" type="noConversion"/>
  </si>
  <si>
    <t>H9. ISSUES MODULE</t>
    <phoneticPr fontId="13" type="noConversion"/>
  </si>
  <si>
    <t>C1. WELCOME MESSAGE</t>
    <phoneticPr fontId="13" type="noConversion"/>
  </si>
  <si>
    <t>C2. RELATED INFO</t>
    <phoneticPr fontId="13" type="noConversion"/>
  </si>
  <si>
    <t>C5. BODY COPY</t>
    <phoneticPr fontId="13" type="noConversion"/>
  </si>
  <si>
    <t>R4. QUOTES</t>
    <phoneticPr fontId="13" type="noConversion"/>
  </si>
  <si>
    <t>R7. FACTOIDS</t>
    <phoneticPr fontId="13" type="noConversion"/>
  </si>
  <si>
    <t>L1. TAKE ACTION</t>
    <phoneticPr fontId="13" type="noConversion"/>
  </si>
  <si>
    <t>R1. HOMEPAGE SOCIAL METER</t>
    <phoneticPr fontId="13" type="noConversion"/>
  </si>
  <si>
    <t>R2. PAGE INTRO</t>
    <phoneticPr fontId="13" type="noConversion"/>
  </si>
  <si>
    <t>R3. PAGE STATEMENT</t>
    <phoneticPr fontId="13" type="noConversion"/>
  </si>
  <si>
    <t>R6. PRODUCT IMAGE MODULE</t>
    <phoneticPr fontId="13" type="noConversion"/>
  </si>
  <si>
    <t>R8. RELATED PRODUCTS AND SERVICES</t>
    <phoneticPr fontId="13" type="noConversion"/>
  </si>
  <si>
    <t>R9. SUBJECT MENU</t>
    <phoneticPr fontId="13" type="noConversion"/>
  </si>
  <si>
    <t>L2. 3RD/4TH LEVEL NAVIGATION</t>
    <phoneticPr fontId="13" type="noConversion"/>
  </si>
  <si>
    <t>L3. NEWS FEATURE</t>
    <phoneticPr fontId="13" type="noConversion"/>
  </si>
  <si>
    <t>L4. SOCIAL HUB MODULE</t>
    <phoneticPr fontId="13" type="noConversion"/>
  </si>
  <si>
    <t>L5. SEARCH FILTER</t>
    <phoneticPr fontId="13" type="noConversion"/>
  </si>
  <si>
    <t>C2A. PAGE FEATURES MODULE (SHORT)</t>
    <phoneticPr fontId="13" type="noConversion"/>
  </si>
  <si>
    <t>C2B. PAGE FEATURES MODULE (WIDE)</t>
    <phoneticPr fontId="13" type="noConversion"/>
  </si>
  <si>
    <t>C3A. LARGE FEATURE AND LINKS (SHORT)</t>
    <phoneticPr fontId="13" type="noConversion"/>
  </si>
  <si>
    <t>C3B. LARGE FEATURE AND LINKS (WIDE)</t>
    <phoneticPr fontId="13" type="noConversion"/>
  </si>
  <si>
    <t>C4, PAGE FEATURES LIST FORMAT</t>
    <phoneticPr fontId="13" type="noConversion"/>
  </si>
  <si>
    <t>C6. RELATED ARTICLES MODULE</t>
    <phoneticPr fontId="13" type="noConversion"/>
  </si>
  <si>
    <t>C8. PRODUCT BENEFITS AND FEATURES</t>
    <phoneticPr fontId="13" type="noConversion"/>
  </si>
  <si>
    <t>C9. RESULTS LISTING MODULE</t>
    <phoneticPr fontId="13" type="noConversion"/>
  </si>
  <si>
    <t>S1. CONTENTLIBRARY DROP-DOWN MENU</t>
    <phoneticPr fontId="13" type="noConversion"/>
  </si>
  <si>
    <t>S2. SHARE SIDE BAR</t>
    <phoneticPr fontId="13" type="noConversion"/>
  </si>
  <si>
    <t>Mobile browsers in tablets</t>
    <phoneticPr fontId="13" type="noConversion"/>
  </si>
  <si>
    <t>Mobile browsers in smartphones</t>
    <phoneticPr fontId="13" type="noConversion"/>
  </si>
  <si>
    <t>Mobile Blocks Implementation</t>
    <phoneticPr fontId="13" type="noConversion"/>
  </si>
  <si>
    <t>Horizontal Components</t>
    <phoneticPr fontId="13" type="noConversion"/>
  </si>
  <si>
    <t>Horizontal Components Implementation</t>
    <phoneticPr fontId="13" type="noConversion"/>
  </si>
  <si>
    <t>Center Components Implementation</t>
    <phoneticPr fontId="13" type="noConversion"/>
  </si>
  <si>
    <t>Columns(Right/Left) Components Implementation</t>
    <phoneticPr fontId="13" type="noConversion"/>
  </si>
  <si>
    <t>Special Components Implementation</t>
    <phoneticPr fontId="13" type="noConversion"/>
  </si>
  <si>
    <t>Center Components</t>
    <phoneticPr fontId="13" type="noConversion"/>
  </si>
  <si>
    <t>Special Components</t>
    <phoneticPr fontId="13" type="noConversion"/>
  </si>
  <si>
    <t>R5. NEWSLETTER AND RSS FEEDS</t>
    <phoneticPr fontId="13" type="noConversion"/>
  </si>
  <si>
    <t>Will be different if too many views needed</t>
    <phoneticPr fontId="13" type="noConversion"/>
  </si>
  <si>
    <t>CSS structure definition</t>
    <phoneticPr fontId="13" type="noConversion"/>
  </si>
  <si>
    <t>Inception phase</t>
    <phoneticPr fontId="13" type="noConversion"/>
  </si>
  <si>
    <t>Project take off, ramp up and KT between team member</t>
    <phoneticPr fontId="13" type="noConversion"/>
  </si>
  <si>
    <t>5.2.10</t>
    <phoneticPr fontId="13" type="noConversion"/>
  </si>
  <si>
    <t>5.2.10, 5.2.11</t>
    <phoneticPr fontId="13" type="noConversion"/>
  </si>
  <si>
    <t>5.2.14</t>
    <phoneticPr fontId="13" type="noConversion"/>
  </si>
  <si>
    <t>4.12,4.15</t>
    <phoneticPr fontId="13" type="noConversion"/>
  </si>
  <si>
    <t>5.2.11</t>
    <phoneticPr fontId="13" type="noConversion"/>
  </si>
  <si>
    <t>Create content types</t>
    <phoneticPr fontId="13" type="noConversion"/>
  </si>
  <si>
    <t>Set up Drupal architecture (memcache, DB replication, varnish, load balance) in integration server</t>
    <phoneticPr fontId="13" type="noConversion"/>
  </si>
  <si>
    <t>Platform(LAMP Drupal GIT)</t>
    <phoneticPr fontId="13" type="noConversion"/>
  </si>
  <si>
    <t>Set up Drupal architecture (LAMP, Eclipse, Druapl, GIT, memcache, DB replication, varnish) in development server</t>
    <phoneticPr fontId="13" type="noConversion"/>
  </si>
  <si>
    <t>Linux*2+memcache+varnish, Apache*2+load balance, Mysql*2+replication, PHP*2+APC, GIT server*1,Eclipse IDE*n(developer numbers), GIT client*n, network configuration*2, Druapl*n</t>
    <phoneticPr fontId="13" type="noConversion"/>
  </si>
  <si>
    <t>It depends on the size of project and number of team members</t>
    <phoneticPr fontId="13" type="noConversion"/>
  </si>
  <si>
    <t>May need several rounds clarifications after get the final design</t>
    <phoneticPr fontId="13" type="noConversion"/>
  </si>
  <si>
    <t>Mapping in Requiremnet</t>
    <phoneticPr fontId="13" type="noConversion"/>
  </si>
  <si>
    <t>Mapping in Design</t>
    <phoneticPr fontId="13" type="noConversion"/>
  </si>
  <si>
    <t>Define entity</t>
    <phoneticPr fontId="13" type="noConversion"/>
  </si>
  <si>
    <t>Create global gateway page</t>
    <phoneticPr fontId="13" type="noConversion"/>
  </si>
  <si>
    <t>Create menu item (2 days per one site)</t>
    <phoneticPr fontId="13" type="noConversion"/>
  </si>
  <si>
    <t>5.2.1</t>
    <phoneticPr fontId="13" type="noConversion"/>
  </si>
  <si>
    <t>4.15.1</t>
    <phoneticPr fontId="13" type="noConversion"/>
  </si>
  <si>
    <t>5.2.2</t>
    <phoneticPr fontId="13" type="noConversion"/>
  </si>
  <si>
    <t>The style and layout of site is totally different, even if image can be migrated from current system, also need effort to customize images based on current design</t>
    <phoneticPr fontId="13" type="noConversion"/>
  </si>
  <si>
    <t>Video need to adapt to various widths</t>
    <phoneticPr fontId="13" type="noConversion"/>
  </si>
  <si>
    <t>5.2.3</t>
    <phoneticPr fontId="13" type="noConversion"/>
  </si>
  <si>
    <t>Views Setup</t>
    <phoneticPr fontId="13" type="noConversion"/>
  </si>
  <si>
    <t>H1. MASTHEAD (Main Navigation + Secondary Navigation + Persona-driven navigation)</t>
    <phoneticPr fontId="13" type="noConversion"/>
  </si>
  <si>
    <t>If we need on-active effect on both main and secondary menu, a lot of coding effort will be neededd</t>
    <phoneticPr fontId="13" type="noConversion"/>
  </si>
  <si>
    <t>5.2.16</t>
    <phoneticPr fontId="13" type="noConversion"/>
  </si>
  <si>
    <t>A lot of footer menus is there, and also have to embeded My perference/Language option in</t>
    <phoneticPr fontId="13" type="noConversion"/>
  </si>
  <si>
    <t>Need to take dynamic JS effect into consideration</t>
    <phoneticPr fontId="13" type="noConversion"/>
  </si>
  <si>
    <t>If where should the link be embeded, there are three options: link on image/link on text/link on text region, the difficulty of these three options is totally different</t>
    <phoneticPr fontId="13" type="noConversion"/>
  </si>
  <si>
    <t>C7, SOCIAL/SHARING TOOLBAR</t>
    <phoneticPr fontId="13" type="noConversion"/>
  </si>
  <si>
    <t>C10. ARTICLE LISTING</t>
    <phoneticPr fontId="13" type="noConversion"/>
  </si>
  <si>
    <t>C11. BROWSE ACCORDION</t>
    <phoneticPr fontId="13" type="noConversion"/>
  </si>
  <si>
    <t>C12. BROWSE LISTING</t>
    <phoneticPr fontId="13" type="noConversion"/>
  </si>
  <si>
    <t>C13. EMBEDDED VIDEO MODULE (WIDE)</t>
    <phoneticPr fontId="13" type="noConversion"/>
  </si>
  <si>
    <t>C14. DOCUMENTATION FILTER</t>
    <phoneticPr fontId="13" type="noConversion"/>
  </si>
  <si>
    <t>R10. MORE VIDEOS SELECTION LIST</t>
    <phoneticPr fontId="13" type="noConversion"/>
  </si>
  <si>
    <t>R11. TWITTER FEED LIST</t>
    <phoneticPr fontId="13" type="noConversion"/>
  </si>
  <si>
    <t>L6. RELATED PROMOS</t>
    <phoneticPr fontId="13" type="noConversion"/>
  </si>
  <si>
    <t>L7. NEWS/BLOG FILTER</t>
    <phoneticPr fontId="13" type="noConversion"/>
  </si>
  <si>
    <t>L8. SUPPORT PORTAL TABS/SELECTORS</t>
    <phoneticPr fontId="13" type="noConversion"/>
  </si>
  <si>
    <t>S2. SHADOW BOX FOR IMAGES/VIDEOS</t>
    <phoneticPr fontId="13" type="noConversion"/>
  </si>
  <si>
    <t>Dual publishing</t>
    <phoneticPr fontId="13" type="noConversion"/>
  </si>
  <si>
    <t>Workflow and publishing</t>
    <phoneticPr fontId="13" type="noConversion"/>
  </si>
  <si>
    <t xml:space="preserve">A lot of stuff is unclear, such as "Social Settings"/"My Alcatel-lucent" which may need some additional form creatation. We assume all the settings are saved in cookie, </t>
  </si>
  <si>
    <t>A lot of stuff is unclear, such as "?" besides each dropdown/"Edit my profile".We assume all the settings are saved in cookie.</t>
  </si>
  <si>
    <t>Unknow layout design of "Download documentation", we assume "Share a ticket"/"Sign up for training" is out of scope and "download documentation" just trigger a popup download window.</t>
    <phoneticPr fontId="13" type="noConversion"/>
  </si>
  <si>
    <t>Unkonw what brightcove can provide, need to take dynamic JS effect into consideration, we assume brightcove provides the video player</t>
    <phoneticPr fontId="13" type="noConversion"/>
  </si>
  <si>
    <t>Unknow requirement, we assume this is a filter for the documentation such as PDF</t>
    <phoneticPr fontId="13" type="noConversion"/>
  </si>
  <si>
    <t>Unknow requirement, we assume these number is provided by social medias modules</t>
    <phoneticPr fontId="13" type="noConversion"/>
  </si>
  <si>
    <t>Need to take dynamic JS effect into consideration. Unknow layout design on zoom in, we assume the plus symbol presents zoon in the picture and no 360 degree effect on product picture</t>
    <phoneticPr fontId="13" type="noConversion"/>
  </si>
  <si>
    <t>Need to take dynamic JS effect into consideration, unknown layout design on click, we assume brightcove can provide this feature</t>
    <phoneticPr fontId="13" type="noConversion"/>
  </si>
  <si>
    <t>We assume all roles' profile need customization</t>
    <phoneticPr fontId="13" type="noConversion"/>
  </si>
  <si>
    <t>We assume only production server publish is considered</t>
    <phoneticPr fontId="13" type="noConversion"/>
  </si>
  <si>
    <t>site server environment must be monitored, maintained, and managed to support availability, website monitoring, and URL management, it depents on if the Hosting provider has this service, we assume Hosting provider have it.</t>
    <phoneticPr fontId="13" type="noConversion"/>
  </si>
  <si>
    <t>5.2.16</t>
    <phoneticPr fontId="13" type="noConversion"/>
  </si>
  <si>
    <t>5.2, 5.3, 5.4</t>
    <phoneticPr fontId="13" type="noConversion"/>
  </si>
  <si>
    <t>5.2, 5.3</t>
    <phoneticPr fontId="13" type="noConversion"/>
  </si>
  <si>
    <t>W3C validator</t>
    <phoneticPr fontId="13" type="noConversion"/>
  </si>
  <si>
    <t>Accessibility Support</t>
    <phoneticPr fontId="13" type="noConversion"/>
  </si>
  <si>
    <t>4.1, 4.8.2</t>
    <phoneticPr fontId="13" type="noConversion"/>
  </si>
  <si>
    <t>5.2.7, 5.2.4</t>
    <phoneticPr fontId="13" type="noConversion"/>
  </si>
  <si>
    <t>5.2.14</t>
    <phoneticPr fontId="13" type="noConversion"/>
  </si>
  <si>
    <t>Drupal Monitoring/Management Processes and Infrastructure</t>
    <phoneticPr fontId="13" type="noConversion"/>
  </si>
  <si>
    <t>5.2.6</t>
    <phoneticPr fontId="13" type="noConversion"/>
  </si>
  <si>
    <t>Intranet-Drupal Integration_28Feb.doc</t>
    <phoneticPr fontId="13" type="noConversion"/>
  </si>
  <si>
    <t>Content Related Tasks</t>
    <phoneticPr fontId="13" type="noConversion"/>
  </si>
  <si>
    <t>Theming</t>
    <phoneticPr fontId="13" type="noConversion"/>
  </si>
  <si>
    <t>DAM (Digital Assets Management)</t>
    <phoneticPr fontId="13" type="noConversion"/>
  </si>
  <si>
    <t>Unknown 3rd party integration risk, media filter implementation need to be considered, we assume brightcove provide most of the features for videos</t>
    <phoneticPr fontId="13" type="noConversion"/>
  </si>
  <si>
    <t>XML content importer</t>
    <phoneticPr fontId="13" type="noConversion"/>
  </si>
  <si>
    <t>Unclear requirement, we assume the format is well-formed and easy mapping to content type fields</t>
    <phoneticPr fontId="13" type="noConversion"/>
  </si>
  <si>
    <t>XSLT convertion Excel</t>
    <phoneticPr fontId="13" type="noConversion"/>
  </si>
  <si>
    <t>XSLT convertion doc</t>
    <phoneticPr fontId="13" type="noConversion"/>
  </si>
  <si>
    <t>Feeds implementation</t>
    <phoneticPr fontId="13" type="noConversion"/>
  </si>
  <si>
    <t>Rating content</t>
    <phoneticPr fontId="13" type="noConversion"/>
  </si>
  <si>
    <t>Comment on content</t>
    <phoneticPr fontId="13" type="noConversion"/>
  </si>
  <si>
    <t>Permission</t>
    <phoneticPr fontId="13" type="noConversion"/>
  </si>
  <si>
    <t>Node permission</t>
    <phoneticPr fontId="13" type="noConversion"/>
  </si>
  <si>
    <t>Field permission</t>
    <phoneticPr fontId="13" type="noConversion"/>
  </si>
  <si>
    <t>Template permission</t>
    <phoneticPr fontId="13" type="noConversion"/>
  </si>
  <si>
    <t>Document permission</t>
    <phoneticPr fontId="13" type="noConversion"/>
  </si>
  <si>
    <t>total Backend Functions Related Tasks</t>
    <phoneticPr fontId="13" type="noConversion"/>
  </si>
  <si>
    <t>Third Party Integration Related Tasks</t>
    <phoneticPr fontId="13" type="noConversion"/>
  </si>
  <si>
    <t>Neolane integration</t>
    <phoneticPr fontId="13" type="noConversion"/>
  </si>
  <si>
    <t>Unknown 3rd party integration risk, we assume the email server is hosted by Neolane</t>
    <phoneticPr fontId="13" type="noConversion"/>
  </si>
  <si>
    <t>IDOL search integration</t>
    <phoneticPr fontId="13" type="noConversion"/>
  </si>
  <si>
    <t>Unknown integration risk with IDOL, we assume IDOL PHP API can be provided, search features is the same as current internet, IDOL expert in ALU can provided necessary support in time.</t>
    <phoneticPr fontId="13" type="noConversion"/>
  </si>
  <si>
    <t>Definding what to index</t>
    <phoneticPr fontId="13" type="noConversion"/>
  </si>
  <si>
    <t>Crawling and testing</t>
    <phoneticPr fontId="13" type="noConversion"/>
  </si>
  <si>
    <t>Taxonomy management</t>
    <phoneticPr fontId="13" type="noConversion"/>
  </si>
  <si>
    <t>Facet and search pages</t>
    <phoneticPr fontId="13" type="noConversion"/>
  </si>
  <si>
    <t>Social Media integration</t>
    <phoneticPr fontId="13" type="noConversion"/>
  </si>
  <si>
    <t>Brightcove integration</t>
    <phoneticPr fontId="13" type="noConversion"/>
  </si>
  <si>
    <t>Module integration</t>
    <phoneticPr fontId="13" type="noConversion"/>
  </si>
  <si>
    <t>Extra themeing as user required</t>
    <phoneticPr fontId="13" type="noConversion"/>
  </si>
  <si>
    <t>Akamai Cache</t>
    <phoneticPr fontId="13" type="noConversion"/>
  </si>
  <si>
    <t>Unknown 3rd paty integration risk, we assume "Akamai" module can easily handle the required features.</t>
    <phoneticPr fontId="13" type="noConversion"/>
  </si>
  <si>
    <t>total Third Party Integration Related Tasks</t>
    <phoneticPr fontId="13" type="noConversion"/>
  </si>
  <si>
    <t>Migration Related Tasks</t>
    <phoneticPr fontId="13" type="noConversion"/>
  </si>
  <si>
    <t>Static campaign pages (Static)</t>
    <phoneticPr fontId="13" type="noConversion"/>
  </si>
  <si>
    <t>We assume the node in drupal can handle the static pages, and the number of static pages is less than 50.</t>
    <phoneticPr fontId="13" type="noConversion"/>
  </si>
  <si>
    <t>Careers (Taleo)</t>
    <phoneticPr fontId="13" type="noConversion"/>
  </si>
  <si>
    <t>Unclear requirement, unknown 3rd party integration risk and iframe issue, we assume Taleo can handle all required features, and iframe can well-integrate with career page</t>
    <phoneticPr fontId="13" type="noConversion"/>
  </si>
  <si>
    <t>News Center (Joomla)</t>
    <phoneticPr fontId="13" type="noConversion"/>
  </si>
  <si>
    <t>Unknown database architecture/page number, we assume the migration can be easily handled by the migrate module, and database structure can be easily mapped with Druapl content type fields</t>
    <phoneticPr fontId="13" type="noConversion"/>
  </si>
  <si>
    <t>Industry Analysts (Custom)</t>
    <phoneticPr fontId="13" type="noConversion"/>
  </si>
  <si>
    <t>LTE (Some PHP framework)</t>
    <phoneticPr fontId="13" type="noConversion"/>
  </si>
  <si>
    <t>ECM migration</t>
    <phoneticPr fontId="13" type="noConversion"/>
  </si>
  <si>
    <t>Top-level Menu</t>
    <phoneticPr fontId="13" type="noConversion"/>
  </si>
  <si>
    <t>Products</t>
    <phoneticPr fontId="13" type="noConversion"/>
  </si>
  <si>
    <t>Solutions</t>
    <phoneticPr fontId="13" type="noConversion"/>
  </si>
  <si>
    <t>IP Support</t>
    <phoneticPr fontId="13" type="noConversion"/>
  </si>
  <si>
    <t>Events</t>
    <phoneticPr fontId="13" type="noConversion"/>
  </si>
  <si>
    <t>total Migration Related Tasks</t>
    <phoneticPr fontId="13" type="noConversion"/>
  </si>
  <si>
    <t>Testing Related Tasks</t>
    <phoneticPr fontId="13" type="noConversion"/>
  </si>
  <si>
    <t>Unit testcase</t>
    <phoneticPr fontId="13" type="noConversion"/>
  </si>
  <si>
    <t>6.4.1</t>
    <phoneticPr fontId="13" type="noConversion"/>
  </si>
  <si>
    <t>IST testcase</t>
    <phoneticPr fontId="13" type="noConversion"/>
  </si>
  <si>
    <t>UAT testcase review</t>
    <phoneticPr fontId="13" type="noConversion"/>
  </si>
  <si>
    <t>Unit testing</t>
    <phoneticPr fontId="13" type="noConversion"/>
  </si>
  <si>
    <t>IST testing</t>
    <phoneticPr fontId="13" type="noConversion"/>
  </si>
  <si>
    <t>total Testing Related Tasks</t>
    <phoneticPr fontId="13" type="noConversion"/>
  </si>
  <si>
    <t>Documentation Related Tasks</t>
    <phoneticPr fontId="13" type="noConversion"/>
  </si>
  <si>
    <t>Implementation Plan</t>
    <phoneticPr fontId="13" type="noConversion"/>
  </si>
  <si>
    <t>Database Dictionary</t>
    <phoneticPr fontId="13" type="noConversion"/>
  </si>
  <si>
    <t>Developers Guide</t>
    <phoneticPr fontId="13" type="noConversion"/>
  </si>
  <si>
    <t>User Guide</t>
    <phoneticPr fontId="13" type="noConversion"/>
  </si>
  <si>
    <t>Environment Configuration Guide</t>
    <phoneticPr fontId="13" type="noConversion"/>
  </si>
  <si>
    <t>Deployment Plan</t>
    <phoneticPr fontId="13" type="noConversion"/>
  </si>
  <si>
    <t>Outage</t>
    <phoneticPr fontId="13" type="noConversion"/>
  </si>
  <si>
    <t>Release notes</t>
    <phoneticPr fontId="13" type="noConversion"/>
  </si>
  <si>
    <t>total Documentation Related Tasks</t>
    <phoneticPr fontId="13" type="noConversion"/>
  </si>
  <si>
    <t>5.1.1</t>
  </si>
  <si>
    <t>5.1.1</t>
    <phoneticPr fontId="13" type="noConversion"/>
  </si>
  <si>
    <t>5.1.1, 5.2.13</t>
    <phoneticPr fontId="13" type="noConversion"/>
  </si>
  <si>
    <t>4.3, 4.20</t>
    <phoneticPr fontId="13" type="noConversion"/>
  </si>
  <si>
    <t>5.2.19</t>
    <phoneticPr fontId="13" type="noConversion"/>
  </si>
  <si>
    <t>4.15.4</t>
  </si>
  <si>
    <t>4.15.4</t>
    <phoneticPr fontId="13" type="noConversion"/>
  </si>
  <si>
    <t>5.2.3</t>
    <phoneticPr fontId="13" type="noConversion"/>
  </si>
  <si>
    <t>4.15.9, 4.15.10</t>
    <phoneticPr fontId="13" type="noConversion"/>
  </si>
  <si>
    <t>Import/Output Content &amp; Feeds implementation</t>
    <phoneticPr fontId="13" type="noConversion"/>
  </si>
  <si>
    <t>5.1.1, 5.2.12, 5.3</t>
    <phoneticPr fontId="13" type="noConversion"/>
  </si>
  <si>
    <t>4.1.10</t>
    <phoneticPr fontId="13" type="noConversion"/>
  </si>
  <si>
    <t>5.1.2, 5.2.12</t>
  </si>
  <si>
    <t>5.2.8</t>
  </si>
  <si>
    <t>5.2.13</t>
  </si>
  <si>
    <t>6.4.2</t>
  </si>
  <si>
    <t>6.4.3</t>
  </si>
  <si>
    <t>We assume the page number is less than 100</t>
    <phoneticPr fontId="13" type="noConversion"/>
  </si>
  <si>
    <t>Create contact us page only (1 day per one site)</t>
    <phoneticPr fontId="13" type="noConversion"/>
  </si>
  <si>
    <t>Create static pages / informational pages (5 days per one site)</t>
    <phoneticPr fontId="13" type="noConversion"/>
  </si>
  <si>
    <t>VBO module configuration</t>
    <phoneticPr fontId="13" type="noConversion"/>
  </si>
  <si>
    <t>3 browsers supported and a lot of JS embeded</t>
    <phoneticPr fontId="13" type="noConversion"/>
  </si>
  <si>
    <t>The estimation is based on the first solution in design document. The requirement of second solution is not meationed and current design can not do dual publishing. We assume The estimation is based on the first solution in design document. The requirement of second solution is not meationed and current design can not do dual publishing. We assume the third solution is out of scope</t>
    <phoneticPr fontId="13" type="noConversion"/>
  </si>
  <si>
    <t>We assume Crawling will done by IDOL team</t>
    <phoneticPr fontId="13" type="noConversion"/>
  </si>
  <si>
    <t>Templates, preprosessing variables definition</t>
    <phoneticPr fontId="13" type="noConversion"/>
  </si>
  <si>
    <t>Performance achievment (Varnish, Memcache etc)</t>
    <phoneticPr fontId="13" type="noConversion"/>
  </si>
  <si>
    <t>Unclear requirement</t>
    <phoneticPr fontId="13" type="noConversion"/>
  </si>
  <si>
    <t>Unclear requirement, assume 10 single or double pages form will be provided</t>
    <phoneticPr fontId="13" type="noConversion"/>
  </si>
  <si>
    <t>Omniture SiteCatalyst/Google Analytics integration</t>
    <phoneticPr fontId="13" type="noConversion"/>
  </si>
  <si>
    <t>MediaWiki, WordPress</t>
    <phoneticPr fontId="13" type="noConversion"/>
  </si>
  <si>
    <t>Netmining</t>
    <phoneticPr fontId="13" type="noConversion"/>
  </si>
  <si>
    <t>eBarometer</t>
    <phoneticPr fontId="13" type="noConversion"/>
  </si>
  <si>
    <t>GL Trade</t>
    <phoneticPr fontId="13" type="noConversion"/>
  </si>
  <si>
    <t>IDOL custom module for search and indexing</t>
    <phoneticPr fontId="13" type="noConversion"/>
  </si>
  <si>
    <t>We assume these 3rd application is used by current portal and can be handled by drupal easily</t>
  </si>
  <si>
    <t>CDC ressources, from Cap Gemini China</t>
  </si>
  <si>
    <t>parameters</t>
  </si>
  <si>
    <t xml:space="preserve">Estimation       </t>
  </si>
  <si>
    <t>Alcatel-Lucent Internet CMS</t>
  </si>
  <si>
    <t>v 0.1</t>
  </si>
  <si>
    <t>Total effort with risk</t>
  </si>
  <si>
    <t>Total effort</t>
  </si>
  <si>
    <t>TOTAL With One Site</t>
  </si>
  <si>
    <t>TOTAL With One Site and 2 languages(English France)</t>
  </si>
  <si>
    <t>Automated Acceptance Testing</t>
    <phoneticPr fontId="13" type="noConversion"/>
  </si>
  <si>
    <t>Assumption: this feature is out of scope</t>
    <phoneticPr fontId="13" type="noConversion"/>
  </si>
  <si>
    <t>Assumption: mobile site is out of scope</t>
    <phoneticPr fontId="13" type="noConversion"/>
  </si>
  <si>
    <t>Assumption: there is no customization on Drupal default backend CMS style and pages</t>
    <phoneticPr fontId="13" type="noConversion"/>
  </si>
  <si>
    <t>Assumption: not migrate to Drupal</t>
    <phoneticPr fontId="13" type="noConversion"/>
  </si>
  <si>
    <t>Taxonomy setup(based on 7 vocabulary defined in design document)</t>
    <phoneticPr fontId="13" type="noConversion"/>
  </si>
  <si>
    <t>Multi-languages is not included, and the estimation is based on 1.5 days/taxonomy</t>
    <phoneticPr fontId="13" type="noConversion"/>
  </si>
  <si>
    <t>Performance testing</t>
    <phoneticPr fontId="13" type="noConversion"/>
  </si>
  <si>
    <t>Security testing</t>
    <phoneticPr fontId="13" type="noConversion"/>
  </si>
  <si>
    <t>Cross browser testing</t>
    <phoneticPr fontId="13" type="noConversion"/>
  </si>
  <si>
    <t>Context module configuration</t>
    <phoneticPr fontId="13" type="noConversion"/>
  </si>
  <si>
    <t>Assumption: this tasks is used for persona, and the estimation is 1 day/persona</t>
    <phoneticPr fontId="13" type="noConversion"/>
  </si>
  <si>
    <t>Following features are taken into consideration: IP address change, Site map, SEO Checker, Google and Bing Webmaster Tools, Clean URL, Meta tag, Meta descrption, update/customize 404 page and user-based customization need to be taken into consideration</t>
    <phoneticPr fontId="13" type="noConversion"/>
  </si>
  <si>
    <t>SEO</t>
    <phoneticPr fontId="13" type="noConversion"/>
  </si>
  <si>
    <t>Assume this is for Intergation System Functional Testing only, NOT including any other types testing, likely: OS &amp; Browser Combination Testing, Performance/Stress Testing, Security Testing, Language Testing, Mobile Testing, etc
The testing will use English version as basic firstly and then verify the key Web pages in French version.</t>
    <phoneticPr fontId="13" type="noConversion"/>
  </si>
  <si>
    <t>Since ratio take testing into consideration, we list zero effort here, but following tasks covers all kinds of test we will do.</t>
    <phoneticPr fontId="13" type="noConversion"/>
  </si>
  <si>
    <t>Document testing strategies</t>
    <phoneticPr fontId="13" type="noConversion"/>
  </si>
  <si>
    <t>Set up HW platforms</t>
    <phoneticPr fontId="13" type="noConversion"/>
  </si>
  <si>
    <t>Install and configure Linux</t>
    <phoneticPr fontId="13" type="noConversion"/>
  </si>
  <si>
    <t>Configure vocabularies and terms</t>
    <phoneticPr fontId="13" type="noConversion"/>
  </si>
  <si>
    <t>Configure user roles and permissions</t>
    <phoneticPr fontId="13" type="noConversion"/>
  </si>
  <si>
    <t>Create Drupal roles: admin, editors, contributors, members, etc.</t>
    <phoneticPr fontId="13" type="noConversion"/>
  </si>
  <si>
    <t>Configure navigation for primary and secondary links, using sitemap, content types and URL paths</t>
    <phoneticPr fontId="13" type="noConversion"/>
  </si>
  <si>
    <t>Layout theme with graphics per design specs and page layouts</t>
    <phoneticPr fontId="13" type="noConversion"/>
  </si>
  <si>
    <t>Migrate content for testing (client may be responsible for bulk content migration)</t>
    <phoneticPr fontId="13" type="noConversion"/>
  </si>
  <si>
    <t>Configure additional settings in Drupal</t>
  </si>
  <si>
    <t>Configure additional settings in Drupal</t>
    <phoneticPr fontId="13" type="noConversion"/>
  </si>
  <si>
    <t>Mapping in 
&lt;RG Drupal Development Tasks v6&gt;
Project Category</t>
    <phoneticPr fontId="13" type="noConversion"/>
  </si>
  <si>
    <t>Mapping in 
&lt;RG Drupal Development Tasks v6&gt;
Project Task</t>
    <phoneticPr fontId="13" type="noConversion"/>
  </si>
  <si>
    <t>Mapping in 
&lt;RG Drupal Development Tasks v6&gt;
Project Subtask</t>
    <phoneticPr fontId="13" type="noConversion"/>
  </si>
  <si>
    <t>Mapping in 
&lt;RG Drupal Development Tasks v6&gt;
Project Stage</t>
    <phoneticPr fontId="13" type="noConversion"/>
  </si>
  <si>
    <t>G2 to G3 (Design)</t>
  </si>
  <si>
    <t>G2 to G3 (Design)</t>
    <phoneticPr fontId="13" type="noConversion"/>
  </si>
  <si>
    <t>02 - C0133A - Design</t>
    <phoneticPr fontId="13" type="noConversion"/>
  </si>
  <si>
    <t>Create physical design</t>
    <phoneticPr fontId="20" type="noConversion"/>
  </si>
  <si>
    <t>Finalize system specs (Identify website platforms and software for development and deployment)</t>
  </si>
  <si>
    <t>Finalize content migration instructions (who and how)</t>
  </si>
  <si>
    <t>Finalize deployment instructions for construction, testing, and production</t>
  </si>
  <si>
    <t>Finalize performance and capacity specs</t>
  </si>
  <si>
    <t>Finalize security specifications for configuring website and server</t>
  </si>
  <si>
    <t>Finalize site actions/process workflow specs for performing related user functions</t>
  </si>
  <si>
    <t>TBD</t>
  </si>
  <si>
    <t>01 - C0133A - I&amp;G Deliverables</t>
    <phoneticPr fontId="13" type="noConversion"/>
  </si>
  <si>
    <t>Complete physical design</t>
    <phoneticPr fontId="20" type="noConversion"/>
  </si>
  <si>
    <t>CDC Remarks</t>
    <phoneticPr fontId="13" type="noConversion"/>
  </si>
  <si>
    <t>G2 to G3 (Design)</t>
    <phoneticPr fontId="13" type="noConversion"/>
  </si>
  <si>
    <t>06 - C0133A - Testing Process Development</t>
    <phoneticPr fontId="13" type="noConversion"/>
  </si>
  <si>
    <t>Functional testing</t>
    <phoneticPr fontId="13" type="noConversion"/>
  </si>
  <si>
    <t xml:space="preserve">Integration testing </t>
    <phoneticPr fontId="13" type="noConversion"/>
  </si>
  <si>
    <t>Security testing</t>
    <phoneticPr fontId="13" type="noConversion"/>
  </si>
  <si>
    <t>Performance testing</t>
    <phoneticPr fontId="13" type="noConversion"/>
  </si>
  <si>
    <t>07 - C0133A - Operation Process Development</t>
  </si>
  <si>
    <t>07 - C0133A - Operation Process Development</t>
    <phoneticPr fontId="13" type="noConversion"/>
  </si>
  <si>
    <t>Document operation processes</t>
  </si>
  <si>
    <t>Document operation processes</t>
    <phoneticPr fontId="13" type="noConversion"/>
  </si>
  <si>
    <t>Deployment processes</t>
    <phoneticPr fontId="13" type="noConversion"/>
  </si>
  <si>
    <t>G3 to G4 (Build &amp; IST)</t>
  </si>
  <si>
    <t>G3 to G4 (Build &amp; IST)</t>
    <phoneticPr fontId="13" type="noConversion"/>
  </si>
  <si>
    <t>04 - C0133A - Platform Setup</t>
    <phoneticPr fontId="13" type="noConversion"/>
  </si>
  <si>
    <t>Development</t>
    <phoneticPr fontId="13" type="noConversion"/>
  </si>
  <si>
    <t>Install and configure Apache</t>
    <phoneticPr fontId="13" type="noConversion"/>
  </si>
  <si>
    <t>Install and configure MySQL</t>
    <phoneticPr fontId="13" type="noConversion"/>
  </si>
  <si>
    <t>Install and configure PHP</t>
    <phoneticPr fontId="13" type="noConversion"/>
  </si>
  <si>
    <t>Install and configure Drupal</t>
    <phoneticPr fontId="13" type="noConversion"/>
  </si>
  <si>
    <t>Integrate applications with version control system</t>
    <phoneticPr fontId="13" type="noConversion"/>
  </si>
  <si>
    <t>TBD</t>
    <phoneticPr fontId="13" type="noConversion"/>
  </si>
  <si>
    <t>11 - C0133A - Content Architecture</t>
  </si>
  <si>
    <t>11 - C0133A - Content Architecture</t>
    <phoneticPr fontId="13" type="noConversion"/>
  </si>
  <si>
    <t>10 - C0133A - User Set Up</t>
    <phoneticPr fontId="13" type="noConversion"/>
  </si>
  <si>
    <t>Assign Admin roles</t>
    <phoneticPr fontId="13" type="noConversion"/>
  </si>
  <si>
    <t>12 - C0133A - Navigation</t>
    <phoneticPr fontId="13" type="noConversion"/>
  </si>
  <si>
    <t>15 - C0133A - Theming</t>
    <phoneticPr fontId="13" type="noConversion"/>
  </si>
  <si>
    <t>16 - C0133A - Migration</t>
    <phoneticPr fontId="13" type="noConversion"/>
  </si>
  <si>
    <t>08 - C0133A - Drupal Configuration</t>
  </si>
  <si>
    <t>08 - C0133A - Drupal Configuration</t>
    <phoneticPr fontId="13" type="noConversion"/>
  </si>
  <si>
    <t>People --&gt; Account settings</t>
    <phoneticPr fontId="13" type="noConversion"/>
  </si>
  <si>
    <t>People --&gt; IP address blocking</t>
    <phoneticPr fontId="13" type="noConversion"/>
  </si>
  <si>
    <t>Content authoring --&gt; Webform settings</t>
    <phoneticPr fontId="13" type="noConversion"/>
  </si>
  <si>
    <t>Media --&gt; File system</t>
    <phoneticPr fontId="13" type="noConversion"/>
  </si>
  <si>
    <t>Media --&gt; File types</t>
    <phoneticPr fontId="13" type="noConversion"/>
  </si>
  <si>
    <t>Media --&gt; Image styles</t>
    <phoneticPr fontId="13" type="noConversion"/>
  </si>
  <si>
    <t>Media --&gt; Media browser settings</t>
    <phoneticPr fontId="13" type="noConversion"/>
  </si>
  <si>
    <t>Media --&gt; Image toolkit</t>
    <phoneticPr fontId="13" type="noConversion"/>
  </si>
  <si>
    <t>Search and metadata --&gt; URL aliases</t>
    <phoneticPr fontId="13" type="noConversion"/>
  </si>
  <si>
    <t>Search and metadata --&gt; Meta tags</t>
    <phoneticPr fontId="13" type="noConversion"/>
  </si>
  <si>
    <t>Search and metadata --&gt; URL redirects</t>
  </si>
  <si>
    <t>Search and metadata --&gt; Clean URLs</t>
    <phoneticPr fontId="13" type="noConversion"/>
  </si>
  <si>
    <t>G3 to G4 (Build &amp; IST)</t>
    <phoneticPr fontId="13" type="noConversion"/>
  </si>
  <si>
    <t>08 - C0133A - Drupal Configuration</t>
    <phoneticPr fontId="13" type="noConversion"/>
  </si>
  <si>
    <t>Configure additional settings in Drupal</t>
    <phoneticPr fontId="13" type="noConversion"/>
  </si>
  <si>
    <t>Regional and language --&gt; Regional settings</t>
    <phoneticPr fontId="13" type="noConversion"/>
  </si>
  <si>
    <t>Regional and language --&gt; Regional settings</t>
    <phoneticPr fontId="13" type="noConversion"/>
  </si>
  <si>
    <t>System --&gt; Actions</t>
    <phoneticPr fontId="13" type="noConversion"/>
  </si>
  <si>
    <t>Additional Settings</t>
    <phoneticPr fontId="13" type="noConversion"/>
  </si>
  <si>
    <t>System --&gt; Cron</t>
    <phoneticPr fontId="13" type="noConversion"/>
  </si>
  <si>
    <t>System --&gt; Site information</t>
    <phoneticPr fontId="13" type="noConversion"/>
  </si>
  <si>
    <t>User interface --&gt; Menu block</t>
    <phoneticPr fontId="13" type="noConversion"/>
  </si>
  <si>
    <t>Module filter</t>
    <phoneticPr fontId="13" type="noConversion"/>
  </si>
  <si>
    <t>Cron job settings</t>
    <phoneticPr fontId="13" type="noConversion"/>
  </si>
  <si>
    <t>Site management</t>
    <phoneticPr fontId="13" type="noConversion"/>
  </si>
  <si>
    <t>User interface --&gt; Module filter</t>
  </si>
  <si>
    <t>Configure settings for Module Filter.</t>
  </si>
  <si>
    <t>Shortcut management</t>
    <phoneticPr fontId="13" type="noConversion"/>
  </si>
  <si>
    <t>User interface --&gt; Shortcuts</t>
  </si>
  <si>
    <t>Development --&gt; Performance</t>
  </si>
  <si>
    <t>Development --&gt; Logging and errors</t>
  </si>
  <si>
    <t>RSS publishing</t>
    <phoneticPr fontId="13" type="noConversion"/>
  </si>
  <si>
    <t>Web services --&gt; RSS publishing</t>
  </si>
  <si>
    <t>Workflow --&gt; Rules</t>
  </si>
  <si>
    <t>Performance tuning</t>
  </si>
  <si>
    <t>Varnish reverse proxy tuning</t>
  </si>
  <si>
    <t>Cache storage tuning</t>
  </si>
  <si>
    <t>CSS and JS aggregation</t>
  </si>
  <si>
    <t>Drupal cache tuning</t>
  </si>
  <si>
    <t>PHP session tuning</t>
  </si>
  <si>
    <t>PHP session tuning</t>
    <phoneticPr fontId="13" type="noConversion"/>
  </si>
  <si>
    <t>Configure content types and content fields</t>
  </si>
  <si>
    <t>Product</t>
  </si>
  <si>
    <t>Services</t>
  </si>
  <si>
    <t>Solutions</t>
  </si>
  <si>
    <t>Press Release</t>
  </si>
  <si>
    <t>Article</t>
  </si>
  <si>
    <t>Bios</t>
  </si>
  <si>
    <t>Event</t>
  </si>
  <si>
    <t>Issue</t>
  </si>
  <si>
    <t>Case Study</t>
  </si>
  <si>
    <t>Collateral Asset</t>
  </si>
  <si>
    <t>Video Asset</t>
  </si>
  <si>
    <t>Infographic Asset</t>
  </si>
  <si>
    <t>13 - C0133A - Internet Landing Pages</t>
  </si>
  <si>
    <t>Configure page layouts from wireframes, content types, sitemap, &amp; navigation specs</t>
  </si>
  <si>
    <t>T1. Homepage</t>
  </si>
  <si>
    <t>T2. Industries Landing</t>
  </si>
  <si>
    <t>T3. Industries Landing</t>
  </si>
  <si>
    <t>T4. Subpage, Three Columns</t>
  </si>
  <si>
    <t>T5. Subpage, Two columns</t>
  </si>
  <si>
    <t>T6. Article Page</t>
  </si>
  <si>
    <t>T7. Product Landing Page</t>
  </si>
  <si>
    <t>T8. Product Page</t>
  </si>
  <si>
    <t>T9. ATSOI (Campaign) Page</t>
  </si>
  <si>
    <t>T10. Search Results</t>
  </si>
  <si>
    <t>T11. News Centre Page</t>
  </si>
  <si>
    <t>T12. Press Release / Blog Page</t>
  </si>
  <si>
    <t>T13. Video Embed Page</t>
  </si>
  <si>
    <t>T14. Kira Support Portal</t>
  </si>
  <si>
    <t>14 - C0133A - Country Site Landing Pages</t>
  </si>
  <si>
    <t>T15. Country</t>
  </si>
  <si>
    <t>Configure views, blocks, panels, &amp; groups</t>
  </si>
  <si>
    <t>H1A - Masthead</t>
  </si>
  <si>
    <t>H1B - Masthead w Sub Nav</t>
  </si>
  <si>
    <t>H2 - Footer</t>
  </si>
  <si>
    <t>H3 - Dynamic Leadin</t>
  </si>
  <si>
    <t>H4 - Campaign Features</t>
  </si>
  <si>
    <t>H5 - Find-It-Bar</t>
  </si>
  <si>
    <t>H6 - HP Footer Features</t>
  </si>
  <si>
    <t>H7 - Sub Title / Breadcrumbs</t>
  </si>
  <si>
    <t>H10. SOCIAL, DROP-DOWN</t>
    <phoneticPr fontId="13" type="noConversion"/>
  </si>
  <si>
    <t>H11. PREFERENCE, DROP-DOWN</t>
    <phoneticPr fontId="13" type="noConversion"/>
  </si>
  <si>
    <t>H12. FIND-IT, DROP-DOWN</t>
    <phoneticPr fontId="13" type="noConversion"/>
  </si>
  <si>
    <t>H13. DIAGRAM</t>
    <phoneticPr fontId="13" type="noConversion"/>
  </si>
  <si>
    <t>H14. INTERNAL PROMO</t>
    <phoneticPr fontId="13" type="noConversion"/>
  </si>
  <si>
    <t>H15. DYNAMIC CONTENT VIEWER (5 days/view * 4 views)</t>
    <phoneticPr fontId="13" type="noConversion"/>
  </si>
  <si>
    <t>H9 - Issues Module</t>
  </si>
  <si>
    <t xml:space="preserve">H10 - Social Drop Down </t>
  </si>
  <si>
    <t>H11 - Preference, Drop Down</t>
  </si>
  <si>
    <t>H12 - Find it Drop Down</t>
  </si>
  <si>
    <t>H13 - Diagram</t>
  </si>
  <si>
    <t>H14 - Internal Promo</t>
  </si>
  <si>
    <t>H15 - Dynamic Content Viewer</t>
  </si>
  <si>
    <t>C1 - Welcome message</t>
  </si>
  <si>
    <t>C2 - Related Info</t>
  </si>
  <si>
    <t>C2A - Page Features Module (Short)</t>
  </si>
  <si>
    <t>C2B - Page Features Module (Wide)</t>
  </si>
  <si>
    <t>C3A - Lage Feature and Links (Short)</t>
  </si>
  <si>
    <t>C3B - Lage Feature and Links (Wide)</t>
  </si>
  <si>
    <t>C4 - Page Features List Format</t>
  </si>
  <si>
    <t>C5 - Body Copy</t>
  </si>
  <si>
    <t>C6 - Related Articles Module</t>
  </si>
  <si>
    <t>C7 - Social Sharing Toolbar</t>
  </si>
  <si>
    <t>C8 - Product Benefits and Features</t>
  </si>
  <si>
    <t>C9 - Results Listing Module</t>
  </si>
  <si>
    <t>C10 - Article Listing</t>
  </si>
  <si>
    <t>C11 - Browse Accordion</t>
  </si>
  <si>
    <t>C12 - Browse Listing</t>
  </si>
  <si>
    <t>C13 - Embedded Video Module (Wide)</t>
  </si>
  <si>
    <t>C14 - Documentation Filter</t>
  </si>
  <si>
    <t>R1 - Homepage Social Meter</t>
  </si>
  <si>
    <t>R2 - Page Intro</t>
  </si>
  <si>
    <t>R3 - Page Statement</t>
  </si>
  <si>
    <t>R4 - Quotes</t>
  </si>
  <si>
    <t>R5 - Newsletter and RSS Feeds</t>
  </si>
  <si>
    <t>R6 - Product Image Module</t>
  </si>
  <si>
    <t>R7 - Factoids</t>
  </si>
  <si>
    <t>R8 - Related "Products and Services"</t>
  </si>
  <si>
    <t>R9 - Subject Menu</t>
  </si>
  <si>
    <t>R10 - More Videos Selection List</t>
  </si>
  <si>
    <t>R11 - Twitter Feed List</t>
  </si>
  <si>
    <t>L1 - Take Action</t>
  </si>
  <si>
    <t>L2 - 3rd/4th level of navigation</t>
  </si>
  <si>
    <t>L3  - News Feature</t>
  </si>
  <si>
    <t>L4 - Social Hub Module</t>
  </si>
  <si>
    <t>L5 - Search Filter</t>
  </si>
  <si>
    <t>L6 - Related Promos</t>
  </si>
  <si>
    <t>L7 - News/Blog Filter</t>
  </si>
  <si>
    <t>L8 - Support Portal Tabs/Selectors</t>
  </si>
  <si>
    <t>S1 - Content Library Drop-Down Menu</t>
  </si>
  <si>
    <t xml:space="preserve">S2 - Share Side Bar </t>
  </si>
  <si>
    <t>S3 - Shadowbox for images/videos</t>
  </si>
  <si>
    <t>21 - C0133A - Forms</t>
  </si>
  <si>
    <t>Development of various forms (contact) that may be used throughout the site (but not scoped yet).</t>
  </si>
  <si>
    <t>09 - C0133A - Drupal Module Installation</t>
  </si>
  <si>
    <t>Install and configure modules</t>
  </si>
  <si>
    <t>AddThis (7.x-2.1-beta1)</t>
  </si>
  <si>
    <t>Akamai (7.x-1.3)</t>
  </si>
  <si>
    <t>Brightcove (7.x-3.2)</t>
  </si>
  <si>
    <t>Installation and Configuration of necessary modules</t>
    <phoneticPr fontId="13" type="noConversion"/>
  </si>
  <si>
    <t>CKEditor (7.x-1.6)</t>
  </si>
  <si>
    <t>Coder (7.x-1.0)</t>
  </si>
  <si>
    <t>Context (7.x-3.0-beta2)</t>
  </si>
  <si>
    <t>CTools (7.x-1.0-rc1)</t>
  </si>
  <si>
    <t>Date (7.x-2.2)</t>
  </si>
  <si>
    <t>Devel (7.x-1.3)</t>
  </si>
  <si>
    <t>Display Suite (7.x-1.5)</t>
  </si>
  <si>
    <t>Drush (7.x-4.5)</t>
  </si>
  <si>
    <t>Entity API (7.x-1.0-rc1)</t>
  </si>
  <si>
    <t>Entity reference (7.x-1.0-beta5)</t>
  </si>
  <si>
    <t>Feeds (7.x-2.0-alpha4)</t>
  </si>
  <si>
    <t>Field permissions (7.x-1.0-beta2)</t>
  </si>
  <si>
    <t>Field_group (7.x-1.1)</t>
  </si>
  <si>
    <t>File_entity (7.x-2.0-unstable3)</t>
  </si>
  <si>
    <t>Filter Permissions (7.x-1.x-dev)</t>
    <phoneticPr fontId="20" type="noConversion"/>
  </si>
  <si>
    <t>Fivestar (7.x-2.0-alpha1)</t>
  </si>
  <si>
    <t>Flag (7.x-2.0-beta6)</t>
  </si>
  <si>
    <t>I18n (7.x-1.4)</t>
  </si>
  <si>
    <t>Masquerade (7.x-1.0-rc4)</t>
  </si>
  <si>
    <t>Media (7.x-1.0-rc3)</t>
  </si>
  <si>
    <t>Media Browser Plus (7.x-1.0-beta3)</t>
  </si>
  <si>
    <t>Media translation (7.x-1.0)</t>
  </si>
  <si>
    <t>Metatag (7.x-1.0-alpha4)</t>
  </si>
  <si>
    <t>Migrate</t>
  </si>
  <si>
    <t>Migrate extras (7.x-2.2)</t>
  </si>
  <si>
    <t>Module Filter (7.x-1.6)</t>
  </si>
  <si>
    <t>Nodequeue (7.x-2.0-beta1)</t>
  </si>
  <si>
    <t>Panels (7.x-3.0)</t>
  </si>
  <si>
    <t>Pathauto (7.x-1.0)</t>
  </si>
  <si>
    <t>Print (7.x-1.0-beta1)</t>
  </si>
  <si>
    <t>Quick Tabs (7.x-3.3)</t>
  </si>
  <si>
    <t>Revisioning (7.x-1.3)</t>
  </si>
  <si>
    <t>Schemaorg (7.x-1.0-beta2)</t>
  </si>
  <si>
    <t>SEO Checklist (7.x-3.0-beta1)</t>
  </si>
  <si>
    <t>Services (7.x-3.1)</t>
  </si>
  <si>
    <t>Theme Developer (7.x-1.x-dev)</t>
  </si>
  <si>
    <t>Views (7.x-3.3)</t>
  </si>
  <si>
    <t>Views Data Export (7.x-3.0-beta5)</t>
  </si>
  <si>
    <t>Views Datasource (7.x-1.x-dev)</t>
  </si>
  <si>
    <t>Voting API (7.x-2.6)</t>
  </si>
  <si>
    <t>Webform</t>
  </si>
  <si>
    <t>Workflow (7.x-1.0)</t>
  </si>
  <si>
    <t>Redirect (7.x-1.0-beta4)</t>
    <phoneticPr fontId="20" type="noConversion"/>
  </si>
  <si>
    <t>Rules (7.x-2.0)</t>
  </si>
  <si>
    <t>Robotstxt (7.x-1.0)</t>
  </si>
  <si>
    <t>String Overrides (7.x-1.8)</t>
  </si>
  <si>
    <t>Token (7.x-1.0-rc1)</t>
  </si>
  <si>
    <t>Variable (7.x-1.1)</t>
  </si>
  <si>
    <t>WYSIWYG (7.x-2.1)</t>
  </si>
  <si>
    <t>19 -C0133A - Third Party Integration</t>
  </si>
  <si>
    <t>Integrate third party applications</t>
  </si>
  <si>
    <t>Omniture SiteCatalyst</t>
  </si>
  <si>
    <t>Autonomy Idol</t>
  </si>
  <si>
    <t>Akamai</t>
  </si>
  <si>
    <t>MediaWiki</t>
  </si>
  <si>
    <t>WordPress</t>
  </si>
  <si>
    <t>Brightcove</t>
  </si>
  <si>
    <t>eBaromoter</t>
  </si>
  <si>
    <t>SimpleFeed</t>
  </si>
  <si>
    <t>Taleo</t>
  </si>
  <si>
    <t>GL Trade</t>
  </si>
  <si>
    <t>Other testing work</t>
    <phoneticPr fontId="13" type="noConversion"/>
  </si>
  <si>
    <t>Approval &amp; Readiness (G4 to G5)</t>
  </si>
  <si>
    <t>22 - C0133A - Testing</t>
  </si>
  <si>
    <t>Verify functional requirements are met</t>
  </si>
  <si>
    <t>Verify design requirements are met (UI/UX: User interface/User experience)</t>
  </si>
  <si>
    <t>Verify services work as expected</t>
  </si>
  <si>
    <t>Verify admin functions work as expected</t>
  </si>
  <si>
    <t>Verify security measures provide protection</t>
  </si>
  <si>
    <t>Tasks for roles and functions</t>
  </si>
  <si>
    <t>Content workflow</t>
  </si>
  <si>
    <t>Many Requirement is TBD now, since the desgin document is a high level design, we need to do a lot of research on different category such as search and mobile device</t>
    <phoneticPr fontId="13" type="noConversion"/>
  </si>
  <si>
    <t>We consider it is highly important that unit tests should be written and fully executed for all the core modules/functionalities(60 autobox modules and 40 core modules, we assume 5days/module at least)</t>
    <phoneticPr fontId="13" type="noConversion"/>
  </si>
  <si>
    <t>Assume this is for Intergation System Functional Testing only, NOT including any other types testing, likely: OS &amp; Browser Combination Testing, Performance/Stress Testing, Security Testing, Language Testing, Mobile Testing, etc
The testing will use English version as basic firstly and then verify the key Web pages in French version.</t>
    <phoneticPr fontId="13" type="noConversion"/>
  </si>
  <si>
    <t>Assume perform the basic Security tesitng for the critical functions only</t>
    <phoneticPr fontId="13" type="noConversion"/>
  </si>
  <si>
    <t>Assume need test on top 5 Browsers except the basic one on IST testing,  we select 10%-20% core functions of IST testing to do</t>
    <phoneticPr fontId="13" type="noConversion"/>
  </si>
  <si>
    <t>Assume 5% core functions only need to have Performance Testing</t>
    <phoneticPr fontId="13" type="noConversion"/>
  </si>
</sst>
</file>

<file path=xl/styles.xml><?xml version="1.0" encoding="utf-8"?>
<styleSheet xmlns="http://schemas.openxmlformats.org/spreadsheetml/2006/main">
  <numFmts count="3">
    <numFmt numFmtId="176" formatCode="_-* #,##0.00\ &quot;€&quot;_-;\-* #,##0.00\ &quot;€&quot;_-;_-* &quot;-&quot;??\ &quot;€&quot;_-;_-@_-"/>
    <numFmt numFmtId="177" formatCode="#,##0.00\ [$€-1]"/>
    <numFmt numFmtId="178" formatCode="0.0"/>
  </numFmts>
  <fonts count="21">
    <font>
      <sz val="11"/>
      <color theme="1"/>
      <name val="宋体"/>
      <family val="2"/>
      <scheme val="minor"/>
    </font>
    <font>
      <sz val="11"/>
      <color theme="1"/>
      <name val="宋体"/>
      <family val="2"/>
      <scheme val="minor"/>
    </font>
    <font>
      <b/>
      <sz val="11"/>
      <color theme="0"/>
      <name val="宋体"/>
      <family val="2"/>
      <scheme val="minor"/>
    </font>
    <font>
      <b/>
      <sz val="11"/>
      <color theme="1"/>
      <name val="宋体"/>
      <family val="2"/>
      <scheme val="minor"/>
    </font>
    <font>
      <sz val="11"/>
      <color theme="0"/>
      <name val="宋体"/>
      <family val="2"/>
      <scheme val="minor"/>
    </font>
    <font>
      <sz val="8"/>
      <color theme="1"/>
      <name val="Arial"/>
      <family val="2"/>
    </font>
    <font>
      <b/>
      <sz val="36"/>
      <color theme="3"/>
      <name val="宋体"/>
      <family val="2"/>
      <scheme val="minor"/>
    </font>
    <font>
      <b/>
      <i/>
      <sz val="28"/>
      <color theme="1"/>
      <name val="宋体"/>
      <family val="2"/>
      <scheme val="minor"/>
    </font>
    <font>
      <sz val="10"/>
      <name val="Arial"/>
      <family val="2"/>
    </font>
    <font>
      <b/>
      <i/>
      <sz val="11"/>
      <color rgb="FFC00000"/>
      <name val="宋体"/>
      <family val="2"/>
      <scheme val="minor"/>
    </font>
    <font>
      <sz val="11"/>
      <name val="宋体"/>
      <family val="2"/>
      <scheme val="minor"/>
    </font>
    <font>
      <b/>
      <sz val="13"/>
      <color theme="0"/>
      <name val="宋体"/>
      <family val="2"/>
      <scheme val="minor"/>
    </font>
    <font>
      <sz val="11"/>
      <color rgb="FF9C6500"/>
      <name val="宋体"/>
      <family val="2"/>
      <scheme val="minor"/>
    </font>
    <font>
      <sz val="9"/>
      <name val="宋体"/>
      <family val="3"/>
      <charset val="134"/>
      <scheme val="minor"/>
    </font>
    <font>
      <sz val="10"/>
      <name val="Arial Unicode MS"/>
      <family val="2"/>
      <charset val="134"/>
    </font>
    <font>
      <b/>
      <i/>
      <sz val="10"/>
      <name val="Arial Unicode MS"/>
      <family val="2"/>
      <charset val="134"/>
    </font>
    <font>
      <i/>
      <sz val="10"/>
      <name val="Arial Unicode MS"/>
      <family val="2"/>
      <charset val="134"/>
    </font>
    <font>
      <sz val="10"/>
      <color theme="1"/>
      <name val="Arial Unicode MS"/>
      <family val="2"/>
      <charset val="134"/>
    </font>
    <font>
      <b/>
      <sz val="10"/>
      <name val="Arial Unicode MS"/>
      <family val="2"/>
      <charset val="134"/>
    </font>
    <font>
      <b/>
      <sz val="10"/>
      <color theme="1"/>
      <name val="Arial Unicode MS"/>
      <family val="2"/>
      <charset val="134"/>
    </font>
    <font>
      <sz val="8"/>
      <name val="Arial"/>
      <family val="2"/>
    </font>
  </fonts>
  <fills count="19">
    <fill>
      <patternFill patternType="none"/>
    </fill>
    <fill>
      <patternFill patternType="gray125"/>
    </fill>
    <fill>
      <patternFill patternType="solid">
        <fgColor theme="6" tint="0.39997558519241921"/>
        <bgColor indexed="65"/>
      </patternFill>
    </fill>
    <fill>
      <patternFill patternType="solid">
        <fgColor theme="8" tint="0.79998168889431442"/>
        <bgColor indexed="65"/>
      </patternFill>
    </fill>
    <fill>
      <patternFill patternType="solid">
        <fgColor theme="9" tint="0.79998168889431442"/>
        <bgColor indexed="64"/>
      </patternFill>
    </fill>
    <fill>
      <patternFill patternType="solid">
        <fgColor rgb="FF0070C0"/>
        <bgColor indexed="64"/>
      </patternFill>
    </fill>
    <fill>
      <patternFill patternType="solid">
        <fgColor theme="9" tint="0.39997558519241921"/>
        <bgColor indexed="65"/>
      </patternFill>
    </fill>
    <fill>
      <patternFill patternType="solid">
        <fgColor indexed="31"/>
        <bgColor indexed="64"/>
      </patternFill>
    </fill>
    <fill>
      <patternFill patternType="solid">
        <fgColor theme="7" tint="0.79998168889431442"/>
        <bgColor indexed="65"/>
      </patternFill>
    </fill>
    <fill>
      <patternFill patternType="solid">
        <fgColor indexed="43"/>
        <bgColor indexed="64"/>
      </patternFill>
    </fill>
    <fill>
      <patternFill patternType="solid">
        <fgColor rgb="FF7030A0"/>
        <bgColor indexed="64"/>
      </patternFill>
    </fill>
    <fill>
      <patternFill patternType="solid">
        <fgColor theme="3"/>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9" tint="0.79998168889431442"/>
        <bgColor indexed="65"/>
      </patternFill>
    </fill>
    <fill>
      <patternFill patternType="solid">
        <fgColor theme="5"/>
      </patternFill>
    </fill>
    <fill>
      <patternFill patternType="solid">
        <fgColor rgb="FFFFEB9C"/>
      </patternFill>
    </fill>
    <fill>
      <patternFill patternType="solid">
        <fgColor theme="0" tint="-0.499984740745262"/>
        <bgColor indexed="64"/>
      </patternFill>
    </fill>
    <fill>
      <patternFill patternType="solid">
        <fgColor rgb="FFFFFF00"/>
        <bgColor indexed="64"/>
      </patternFill>
    </fill>
  </fills>
  <borders count="28">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right style="thin">
        <color indexed="64"/>
      </right>
      <top/>
      <bottom style="thin">
        <color indexed="64"/>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style="hair">
        <color auto="1"/>
      </left>
      <right/>
      <top/>
      <bottom style="hair">
        <color auto="1"/>
      </bottom>
      <diagonal/>
    </border>
    <border>
      <left/>
      <right/>
      <top/>
      <bottom style="hair">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auto="1"/>
      </left>
      <right/>
      <top style="hair">
        <color auto="1"/>
      </top>
      <bottom/>
      <diagonal/>
    </border>
    <border>
      <left/>
      <right/>
      <top style="hair">
        <color auto="1"/>
      </top>
      <bottom/>
      <diagonal/>
    </border>
    <border>
      <left style="hair">
        <color auto="1"/>
      </left>
      <right/>
      <top/>
      <bottom/>
      <diagonal/>
    </border>
    <border>
      <left style="hair">
        <color auto="1"/>
      </left>
      <right style="thin">
        <color indexed="64"/>
      </right>
      <top style="hair">
        <color auto="1"/>
      </top>
      <bottom style="hair">
        <color auto="1"/>
      </bottom>
      <diagonal/>
    </border>
  </borders>
  <cellStyleXfs count="12">
    <xf numFmtId="0" fontId="0" fillId="0" borderId="0"/>
    <xf numFmtId="0" fontId="4" fillId="2" borderId="0" applyNumberFormat="0" applyBorder="0" applyAlignment="0" applyProtection="0"/>
    <xf numFmtId="0" fontId="1" fillId="3" borderId="0" applyNumberFormat="0" applyBorder="0" applyAlignment="0" applyProtection="0"/>
    <xf numFmtId="0" fontId="4" fillId="6" borderId="0" applyNumberFormat="0" applyBorder="0" applyAlignment="0" applyProtection="0"/>
    <xf numFmtId="177" fontId="8" fillId="0" borderId="0"/>
    <xf numFmtId="177" fontId="8" fillId="0" borderId="0"/>
    <xf numFmtId="0" fontId="1" fillId="8" borderId="0" applyNumberFormat="0" applyBorder="0" applyAlignment="0" applyProtection="0"/>
    <xf numFmtId="9" fontId="1" fillId="0" borderId="0" applyFont="0" applyFill="0" applyBorder="0" applyAlignment="0" applyProtection="0"/>
    <xf numFmtId="176" fontId="8" fillId="0" borderId="0" applyFont="0" applyFill="0" applyBorder="0" applyAlignment="0" applyProtection="0"/>
    <xf numFmtId="0" fontId="1" fillId="14" borderId="0" applyNumberFormat="0" applyBorder="0" applyAlignment="0" applyProtection="0"/>
    <xf numFmtId="0" fontId="4" fillId="15" borderId="0" applyNumberFormat="0" applyBorder="0" applyAlignment="0" applyProtection="0"/>
    <xf numFmtId="0" fontId="12" fillId="16" borderId="0" applyNumberFormat="0" applyBorder="0" applyAlignment="0" applyProtection="0"/>
  </cellStyleXfs>
  <cellXfs count="251">
    <xf numFmtId="0" fontId="0" fillId="0" borderId="0" xfId="0"/>
    <xf numFmtId="177" fontId="5" fillId="0" borderId="0" xfId="0" applyNumberFormat="1" applyFont="1" applyAlignment="1">
      <alignment vertical="center" wrapText="1"/>
    </xf>
    <xf numFmtId="177" fontId="5" fillId="0" borderId="0" xfId="0" applyNumberFormat="1" applyFont="1" applyBorder="1" applyAlignment="1">
      <alignment vertical="center" wrapText="1"/>
    </xf>
    <xf numFmtId="0" fontId="0" fillId="0" borderId="0" xfId="0" applyFont="1"/>
    <xf numFmtId="177" fontId="5" fillId="0" borderId="12" xfId="0" applyNumberFormat="1" applyFont="1" applyBorder="1" applyAlignment="1">
      <alignment vertical="center" wrapText="1"/>
    </xf>
    <xf numFmtId="177" fontId="5" fillId="0" borderId="13" xfId="0" applyNumberFormat="1" applyFont="1" applyBorder="1" applyAlignment="1">
      <alignment vertical="center" wrapText="1"/>
    </xf>
    <xf numFmtId="177" fontId="5" fillId="0" borderId="14" xfId="0" applyNumberFormat="1" applyFont="1" applyBorder="1" applyAlignment="1">
      <alignment vertical="center" wrapText="1"/>
    </xf>
    <xf numFmtId="177" fontId="5" fillId="0" borderId="15" xfId="0" applyNumberFormat="1" applyFont="1" applyBorder="1" applyAlignment="1">
      <alignment vertical="center" wrapText="1"/>
    </xf>
    <xf numFmtId="177" fontId="6" fillId="0" borderId="0" xfId="0" applyNumberFormat="1" applyFont="1" applyBorder="1" applyAlignment="1">
      <alignment horizontal="center"/>
    </xf>
    <xf numFmtId="177" fontId="5" fillId="0" borderId="16" xfId="0" applyNumberFormat="1" applyFont="1" applyBorder="1" applyAlignment="1">
      <alignment vertical="center" wrapText="1"/>
    </xf>
    <xf numFmtId="177" fontId="5" fillId="0" borderId="0" xfId="0" applyNumberFormat="1" applyFont="1" applyBorder="1" applyAlignment="1">
      <alignment horizontal="center"/>
    </xf>
    <xf numFmtId="177" fontId="7" fillId="0" borderId="0" xfId="0" applyNumberFormat="1" applyFont="1" applyBorder="1" applyAlignment="1">
      <alignment horizontal="right"/>
    </xf>
    <xf numFmtId="0" fontId="0" fillId="0" borderId="15" xfId="0" applyBorder="1"/>
    <xf numFmtId="0" fontId="0" fillId="0" borderId="0" xfId="0" applyBorder="1"/>
    <xf numFmtId="0" fontId="0" fillId="0" borderId="16" xfId="0" applyBorder="1"/>
    <xf numFmtId="0" fontId="9" fillId="0" borderId="0" xfId="0" applyFont="1" applyBorder="1" applyAlignment="1">
      <alignment horizontal="right"/>
    </xf>
    <xf numFmtId="14" fontId="0" fillId="0" borderId="0" xfId="0" applyNumberFormat="1" applyBorder="1"/>
    <xf numFmtId="0" fontId="0" fillId="0" borderId="17" xfId="0" applyBorder="1"/>
    <xf numFmtId="0" fontId="0" fillId="0" borderId="18" xfId="0" applyBorder="1"/>
    <xf numFmtId="0" fontId="0" fillId="0" borderId="8" xfId="0" applyBorder="1"/>
    <xf numFmtId="0" fontId="0" fillId="0" borderId="0" xfId="0" applyFont="1" applyAlignment="1">
      <alignment horizontal="right"/>
    </xf>
    <xf numFmtId="177" fontId="0" fillId="0" borderId="0" xfId="0" applyNumberFormat="1" applyFont="1"/>
    <xf numFmtId="177" fontId="0" fillId="0" borderId="1" xfId="0" applyNumberFormat="1" applyFont="1" applyBorder="1" applyAlignment="1">
      <alignment vertical="center" wrapText="1"/>
    </xf>
    <xf numFmtId="177" fontId="0" fillId="0" borderId="0" xfId="0" applyNumberFormat="1" applyFont="1" applyBorder="1" applyAlignment="1">
      <alignment vertical="center" wrapText="1"/>
    </xf>
    <xf numFmtId="177" fontId="0" fillId="0" borderId="0" xfId="0" applyNumberFormat="1" applyFont="1" applyAlignment="1">
      <alignment horizontal="right"/>
    </xf>
    <xf numFmtId="9" fontId="0" fillId="0" borderId="0" xfId="0" applyNumberFormat="1" applyFont="1" applyBorder="1" applyAlignment="1">
      <alignment vertical="center" wrapText="1"/>
    </xf>
    <xf numFmtId="1" fontId="0" fillId="0" borderId="1" xfId="0" applyNumberFormat="1" applyFont="1" applyBorder="1" applyAlignment="1">
      <alignment vertical="center" wrapText="1"/>
    </xf>
    <xf numFmtId="177" fontId="0" fillId="4" borderId="1" xfId="0" applyNumberFormat="1" applyFont="1" applyFill="1" applyBorder="1" applyAlignment="1">
      <alignment horizontal="center" vertical="center" wrapText="1"/>
    </xf>
    <xf numFmtId="177" fontId="0" fillId="0" borderId="1" xfId="0" applyNumberFormat="1" applyBorder="1" applyAlignment="1">
      <alignment vertical="center" wrapText="1"/>
    </xf>
    <xf numFmtId="177" fontId="0" fillId="4" borderId="1" xfId="0" applyNumberFormat="1" applyFill="1" applyBorder="1" applyAlignment="1">
      <alignment horizontal="right" vertical="center" wrapText="1"/>
    </xf>
    <xf numFmtId="177" fontId="3" fillId="0" borderId="1" xfId="0" applyNumberFormat="1" applyFont="1" applyBorder="1" applyAlignment="1">
      <alignment vertical="center" wrapText="1"/>
    </xf>
    <xf numFmtId="177" fontId="0" fillId="4" borderId="2" xfId="0" applyNumberFormat="1" applyFill="1" applyBorder="1" applyAlignment="1">
      <alignment horizontal="right" vertical="center" wrapText="1"/>
    </xf>
    <xf numFmtId="177" fontId="0" fillId="0" borderId="1" xfId="0" applyNumberFormat="1" applyFill="1" applyBorder="1" applyAlignment="1">
      <alignment vertical="center" wrapText="1"/>
    </xf>
    <xf numFmtId="177" fontId="3" fillId="0" borderId="1" xfId="0" applyNumberFormat="1" applyFont="1" applyFill="1" applyBorder="1" applyAlignment="1">
      <alignment vertical="center" wrapText="1"/>
    </xf>
    <xf numFmtId="3" fontId="0" fillId="0" borderId="1" xfId="0" applyNumberFormat="1" applyFont="1" applyBorder="1" applyAlignment="1">
      <alignment vertical="center" wrapText="1"/>
    </xf>
    <xf numFmtId="177" fontId="0" fillId="0" borderId="2" xfId="0" applyNumberFormat="1" applyBorder="1" applyAlignment="1">
      <alignment vertical="center" wrapText="1"/>
    </xf>
    <xf numFmtId="0" fontId="4" fillId="15" borderId="22" xfId="10" applyBorder="1"/>
    <xf numFmtId="0" fontId="4" fillId="15" borderId="23" xfId="10" applyBorder="1"/>
    <xf numFmtId="178" fontId="2" fillId="15" borderId="22" xfId="10" applyNumberFormat="1" applyFont="1" applyBorder="1" applyAlignment="1">
      <alignment horizontal="left"/>
    </xf>
    <xf numFmtId="9" fontId="1" fillId="12" borderId="2" xfId="6" applyNumberFormat="1" applyFill="1" applyBorder="1" applyAlignment="1">
      <alignment vertical="center" wrapText="1"/>
    </xf>
    <xf numFmtId="177" fontId="0" fillId="0" borderId="1" xfId="0" applyNumberFormat="1" applyFont="1" applyBorder="1"/>
    <xf numFmtId="1" fontId="15" fillId="0" borderId="0" xfId="0" applyNumberFormat="1" applyFont="1"/>
    <xf numFmtId="0" fontId="16" fillId="0" borderId="0" xfId="0" applyFont="1"/>
    <xf numFmtId="0" fontId="14" fillId="0" borderId="0" xfId="0" applyFont="1"/>
    <xf numFmtId="0" fontId="14" fillId="0" borderId="0" xfId="0" applyFont="1" applyAlignment="1">
      <alignment horizontal="left"/>
    </xf>
    <xf numFmtId="0" fontId="17" fillId="0" borderId="0" xfId="0" applyFont="1" applyAlignment="1"/>
    <xf numFmtId="178" fontId="18" fillId="15" borderId="22" xfId="10" applyNumberFormat="1" applyFont="1" applyBorder="1" applyAlignment="1">
      <alignment horizontal="left"/>
    </xf>
    <xf numFmtId="0" fontId="14" fillId="15" borderId="22" xfId="10" applyFont="1" applyBorder="1"/>
    <xf numFmtId="1" fontId="15" fillId="0" borderId="0" xfId="5" applyNumberFormat="1" applyFont="1" applyAlignment="1">
      <alignment horizontal="center" vertical="center" wrapText="1"/>
    </xf>
    <xf numFmtId="177" fontId="16" fillId="0" borderId="0" xfId="5" applyFont="1" applyAlignment="1">
      <alignment horizontal="center" vertical="center" wrapText="1"/>
    </xf>
    <xf numFmtId="177" fontId="14" fillId="0" borderId="0" xfId="5" applyFont="1" applyAlignment="1">
      <alignment horizontal="center" vertical="center" wrapText="1"/>
    </xf>
    <xf numFmtId="1" fontId="18" fillId="7" borderId="1" xfId="5" applyNumberFormat="1" applyFont="1" applyFill="1" applyBorder="1" applyAlignment="1">
      <alignment horizontal="center" vertical="center" wrapText="1"/>
    </xf>
    <xf numFmtId="1" fontId="19" fillId="7" borderId="1" xfId="5" applyNumberFormat="1" applyFont="1" applyFill="1" applyBorder="1" applyAlignment="1">
      <alignment horizontal="center" vertical="center"/>
    </xf>
    <xf numFmtId="1" fontId="16" fillId="0" borderId="1" xfId="0" applyNumberFormat="1" applyFont="1" applyBorder="1"/>
    <xf numFmtId="0" fontId="16" fillId="0" borderId="1" xfId="0" applyFont="1" applyBorder="1"/>
    <xf numFmtId="0" fontId="14" fillId="0" borderId="1" xfId="0" applyFont="1" applyBorder="1"/>
    <xf numFmtId="1" fontId="15" fillId="8" borderId="1" xfId="6" applyNumberFormat="1" applyFont="1" applyBorder="1" applyAlignment="1">
      <alignment horizontal="center" vertical="center" wrapText="1"/>
    </xf>
    <xf numFmtId="178" fontId="15" fillId="8" borderId="1" xfId="6" applyNumberFormat="1" applyFont="1" applyBorder="1" applyAlignment="1">
      <alignment horizontal="center" vertical="center" wrapText="1"/>
    </xf>
    <xf numFmtId="178" fontId="18" fillId="8" borderId="1" xfId="6" applyNumberFormat="1" applyFont="1" applyBorder="1" applyAlignment="1">
      <alignment horizontal="center" vertical="center" wrapText="1"/>
    </xf>
    <xf numFmtId="0" fontId="14" fillId="0" borderId="1" xfId="0" applyFont="1" applyBorder="1" applyAlignment="1">
      <alignment horizontal="left"/>
    </xf>
    <xf numFmtId="0" fontId="17" fillId="0" borderId="1" xfId="0" applyFont="1" applyBorder="1" applyAlignment="1"/>
    <xf numFmtId="178" fontId="16" fillId="8" borderId="1" xfId="6" applyNumberFormat="1" applyFont="1" applyBorder="1" applyAlignment="1">
      <alignment horizontal="center" vertical="center" wrapText="1"/>
    </xf>
    <xf numFmtId="178" fontId="14" fillId="8" borderId="1" xfId="6" applyNumberFormat="1" applyFont="1" applyBorder="1" applyAlignment="1">
      <alignment horizontal="center" vertical="center" wrapText="1"/>
    </xf>
    <xf numFmtId="1" fontId="15" fillId="9" borderId="1" xfId="7" applyNumberFormat="1" applyFont="1" applyFill="1" applyBorder="1" applyAlignment="1">
      <alignment horizontal="center" vertical="center"/>
    </xf>
    <xf numFmtId="178" fontId="18" fillId="9" borderId="1" xfId="7" applyNumberFormat="1" applyFont="1" applyFill="1" applyBorder="1" applyAlignment="1">
      <alignment horizontal="center" vertical="center"/>
    </xf>
    <xf numFmtId="178" fontId="16" fillId="9" borderId="1" xfId="7" applyNumberFormat="1" applyFont="1" applyFill="1" applyBorder="1" applyAlignment="1">
      <alignment horizontal="center" vertical="center"/>
    </xf>
    <xf numFmtId="0" fontId="14" fillId="0" borderId="0" xfId="0" applyFont="1" applyAlignment="1"/>
    <xf numFmtId="177" fontId="14" fillId="8" borderId="3" xfId="6" applyNumberFormat="1" applyFont="1" applyBorder="1" applyAlignment="1">
      <alignment horizontal="left" vertical="center" wrapText="1"/>
    </xf>
    <xf numFmtId="177" fontId="14" fillId="8" borderId="4" xfId="6" applyNumberFormat="1" applyFont="1" applyBorder="1" applyAlignment="1">
      <alignment horizontal="left" vertical="center" wrapText="1"/>
    </xf>
    <xf numFmtId="177" fontId="14" fillId="8" borderId="5" xfId="6" applyNumberFormat="1" applyFont="1" applyBorder="1" applyAlignment="1">
      <alignment horizontal="left" vertical="center" wrapText="1"/>
    </xf>
    <xf numFmtId="178" fontId="14" fillId="0" borderId="1" xfId="0" applyNumberFormat="1" applyFont="1" applyBorder="1" applyAlignment="1">
      <alignment horizontal="left"/>
    </xf>
    <xf numFmtId="178" fontId="17" fillId="0" borderId="1" xfId="0" applyNumberFormat="1" applyFont="1" applyBorder="1" applyAlignment="1">
      <alignment horizontal="center"/>
    </xf>
    <xf numFmtId="178" fontId="14" fillId="0" borderId="0" xfId="0" applyNumberFormat="1" applyFont="1" applyAlignment="1">
      <alignment horizontal="center"/>
    </xf>
    <xf numFmtId="0" fontId="17" fillId="0" borderId="1" xfId="0" applyFont="1" applyBorder="1" applyAlignment="1">
      <alignment horizontal="left"/>
    </xf>
    <xf numFmtId="0" fontId="14" fillId="0" borderId="0" xfId="0" applyFont="1" applyAlignment="1">
      <alignment horizontal="left" indent="1"/>
    </xf>
    <xf numFmtId="1" fontId="15" fillId="0" borderId="1" xfId="5" applyNumberFormat="1" applyFont="1" applyBorder="1" applyAlignment="1">
      <alignment horizontal="left" vertical="center" wrapText="1"/>
    </xf>
    <xf numFmtId="177" fontId="16" fillId="0" borderId="1" xfId="5" applyFont="1" applyBorder="1" applyAlignment="1">
      <alignment horizontal="left" vertical="center" wrapText="1"/>
    </xf>
    <xf numFmtId="177" fontId="14" fillId="0" borderId="1" xfId="5" applyFont="1" applyBorder="1" applyAlignment="1">
      <alignment horizontal="left" vertical="center" wrapText="1"/>
    </xf>
    <xf numFmtId="3" fontId="15" fillId="6" borderId="1" xfId="3" applyNumberFormat="1" applyFont="1" applyBorder="1" applyAlignment="1">
      <alignment horizontal="center"/>
    </xf>
    <xf numFmtId="178" fontId="17" fillId="0" borderId="1" xfId="0" applyNumberFormat="1" applyFont="1" applyBorder="1" applyAlignment="1"/>
    <xf numFmtId="178" fontId="14" fillId="0" borderId="0" xfId="0" applyNumberFormat="1" applyFont="1"/>
    <xf numFmtId="178" fontId="18" fillId="6" borderId="0" xfId="3" applyNumberFormat="1" applyFont="1" applyBorder="1" applyAlignment="1">
      <alignment horizontal="right" vertical="center" wrapText="1"/>
    </xf>
    <xf numFmtId="3" fontId="15" fillId="6" borderId="0" xfId="3" applyNumberFormat="1" applyFont="1" applyBorder="1" applyAlignment="1">
      <alignment horizontal="center"/>
    </xf>
    <xf numFmtId="178" fontId="14" fillId="0" borderId="0" xfId="0" applyNumberFormat="1" applyFont="1" applyBorder="1" applyAlignment="1">
      <alignment horizontal="left"/>
    </xf>
    <xf numFmtId="178" fontId="17" fillId="0" borderId="0" xfId="0" applyNumberFormat="1" applyFont="1" applyBorder="1" applyAlignment="1"/>
    <xf numFmtId="0" fontId="16" fillId="0" borderId="0" xfId="0" applyFont="1" applyAlignment="1">
      <alignment horizontal="right"/>
    </xf>
    <xf numFmtId="1" fontId="14" fillId="0" borderId="0" xfId="0" applyNumberFormat="1" applyFont="1" applyAlignment="1">
      <alignment horizontal="left"/>
    </xf>
    <xf numFmtId="177" fontId="18" fillId="7" borderId="1" xfId="5" applyFont="1" applyFill="1" applyBorder="1" applyAlignment="1">
      <alignment horizontal="center" vertical="center" wrapText="1"/>
    </xf>
    <xf numFmtId="1" fontId="15" fillId="17" borderId="1" xfId="6" applyNumberFormat="1" applyFont="1" applyFill="1" applyBorder="1" applyAlignment="1">
      <alignment horizontal="center" vertical="center" wrapText="1"/>
    </xf>
    <xf numFmtId="178" fontId="16" fillId="17" borderId="1" xfId="6" applyNumberFormat="1" applyFont="1" applyFill="1" applyBorder="1" applyAlignment="1">
      <alignment horizontal="center" vertical="center" wrapText="1"/>
    </xf>
    <xf numFmtId="178" fontId="14" fillId="17" borderId="1" xfId="6" applyNumberFormat="1" applyFont="1" applyFill="1" applyBorder="1" applyAlignment="1">
      <alignment horizontal="center" vertical="center" wrapText="1"/>
    </xf>
    <xf numFmtId="0" fontId="14" fillId="17" borderId="1" xfId="0" applyFont="1" applyFill="1" applyBorder="1" applyAlignment="1">
      <alignment horizontal="left"/>
    </xf>
    <xf numFmtId="0" fontId="17" fillId="17" borderId="1" xfId="0" applyFont="1" applyFill="1" applyBorder="1" applyAlignment="1"/>
    <xf numFmtId="0" fontId="14" fillId="17" borderId="0" xfId="0" applyFont="1" applyFill="1"/>
    <xf numFmtId="0" fontId="14" fillId="0" borderId="1" xfId="0" applyFont="1" applyBorder="1" applyAlignment="1">
      <alignment horizontal="left" wrapText="1"/>
    </xf>
    <xf numFmtId="178" fontId="16" fillId="8" borderId="2" xfId="6" applyNumberFormat="1" applyFont="1" applyBorder="1" applyAlignment="1">
      <alignment horizontal="center" vertical="center" wrapText="1"/>
    </xf>
    <xf numFmtId="178" fontId="16" fillId="8" borderId="7" xfId="6" applyNumberFormat="1" applyFont="1" applyBorder="1" applyAlignment="1">
      <alignment horizontal="center" vertical="center" wrapText="1"/>
    </xf>
    <xf numFmtId="178" fontId="16" fillId="8" borderId="6" xfId="6" applyNumberFormat="1" applyFont="1" applyBorder="1" applyAlignment="1">
      <alignment horizontal="center" vertical="center" wrapText="1"/>
    </xf>
    <xf numFmtId="1" fontId="15" fillId="8" borderId="2" xfId="6" applyNumberFormat="1" applyFont="1" applyBorder="1" applyAlignment="1">
      <alignment vertical="center" wrapText="1"/>
    </xf>
    <xf numFmtId="1" fontId="15" fillId="8" borderId="7" xfId="6" applyNumberFormat="1" applyFont="1" applyBorder="1" applyAlignment="1">
      <alignment vertical="center" wrapText="1"/>
    </xf>
    <xf numFmtId="1" fontId="15" fillId="8" borderId="6" xfId="6" applyNumberFormat="1" applyFont="1" applyBorder="1" applyAlignment="1">
      <alignment vertical="center" wrapText="1"/>
    </xf>
    <xf numFmtId="178" fontId="15" fillId="8" borderId="2" xfId="6" applyNumberFormat="1" applyFont="1" applyBorder="1" applyAlignment="1">
      <alignment horizontal="center" vertical="center" wrapText="1"/>
    </xf>
    <xf numFmtId="0" fontId="14" fillId="0" borderId="5" xfId="0" applyFont="1" applyBorder="1" applyAlignment="1">
      <alignment horizontal="left"/>
    </xf>
    <xf numFmtId="1" fontId="15" fillId="8" borderId="2" xfId="6" applyNumberFormat="1" applyFont="1" applyBorder="1" applyAlignment="1">
      <alignment horizontal="center" vertical="center" wrapText="1"/>
    </xf>
    <xf numFmtId="178" fontId="14" fillId="8" borderId="6" xfId="6" applyNumberFormat="1" applyFont="1" applyBorder="1" applyAlignment="1">
      <alignment horizontal="center" vertical="center" wrapText="1"/>
    </xf>
    <xf numFmtId="178" fontId="14" fillId="8" borderId="2" xfId="6" applyNumberFormat="1" applyFont="1" applyBorder="1" applyAlignment="1">
      <alignment horizontal="center" vertical="center" wrapText="1"/>
    </xf>
    <xf numFmtId="178" fontId="14" fillId="8" borderId="7" xfId="6" applyNumberFormat="1" applyFont="1" applyBorder="1" applyAlignment="1">
      <alignment horizontal="center" vertical="center" wrapText="1"/>
    </xf>
    <xf numFmtId="0" fontId="14" fillId="0" borderId="2" xfId="0" applyFont="1" applyBorder="1" applyAlignment="1">
      <alignment horizontal="left" vertical="top" wrapText="1"/>
    </xf>
    <xf numFmtId="0" fontId="14" fillId="0" borderId="27" xfId="0" applyFont="1" applyBorder="1" applyAlignment="1">
      <alignment vertical="top" wrapText="1"/>
    </xf>
    <xf numFmtId="0" fontId="14" fillId="0" borderId="1" xfId="0" applyFont="1" applyBorder="1" applyAlignment="1">
      <alignment horizontal="left" vertical="top"/>
    </xf>
    <xf numFmtId="1" fontId="15" fillId="8" borderId="6" xfId="6" applyNumberFormat="1" applyFont="1" applyBorder="1" applyAlignment="1">
      <alignment horizontal="center" vertical="center" wrapText="1"/>
    </xf>
    <xf numFmtId="0" fontId="14" fillId="0" borderId="1" xfId="0" applyFont="1" applyBorder="1" applyAlignment="1">
      <alignment horizontal="left" vertical="top" wrapText="1"/>
    </xf>
    <xf numFmtId="1" fontId="15" fillId="8" borderId="7" xfId="6" applyNumberFormat="1" applyFont="1" applyBorder="1" applyAlignment="1">
      <alignment horizontal="center" vertical="center" wrapText="1"/>
    </xf>
    <xf numFmtId="178" fontId="14" fillId="8" borderId="1" xfId="6" applyNumberFormat="1" applyFont="1" applyBorder="1" applyAlignment="1">
      <alignment horizontal="left" vertical="top" wrapText="1"/>
    </xf>
    <xf numFmtId="1" fontId="15" fillId="18" borderId="1" xfId="6" applyNumberFormat="1" applyFont="1" applyFill="1" applyBorder="1" applyAlignment="1">
      <alignment horizontal="center" vertical="center" wrapText="1"/>
    </xf>
    <xf numFmtId="178" fontId="16" fillId="18" borderId="1" xfId="6" applyNumberFormat="1" applyFont="1" applyFill="1" applyBorder="1" applyAlignment="1">
      <alignment horizontal="center" vertical="center" wrapText="1"/>
    </xf>
    <xf numFmtId="178" fontId="14" fillId="18" borderId="1" xfId="6" applyNumberFormat="1" applyFont="1" applyFill="1" applyBorder="1" applyAlignment="1">
      <alignment horizontal="center" vertical="center" wrapText="1"/>
    </xf>
    <xf numFmtId="0" fontId="14" fillId="18" borderId="1" xfId="0" applyFont="1" applyFill="1" applyBorder="1" applyAlignment="1">
      <alignment horizontal="left"/>
    </xf>
    <xf numFmtId="0" fontId="17" fillId="18" borderId="1" xfId="0" applyFont="1" applyFill="1" applyBorder="1" applyAlignment="1"/>
    <xf numFmtId="0" fontId="14" fillId="18" borderId="0" xfId="0" applyFont="1" applyFill="1"/>
    <xf numFmtId="0" fontId="14" fillId="18" borderId="1" xfId="0" applyFont="1" applyFill="1" applyBorder="1"/>
    <xf numFmtId="0" fontId="14" fillId="18" borderId="4" xfId="0" applyFont="1" applyFill="1" applyBorder="1"/>
    <xf numFmtId="0" fontId="14" fillId="18" borderId="5" xfId="0" applyFont="1" applyFill="1" applyBorder="1"/>
    <xf numFmtId="1" fontId="15" fillId="18" borderId="7" xfId="6" applyNumberFormat="1" applyFont="1" applyFill="1" applyBorder="1" applyAlignment="1">
      <alignment horizontal="center" vertical="center" wrapText="1"/>
    </xf>
    <xf numFmtId="178" fontId="16" fillId="18" borderId="7" xfId="6" applyNumberFormat="1" applyFont="1" applyFill="1" applyBorder="1" applyAlignment="1">
      <alignment horizontal="center" vertical="center" wrapText="1"/>
    </xf>
    <xf numFmtId="178" fontId="14" fillId="18" borderId="7" xfId="6" applyNumberFormat="1" applyFont="1" applyFill="1" applyBorder="1" applyAlignment="1">
      <alignment horizontal="center" vertical="center" wrapText="1"/>
    </xf>
    <xf numFmtId="0" fontId="14" fillId="18" borderId="2" xfId="0" applyFont="1" applyFill="1" applyBorder="1" applyAlignment="1">
      <alignment horizontal="left" vertical="top" wrapText="1"/>
    </xf>
    <xf numFmtId="0" fontId="14" fillId="18" borderId="1" xfId="0" applyFont="1" applyFill="1" applyBorder="1" applyAlignment="1">
      <alignment horizontal="left" vertical="top" wrapText="1"/>
    </xf>
    <xf numFmtId="0" fontId="14" fillId="18" borderId="1" xfId="0" applyFont="1" applyFill="1" applyBorder="1" applyAlignment="1">
      <alignment horizontal="left" wrapText="1"/>
    </xf>
    <xf numFmtId="1" fontId="15" fillId="18" borderId="2" xfId="6" applyNumberFormat="1" applyFont="1" applyFill="1" applyBorder="1" applyAlignment="1">
      <alignment horizontal="center" vertical="center" wrapText="1"/>
    </xf>
    <xf numFmtId="1" fontId="15" fillId="18" borderId="6" xfId="6" applyNumberFormat="1" applyFont="1" applyFill="1" applyBorder="1" applyAlignment="1">
      <alignment horizontal="center" vertical="center" wrapText="1"/>
    </xf>
    <xf numFmtId="178" fontId="16" fillId="18" borderId="2" xfId="6" applyNumberFormat="1" applyFont="1" applyFill="1" applyBorder="1" applyAlignment="1">
      <alignment horizontal="center" vertical="center" wrapText="1"/>
    </xf>
    <xf numFmtId="178" fontId="16" fillId="18" borderId="6" xfId="6" applyNumberFormat="1" applyFont="1" applyFill="1" applyBorder="1" applyAlignment="1">
      <alignment horizontal="center" vertical="center" wrapText="1"/>
    </xf>
    <xf numFmtId="178" fontId="14" fillId="18" borderId="2" xfId="6" applyNumberFormat="1" applyFont="1" applyFill="1" applyBorder="1" applyAlignment="1">
      <alignment horizontal="center" vertical="center" wrapText="1"/>
    </xf>
    <xf numFmtId="178" fontId="14" fillId="18" borderId="6" xfId="6" applyNumberFormat="1" applyFont="1" applyFill="1" applyBorder="1" applyAlignment="1">
      <alignment horizontal="center" vertical="center" wrapText="1"/>
    </xf>
    <xf numFmtId="178" fontId="15" fillId="8" borderId="6" xfId="6" applyNumberFormat="1" applyFont="1" applyBorder="1" applyAlignment="1">
      <alignment horizontal="center" vertical="center" wrapText="1"/>
    </xf>
    <xf numFmtId="178" fontId="15" fillId="8" borderId="7" xfId="6" applyNumberFormat="1" applyFont="1" applyBorder="1" applyAlignment="1">
      <alignment horizontal="center" vertical="center" wrapText="1"/>
    </xf>
    <xf numFmtId="177" fontId="11" fillId="5" borderId="3" xfId="0" applyNumberFormat="1" applyFont="1" applyFill="1" applyBorder="1" applyAlignment="1">
      <alignment horizontal="center" vertical="center" wrapText="1"/>
    </xf>
    <xf numFmtId="177" fontId="11" fillId="5" borderId="4" xfId="0" applyNumberFormat="1" applyFont="1" applyFill="1" applyBorder="1" applyAlignment="1">
      <alignment horizontal="center" vertical="center" wrapText="1"/>
    </xf>
    <xf numFmtId="177" fontId="11" fillId="5" borderId="5" xfId="0" applyNumberFormat="1" applyFont="1" applyFill="1" applyBorder="1" applyAlignment="1">
      <alignment horizontal="center" vertical="center" wrapText="1"/>
    </xf>
    <xf numFmtId="177" fontId="3" fillId="14" borderId="2" xfId="9" applyNumberFormat="1" applyFont="1" applyBorder="1" applyAlignment="1">
      <alignment horizontal="center" vertical="center" wrapText="1"/>
    </xf>
    <xf numFmtId="177" fontId="3" fillId="14" borderId="6" xfId="9" applyNumberFormat="1" applyFont="1" applyBorder="1" applyAlignment="1">
      <alignment horizontal="center" vertical="center" wrapText="1"/>
    </xf>
    <xf numFmtId="177" fontId="3" fillId="4" borderId="3" xfId="0" applyNumberFormat="1" applyFont="1" applyFill="1" applyBorder="1" applyAlignment="1">
      <alignment horizontal="center" vertical="center" wrapText="1"/>
    </xf>
    <xf numFmtId="177" fontId="3" fillId="4" borderId="5" xfId="0" applyNumberFormat="1" applyFont="1" applyFill="1" applyBorder="1" applyAlignment="1">
      <alignment horizontal="center" vertical="center" wrapText="1"/>
    </xf>
    <xf numFmtId="177" fontId="3" fillId="0" borderId="7" xfId="0" applyNumberFormat="1" applyFont="1" applyBorder="1" applyAlignment="1">
      <alignment horizontal="center" vertical="center" textRotation="90" wrapText="1"/>
    </xf>
    <xf numFmtId="177" fontId="3" fillId="0" borderId="9" xfId="0" applyNumberFormat="1" applyFont="1" applyBorder="1" applyAlignment="1">
      <alignment horizontal="center" vertical="center" textRotation="90" wrapText="1"/>
    </xf>
    <xf numFmtId="177" fontId="3" fillId="0" borderId="10" xfId="0" applyNumberFormat="1" applyFont="1" applyBorder="1" applyAlignment="1">
      <alignment horizontal="center" vertical="center" textRotation="90" wrapText="1"/>
    </xf>
    <xf numFmtId="177" fontId="3" fillId="0" borderId="11" xfId="0" applyNumberFormat="1" applyFont="1" applyBorder="1" applyAlignment="1">
      <alignment horizontal="center" vertical="center" textRotation="90" wrapText="1"/>
    </xf>
    <xf numFmtId="177" fontId="4" fillId="11" borderId="25" xfId="2" applyNumberFormat="1" applyFont="1" applyFill="1" applyBorder="1" applyAlignment="1">
      <alignment horizontal="center" vertical="center" wrapText="1"/>
    </xf>
    <xf numFmtId="177" fontId="4" fillId="11" borderId="0" xfId="2" applyNumberFormat="1" applyFont="1" applyFill="1" applyBorder="1" applyAlignment="1">
      <alignment horizontal="center" vertical="center" wrapText="1"/>
    </xf>
    <xf numFmtId="177" fontId="4" fillId="11" borderId="20" xfId="2" applyNumberFormat="1" applyFont="1" applyFill="1" applyBorder="1" applyAlignment="1">
      <alignment horizontal="center" vertical="center" wrapText="1"/>
    </xf>
    <xf numFmtId="177" fontId="10" fillId="13" borderId="2" xfId="1" applyNumberFormat="1" applyFont="1" applyFill="1" applyBorder="1" applyAlignment="1">
      <alignment horizontal="center" vertical="center" wrapText="1"/>
    </xf>
    <xf numFmtId="177" fontId="10" fillId="13" borderId="6" xfId="1" applyNumberFormat="1" applyFont="1" applyFill="1" applyBorder="1" applyAlignment="1">
      <alignment horizontal="center" vertical="center" wrapText="1"/>
    </xf>
    <xf numFmtId="177" fontId="3" fillId="0" borderId="1" xfId="0" applyNumberFormat="1" applyFont="1" applyFill="1" applyBorder="1" applyAlignment="1">
      <alignment horizontal="center" vertical="center" textRotation="90" wrapText="1"/>
    </xf>
    <xf numFmtId="177" fontId="4" fillId="10" borderId="2" xfId="1" applyNumberFormat="1" applyFont="1" applyFill="1" applyBorder="1" applyAlignment="1">
      <alignment horizontal="center" vertical="center" wrapText="1"/>
    </xf>
    <xf numFmtId="0" fontId="0" fillId="0" borderId="7" xfId="0" applyBorder="1"/>
    <xf numFmtId="0" fontId="0" fillId="0" borderId="6" xfId="0" applyBorder="1"/>
    <xf numFmtId="0" fontId="2" fillId="15" borderId="21" xfId="10" applyFont="1" applyBorder="1" applyAlignment="1">
      <alignment horizontal="right"/>
    </xf>
    <xf numFmtId="0" fontId="2" fillId="15" borderId="22" xfId="10" applyFont="1" applyBorder="1" applyAlignment="1">
      <alignment horizontal="right"/>
    </xf>
    <xf numFmtId="0" fontId="12" fillId="16" borderId="24" xfId="11" applyBorder="1" applyAlignment="1">
      <alignment horizontal="center" vertical="center"/>
    </xf>
    <xf numFmtId="0" fontId="12" fillId="16" borderId="25" xfId="11" applyBorder="1" applyAlignment="1">
      <alignment horizontal="center" vertical="center"/>
    </xf>
    <xf numFmtId="0" fontId="12" fillId="16" borderId="9" xfId="11" applyBorder="1" applyAlignment="1">
      <alignment horizontal="center" vertical="center"/>
    </xf>
    <xf numFmtId="0" fontId="12" fillId="16" borderId="26" xfId="11" applyBorder="1" applyAlignment="1">
      <alignment horizontal="center" vertical="center"/>
    </xf>
    <xf numFmtId="0" fontId="12" fillId="16" borderId="0" xfId="11" applyBorder="1" applyAlignment="1">
      <alignment horizontal="center" vertical="center"/>
    </xf>
    <xf numFmtId="0" fontId="12" fillId="16" borderId="10" xfId="11" applyBorder="1" applyAlignment="1">
      <alignment horizontal="center" vertical="center"/>
    </xf>
    <xf numFmtId="0" fontId="12" fillId="16" borderId="19" xfId="11" applyBorder="1" applyAlignment="1">
      <alignment horizontal="center" vertical="center"/>
    </xf>
    <xf numFmtId="0" fontId="12" fillId="16" borderId="20" xfId="11" applyBorder="1" applyAlignment="1">
      <alignment horizontal="center" vertical="center"/>
    </xf>
    <xf numFmtId="0" fontId="12" fillId="16" borderId="11" xfId="11" applyBorder="1" applyAlignment="1">
      <alignment horizontal="center" vertical="center"/>
    </xf>
    <xf numFmtId="177" fontId="14" fillId="8" borderId="3" xfId="6" applyNumberFormat="1" applyFont="1" applyBorder="1" applyAlignment="1">
      <alignment horizontal="left" vertical="center" wrapText="1"/>
    </xf>
    <xf numFmtId="177" fontId="14" fillId="8" borderId="4" xfId="6" applyNumberFormat="1" applyFont="1" applyBorder="1" applyAlignment="1">
      <alignment horizontal="left" vertical="center" wrapText="1"/>
    </xf>
    <xf numFmtId="177" fontId="14" fillId="8" borderId="5" xfId="6" applyNumberFormat="1" applyFont="1" applyBorder="1" applyAlignment="1">
      <alignment horizontal="left" vertical="center" wrapText="1"/>
    </xf>
    <xf numFmtId="178" fontId="18" fillId="9" borderId="1" xfId="7" applyNumberFormat="1" applyFont="1" applyFill="1" applyBorder="1" applyAlignment="1">
      <alignment horizontal="right" vertical="center"/>
    </xf>
    <xf numFmtId="0" fontId="14" fillId="0" borderId="1" xfId="0" applyFont="1" applyBorder="1" applyAlignment="1">
      <alignment horizontal="center"/>
    </xf>
    <xf numFmtId="177" fontId="18" fillId="8" borderId="1" xfId="6" applyNumberFormat="1" applyFont="1" applyBorder="1" applyAlignment="1">
      <alignment horizontal="left" vertical="center" wrapText="1"/>
    </xf>
    <xf numFmtId="177" fontId="14" fillId="8" borderId="6" xfId="6" applyNumberFormat="1" applyFont="1" applyBorder="1" applyAlignment="1">
      <alignment horizontal="left" vertical="center" wrapText="1"/>
    </xf>
    <xf numFmtId="177" fontId="14" fillId="8" borderId="1" xfId="6" applyNumberFormat="1" applyFont="1" applyBorder="1" applyAlignment="1">
      <alignment horizontal="left" vertical="center" wrapText="1"/>
    </xf>
    <xf numFmtId="177" fontId="14" fillId="8" borderId="2" xfId="6" applyNumberFormat="1" applyFont="1" applyBorder="1" applyAlignment="1">
      <alignment horizontal="left" vertical="center" wrapText="1"/>
    </xf>
    <xf numFmtId="177" fontId="14" fillId="8" borderId="19" xfId="6" applyNumberFormat="1" applyFont="1" applyBorder="1" applyAlignment="1">
      <alignment horizontal="left" vertical="center" wrapText="1"/>
    </xf>
    <xf numFmtId="177" fontId="14" fillId="8" borderId="20" xfId="6" applyNumberFormat="1" applyFont="1" applyBorder="1" applyAlignment="1">
      <alignment horizontal="left" vertical="center" wrapText="1"/>
    </xf>
    <xf numFmtId="177" fontId="14" fillId="8" borderId="11" xfId="6" applyNumberFormat="1" applyFont="1" applyBorder="1" applyAlignment="1">
      <alignment horizontal="left" vertical="center" wrapText="1"/>
    </xf>
    <xf numFmtId="177" fontId="14" fillId="18" borderId="19" xfId="6" applyNumberFormat="1" applyFont="1" applyFill="1" applyBorder="1" applyAlignment="1">
      <alignment horizontal="left" vertical="center" wrapText="1"/>
    </xf>
    <xf numFmtId="177" fontId="14" fillId="18" borderId="20" xfId="6" applyNumberFormat="1" applyFont="1" applyFill="1" applyBorder="1" applyAlignment="1">
      <alignment horizontal="left" vertical="center" wrapText="1"/>
    </xf>
    <xf numFmtId="177" fontId="14" fillId="18" borderId="11" xfId="6" applyNumberFormat="1" applyFont="1" applyFill="1" applyBorder="1" applyAlignment="1">
      <alignment horizontal="left" vertical="center" wrapText="1"/>
    </xf>
    <xf numFmtId="177" fontId="14" fillId="8" borderId="26" xfId="6" applyNumberFormat="1" applyFont="1" applyBorder="1" applyAlignment="1">
      <alignment horizontal="left" vertical="center" wrapText="1"/>
    </xf>
    <xf numFmtId="177" fontId="14" fillId="8" borderId="0" xfId="6" applyNumberFormat="1" applyFont="1" applyBorder="1" applyAlignment="1">
      <alignment horizontal="left" vertical="center" wrapText="1"/>
    </xf>
    <xf numFmtId="177" fontId="14" fillId="8" borderId="10" xfId="6" applyNumberFormat="1" applyFont="1" applyBorder="1" applyAlignment="1">
      <alignment horizontal="left" vertical="center" wrapText="1"/>
    </xf>
    <xf numFmtId="177" fontId="14" fillId="17" borderId="1" xfId="6" applyNumberFormat="1" applyFont="1" applyFill="1" applyBorder="1" applyAlignment="1">
      <alignment horizontal="left" vertical="center" wrapText="1" indent="1"/>
    </xf>
    <xf numFmtId="177" fontId="14" fillId="8" borderId="1" xfId="6" applyNumberFormat="1" applyFont="1" applyBorder="1" applyAlignment="1">
      <alignment horizontal="left" vertical="center" wrapText="1" indent="1"/>
    </xf>
    <xf numFmtId="177" fontId="14" fillId="8" borderId="4" xfId="6" applyNumberFormat="1" applyFont="1" applyBorder="1" applyAlignment="1">
      <alignment horizontal="left" vertical="center" wrapText="1" indent="1"/>
    </xf>
    <xf numFmtId="177" fontId="14" fillId="8" borderId="5" xfId="6" applyNumberFormat="1" applyFont="1" applyBorder="1" applyAlignment="1">
      <alignment horizontal="left" vertical="center" wrapText="1" indent="1"/>
    </xf>
    <xf numFmtId="0" fontId="14" fillId="0" borderId="0" xfId="0" applyFont="1" applyAlignment="1">
      <alignment horizontal="center"/>
    </xf>
    <xf numFmtId="10" fontId="18" fillId="9" borderId="1" xfId="7" applyNumberFormat="1" applyFont="1" applyFill="1" applyBorder="1" applyAlignment="1">
      <alignment horizontal="right" vertical="center"/>
    </xf>
    <xf numFmtId="0" fontId="18" fillId="15" borderId="21" xfId="10" applyFont="1" applyBorder="1" applyAlignment="1">
      <alignment horizontal="right"/>
    </xf>
    <xf numFmtId="0" fontId="18" fillId="15" borderId="22" xfId="10" applyFont="1" applyBorder="1" applyAlignment="1">
      <alignment horizontal="right"/>
    </xf>
    <xf numFmtId="177" fontId="14" fillId="8" borderId="24" xfId="6" applyNumberFormat="1" applyFont="1" applyBorder="1" applyAlignment="1">
      <alignment horizontal="left" vertical="center" wrapText="1"/>
    </xf>
    <xf numFmtId="177" fontId="14" fillId="8" borderId="25" xfId="6" applyNumberFormat="1" applyFont="1" applyBorder="1" applyAlignment="1">
      <alignment horizontal="left" vertical="center" wrapText="1"/>
    </xf>
    <xf numFmtId="177" fontId="14" fillId="8" borderId="9" xfId="6" applyNumberFormat="1" applyFont="1" applyBorder="1" applyAlignment="1">
      <alignment horizontal="left" vertical="center" wrapText="1"/>
    </xf>
    <xf numFmtId="177" fontId="18" fillId="0" borderId="20" xfId="0" applyNumberFormat="1" applyFont="1" applyBorder="1" applyAlignment="1">
      <alignment horizontal="center" vertical="center"/>
    </xf>
    <xf numFmtId="177" fontId="14" fillId="17" borderId="1" xfId="6" applyNumberFormat="1" applyFont="1" applyFill="1" applyBorder="1" applyAlignment="1">
      <alignment horizontal="left" vertical="center" wrapText="1"/>
    </xf>
    <xf numFmtId="177" fontId="18" fillId="7" borderId="1" xfId="5" applyFont="1" applyFill="1" applyBorder="1" applyAlignment="1">
      <alignment horizontal="right" vertical="center" wrapText="1"/>
    </xf>
    <xf numFmtId="177" fontId="14" fillId="0" borderId="1" xfId="5" applyFont="1" applyBorder="1" applyAlignment="1">
      <alignment horizontal="left" vertical="center" wrapText="1"/>
    </xf>
    <xf numFmtId="177" fontId="18" fillId="8" borderId="2" xfId="6" applyNumberFormat="1" applyFont="1" applyBorder="1" applyAlignment="1">
      <alignment horizontal="left" vertical="center" wrapText="1"/>
    </xf>
    <xf numFmtId="177" fontId="14" fillId="8" borderId="3" xfId="6" applyNumberFormat="1" applyFont="1" applyBorder="1" applyAlignment="1">
      <alignment horizontal="left" vertical="center" wrapText="1" indent="1"/>
    </xf>
    <xf numFmtId="178" fontId="18" fillId="6" borderId="1" xfId="3" applyNumberFormat="1" applyFont="1" applyBorder="1" applyAlignment="1">
      <alignment horizontal="right" vertical="center" wrapText="1"/>
    </xf>
    <xf numFmtId="177" fontId="14" fillId="8" borderId="24" xfId="6" applyNumberFormat="1" applyFont="1" applyBorder="1" applyAlignment="1">
      <alignment horizontal="left" vertical="top" wrapText="1"/>
    </xf>
    <xf numFmtId="177" fontId="14" fillId="8" borderId="25" xfId="6" applyNumberFormat="1" applyFont="1" applyBorder="1" applyAlignment="1">
      <alignment horizontal="left" vertical="top" wrapText="1"/>
    </xf>
    <xf numFmtId="177" fontId="14" fillId="8" borderId="9" xfId="6" applyNumberFormat="1" applyFont="1" applyBorder="1" applyAlignment="1">
      <alignment horizontal="left" vertical="top" wrapText="1"/>
    </xf>
    <xf numFmtId="177" fontId="14" fillId="8" borderId="2" xfId="6" applyNumberFormat="1" applyFont="1" applyBorder="1" applyAlignment="1">
      <alignment horizontal="left" vertical="center" wrapText="1" indent="1"/>
    </xf>
    <xf numFmtId="0" fontId="14" fillId="15" borderId="22" xfId="10" applyFont="1" applyBorder="1" applyAlignment="1">
      <alignment horizontal="center"/>
    </xf>
    <xf numFmtId="0" fontId="14" fillId="15" borderId="23" xfId="10" applyFont="1" applyBorder="1" applyAlignment="1">
      <alignment horizontal="center"/>
    </xf>
    <xf numFmtId="177" fontId="14" fillId="8" borderId="24" xfId="6" applyNumberFormat="1" applyFont="1" applyBorder="1" applyAlignment="1">
      <alignment horizontal="left" vertical="center" wrapText="1" indent="1"/>
    </xf>
    <xf numFmtId="177" fontId="14" fillId="8" borderId="25" xfId="6" applyNumberFormat="1" applyFont="1" applyBorder="1" applyAlignment="1">
      <alignment horizontal="left" vertical="center" wrapText="1" indent="1"/>
    </xf>
    <xf numFmtId="177" fontId="14" fillId="8" borderId="9" xfId="6" applyNumberFormat="1" applyFont="1" applyBorder="1" applyAlignment="1">
      <alignment horizontal="left" vertical="center" wrapText="1" indent="1"/>
    </xf>
    <xf numFmtId="0" fontId="17" fillId="0" borderId="2" xfId="0" applyFont="1" applyBorder="1" applyAlignment="1">
      <alignment horizontal="left" vertical="top" wrapText="1"/>
    </xf>
    <xf numFmtId="0" fontId="17" fillId="0" borderId="7" xfId="0" applyFont="1" applyBorder="1" applyAlignment="1">
      <alignment horizontal="left" vertical="top" wrapText="1"/>
    </xf>
    <xf numFmtId="0" fontId="17" fillId="0" borderId="6" xfId="0" applyFont="1" applyBorder="1" applyAlignment="1">
      <alignment horizontal="left" vertical="top" wrapText="1"/>
    </xf>
    <xf numFmtId="177" fontId="14" fillId="17" borderId="3" xfId="6" applyNumberFormat="1" applyFont="1" applyFill="1" applyBorder="1" applyAlignment="1">
      <alignment horizontal="left" vertical="center" wrapText="1"/>
    </xf>
    <xf numFmtId="177" fontId="14" fillId="17" borderId="4" xfId="6" applyNumberFormat="1" applyFont="1" applyFill="1" applyBorder="1" applyAlignment="1">
      <alignment horizontal="left" vertical="center" wrapText="1"/>
    </xf>
    <xf numFmtId="177" fontId="14" fillId="17" borderId="5" xfId="6" applyNumberFormat="1" applyFont="1" applyFill="1" applyBorder="1" applyAlignment="1">
      <alignment horizontal="left" vertical="center" wrapText="1"/>
    </xf>
    <xf numFmtId="177" fontId="14" fillId="18" borderId="3" xfId="6" applyNumberFormat="1" applyFont="1" applyFill="1" applyBorder="1" applyAlignment="1">
      <alignment horizontal="left" vertical="center" wrapText="1" indent="1"/>
    </xf>
    <xf numFmtId="177" fontId="14" fillId="18" borderId="4" xfId="6" applyNumberFormat="1" applyFont="1" applyFill="1" applyBorder="1" applyAlignment="1">
      <alignment horizontal="left" vertical="center" wrapText="1" indent="1"/>
    </xf>
    <xf numFmtId="177" fontId="14" fillId="18" borderId="5" xfId="6" applyNumberFormat="1" applyFont="1" applyFill="1" applyBorder="1" applyAlignment="1">
      <alignment horizontal="left" vertical="center" wrapText="1" indent="1"/>
    </xf>
    <xf numFmtId="177" fontId="14" fillId="8" borderId="7" xfId="6" applyNumberFormat="1" applyFont="1" applyBorder="1" applyAlignment="1">
      <alignment horizontal="left" vertical="center" wrapText="1"/>
    </xf>
    <xf numFmtId="177" fontId="14" fillId="18" borderId="6" xfId="6" applyNumberFormat="1" applyFont="1" applyFill="1" applyBorder="1" applyAlignment="1">
      <alignment horizontal="left" vertical="center" wrapText="1"/>
    </xf>
    <xf numFmtId="177" fontId="14" fillId="18" borderId="3" xfId="6" applyNumberFormat="1" applyFont="1" applyFill="1" applyBorder="1" applyAlignment="1">
      <alignment horizontal="left" vertical="center" wrapText="1"/>
    </xf>
    <xf numFmtId="177" fontId="14" fillId="18" borderId="4" xfId="6" applyNumberFormat="1" applyFont="1" applyFill="1" applyBorder="1" applyAlignment="1">
      <alignment horizontal="left" vertical="center" wrapText="1"/>
    </xf>
    <xf numFmtId="177" fontId="14" fillId="18" borderId="5" xfId="6" applyNumberFormat="1" applyFont="1" applyFill="1" applyBorder="1" applyAlignment="1">
      <alignment horizontal="left" vertical="center" wrapText="1"/>
    </xf>
    <xf numFmtId="177" fontId="14" fillId="18" borderId="24" xfId="6" applyNumberFormat="1" applyFont="1" applyFill="1" applyBorder="1" applyAlignment="1">
      <alignment horizontal="left" vertical="center" wrapText="1" indent="1"/>
    </xf>
    <xf numFmtId="177" fontId="14" fillId="18" borderId="25" xfId="6" applyNumberFormat="1" applyFont="1" applyFill="1" applyBorder="1" applyAlignment="1">
      <alignment horizontal="left" vertical="center" wrapText="1" indent="1"/>
    </xf>
    <xf numFmtId="177" fontId="14" fillId="18" borderId="9" xfId="6" applyNumberFormat="1" applyFont="1" applyFill="1" applyBorder="1" applyAlignment="1">
      <alignment horizontal="left" vertical="center" wrapText="1" indent="1"/>
    </xf>
    <xf numFmtId="177" fontId="14" fillId="8" borderId="7" xfId="6" applyNumberFormat="1" applyFont="1" applyBorder="1" applyAlignment="1">
      <alignment horizontal="left" vertical="center" wrapText="1" indent="1"/>
    </xf>
    <xf numFmtId="177" fontId="14" fillId="8" borderId="6" xfId="6" applyNumberFormat="1" applyFont="1" applyBorder="1" applyAlignment="1">
      <alignment horizontal="left" vertical="center" wrapText="1" indent="1"/>
    </xf>
    <xf numFmtId="177" fontId="14" fillId="18" borderId="1" xfId="6" applyNumberFormat="1" applyFont="1" applyFill="1" applyBorder="1" applyAlignment="1">
      <alignment horizontal="left" vertical="center" wrapText="1" indent="1"/>
    </xf>
    <xf numFmtId="177" fontId="14" fillId="18" borderId="26" xfId="6" applyNumberFormat="1" applyFont="1" applyFill="1" applyBorder="1" applyAlignment="1">
      <alignment horizontal="left" vertical="center" wrapText="1" indent="1"/>
    </xf>
    <xf numFmtId="177" fontId="14" fillId="18" borderId="0" xfId="6" applyNumberFormat="1" applyFont="1" applyFill="1" applyBorder="1" applyAlignment="1">
      <alignment horizontal="left" vertical="center" wrapText="1" indent="1"/>
    </xf>
    <xf numFmtId="177" fontId="14" fillId="18" borderId="10" xfId="6" applyNumberFormat="1" applyFont="1" applyFill="1" applyBorder="1" applyAlignment="1">
      <alignment horizontal="left" vertical="center" wrapText="1" indent="1"/>
    </xf>
    <xf numFmtId="177" fontId="14" fillId="8" borderId="19" xfId="6" applyNumberFormat="1" applyFont="1" applyBorder="1" applyAlignment="1">
      <alignment horizontal="left" vertical="center" wrapText="1" indent="1"/>
    </xf>
    <xf numFmtId="177" fontId="14" fillId="8" borderId="20" xfId="6" applyNumberFormat="1" applyFont="1" applyBorder="1" applyAlignment="1">
      <alignment horizontal="left" vertical="center" wrapText="1" indent="1"/>
    </xf>
    <xf numFmtId="177" fontId="14" fillId="8" borderId="11" xfId="6" applyNumberFormat="1" applyFont="1" applyBorder="1" applyAlignment="1">
      <alignment horizontal="left" vertical="center" wrapText="1" indent="1"/>
    </xf>
    <xf numFmtId="177" fontId="14" fillId="18" borderId="19" xfId="6" applyNumberFormat="1" applyFont="1" applyFill="1" applyBorder="1" applyAlignment="1">
      <alignment horizontal="left" vertical="center" wrapText="1" indent="1"/>
    </xf>
    <xf numFmtId="177" fontId="14" fillId="18" borderId="20" xfId="6" applyNumberFormat="1" applyFont="1" applyFill="1" applyBorder="1" applyAlignment="1">
      <alignment horizontal="left" vertical="center" wrapText="1" indent="1"/>
    </xf>
    <xf numFmtId="177" fontId="14" fillId="18" borderId="11" xfId="6" applyNumberFormat="1" applyFont="1" applyFill="1" applyBorder="1" applyAlignment="1">
      <alignment horizontal="left" vertical="center" wrapText="1" indent="1"/>
    </xf>
    <xf numFmtId="177" fontId="14" fillId="18" borderId="26" xfId="6" applyNumberFormat="1" applyFont="1" applyFill="1" applyBorder="1" applyAlignment="1">
      <alignment horizontal="left" vertical="center" wrapText="1"/>
    </xf>
    <xf numFmtId="177" fontId="14" fillId="18" borderId="0" xfId="6" applyNumberFormat="1" applyFont="1" applyFill="1" applyBorder="1" applyAlignment="1">
      <alignment horizontal="left" vertical="center" wrapText="1"/>
    </xf>
    <xf numFmtId="177" fontId="14" fillId="18" borderId="10" xfId="6" applyNumberFormat="1" applyFont="1" applyFill="1" applyBorder="1" applyAlignment="1">
      <alignment horizontal="left" vertical="center" wrapText="1"/>
    </xf>
    <xf numFmtId="177" fontId="14" fillId="18" borderId="24" xfId="6" applyNumberFormat="1" applyFont="1" applyFill="1" applyBorder="1" applyAlignment="1">
      <alignment horizontal="left" vertical="center" wrapText="1"/>
    </xf>
    <xf numFmtId="177" fontId="14" fillId="18" borderId="25" xfId="6" applyNumberFormat="1" applyFont="1" applyFill="1" applyBorder="1" applyAlignment="1">
      <alignment horizontal="left" vertical="center" wrapText="1"/>
    </xf>
    <xf numFmtId="177" fontId="14" fillId="18" borderId="9" xfId="6" applyNumberFormat="1" applyFont="1" applyFill="1" applyBorder="1" applyAlignment="1">
      <alignment horizontal="left" vertical="center" wrapText="1"/>
    </xf>
    <xf numFmtId="177" fontId="18" fillId="8" borderId="6" xfId="6" applyNumberFormat="1" applyFont="1" applyBorder="1" applyAlignment="1">
      <alignment horizontal="left" vertical="center" wrapText="1"/>
    </xf>
    <xf numFmtId="177" fontId="18" fillId="8" borderId="7" xfId="6" applyNumberFormat="1" applyFont="1" applyBorder="1" applyAlignment="1">
      <alignment horizontal="left" vertical="center" wrapText="1"/>
    </xf>
    <xf numFmtId="0" fontId="17" fillId="0" borderId="1" xfId="0" applyFont="1" applyBorder="1" applyAlignment="1">
      <alignment wrapText="1"/>
    </xf>
  </cellXfs>
  <cellStyles count="12">
    <cellStyle name="20% - Accent4" xfId="6" builtinId="42"/>
    <cellStyle name="20% - Accent5" xfId="2" builtinId="46"/>
    <cellStyle name="20% - Accent6" xfId="9" builtinId="50"/>
    <cellStyle name="60% - Accent3" xfId="1" builtinId="40"/>
    <cellStyle name="60% - Accent6" xfId="3" builtinId="52"/>
    <cellStyle name="Accent2" xfId="10" builtinId="33"/>
    <cellStyle name="Euro" xfId="8"/>
    <cellStyle name="Neutral" xfId="11" builtinId="28"/>
    <cellStyle name="Normal" xfId="0" builtinId="0"/>
    <cellStyle name="Normal 2" xfId="4"/>
    <cellStyle name="Normal_Chiffrage - vcourante" xfId="5"/>
    <cellStyle name="Percent" xfId="7" builtinId="5"/>
  </cellStyles>
  <dxfs count="0"/>
  <tableStyles count="0" defaultTableStyle="TableStyleMedium9" defaultPivotStyle="PivotStyleLight16"/>
  <colors>
    <mruColors>
      <color rgb="FFAE86D6"/>
      <color rgb="FFD60093"/>
      <color rgb="FFF5E14D"/>
      <color rgb="FFE5D875"/>
      <color rgb="FFFFFFC5"/>
      <color rgb="FF3399FF"/>
      <color rgb="FF9999FF"/>
      <color rgb="FF5068CC"/>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2408464</xdr:colOff>
      <xdr:row>5</xdr:row>
      <xdr:rowOff>122463</xdr:rowOff>
    </xdr:from>
    <xdr:to>
      <xdr:col>2</xdr:col>
      <xdr:colOff>5388428</xdr:colOff>
      <xdr:row>21</xdr:row>
      <xdr:rowOff>54427</xdr:rowOff>
    </xdr:to>
    <xdr:pic>
      <xdr:nvPicPr>
        <xdr:cNvPr id="7" name="Image 6" descr="our_process_2.png"/>
        <xdr:cNvPicPr>
          <a:picLocks noChangeAspect="1"/>
        </xdr:cNvPicPr>
      </xdr:nvPicPr>
      <xdr:blipFill>
        <a:blip xmlns:r="http://schemas.openxmlformats.org/officeDocument/2006/relationships" r:embed="rId1" cstate="print">
          <a:lum bright="28000" contrast="-14000"/>
        </a:blip>
        <a:stretch>
          <a:fillRect/>
        </a:stretch>
      </xdr:blipFill>
      <xdr:spPr>
        <a:xfrm>
          <a:off x="4708071" y="1932213"/>
          <a:ext cx="2979964" cy="2979964"/>
        </a:xfrm>
        <a:prstGeom prst="rect">
          <a:avLst/>
        </a:prstGeom>
      </xdr:spPr>
    </xdr:pic>
    <xdr:clientData/>
  </xdr:twoCellAnchor>
  <xdr:twoCellAnchor editAs="oneCell">
    <xdr:from>
      <xdr:col>2</xdr:col>
      <xdr:colOff>7225393</xdr:colOff>
      <xdr:row>3</xdr:row>
      <xdr:rowOff>190499</xdr:rowOff>
    </xdr:from>
    <xdr:to>
      <xdr:col>3</xdr:col>
      <xdr:colOff>27214</xdr:colOff>
      <xdr:row>6</xdr:row>
      <xdr:rowOff>13606</xdr:rowOff>
    </xdr:to>
    <xdr:pic>
      <xdr:nvPicPr>
        <xdr:cNvPr id="6" name="Image 5" descr="3d_modelling.png"/>
        <xdr:cNvPicPr>
          <a:picLocks noChangeAspect="1"/>
        </xdr:cNvPicPr>
      </xdr:nvPicPr>
      <xdr:blipFill>
        <a:blip xmlns:r="http://schemas.openxmlformats.org/officeDocument/2006/relationships" r:embed="rId2" cstate="print"/>
        <a:stretch>
          <a:fillRect/>
        </a:stretch>
      </xdr:blipFill>
      <xdr:spPr>
        <a:xfrm>
          <a:off x="7606393" y="1156606"/>
          <a:ext cx="666750" cy="666750"/>
        </a:xfrm>
        <a:prstGeom prst="rect">
          <a:avLst/>
        </a:prstGeom>
      </xdr:spPr>
    </xdr:pic>
    <xdr:clientData/>
  </xdr:twoCellAnchor>
  <xdr:twoCellAnchor editAs="oneCell">
    <xdr:from>
      <xdr:col>2</xdr:col>
      <xdr:colOff>3497035</xdr:colOff>
      <xdr:row>11</xdr:row>
      <xdr:rowOff>27212</xdr:rowOff>
    </xdr:from>
    <xdr:to>
      <xdr:col>2</xdr:col>
      <xdr:colOff>4327073</xdr:colOff>
      <xdr:row>15</xdr:row>
      <xdr:rowOff>95250</xdr:rowOff>
    </xdr:to>
    <xdr:pic>
      <xdr:nvPicPr>
        <xdr:cNvPr id="9" name="Image 8" descr="idea.png"/>
        <xdr:cNvPicPr>
          <a:picLocks noChangeAspect="1"/>
        </xdr:cNvPicPr>
      </xdr:nvPicPr>
      <xdr:blipFill>
        <a:blip xmlns:r="http://schemas.openxmlformats.org/officeDocument/2006/relationships" r:embed="rId3" cstate="print">
          <a:lum contrast="23000"/>
        </a:blip>
        <a:stretch>
          <a:fillRect/>
        </a:stretch>
      </xdr:blipFill>
      <xdr:spPr>
        <a:xfrm>
          <a:off x="3878035" y="2789462"/>
          <a:ext cx="830038" cy="830038"/>
        </a:xfrm>
        <a:prstGeom prst="rect">
          <a:avLst/>
        </a:prstGeom>
      </xdr:spPr>
    </xdr:pic>
    <xdr:clientData/>
  </xdr:twoCellAnchor>
  <xdr:twoCellAnchor editAs="oneCell">
    <xdr:from>
      <xdr:col>2</xdr:col>
      <xdr:colOff>2422071</xdr:colOff>
      <xdr:row>13</xdr:row>
      <xdr:rowOff>122465</xdr:rowOff>
    </xdr:from>
    <xdr:to>
      <xdr:col>2</xdr:col>
      <xdr:colOff>3641271</xdr:colOff>
      <xdr:row>20</xdr:row>
      <xdr:rowOff>8165</xdr:rowOff>
    </xdr:to>
    <xdr:pic>
      <xdr:nvPicPr>
        <xdr:cNvPr id="5" name="Image 4" descr="Yen.png"/>
        <xdr:cNvPicPr>
          <a:picLocks noChangeAspect="1"/>
        </xdr:cNvPicPr>
      </xdr:nvPicPr>
      <xdr:blipFill>
        <a:blip xmlns:r="http://schemas.openxmlformats.org/officeDocument/2006/relationships" r:embed="rId4" cstate="print"/>
        <a:stretch>
          <a:fillRect/>
        </a:stretch>
      </xdr:blipFill>
      <xdr:spPr>
        <a:xfrm>
          <a:off x="2803071" y="3265715"/>
          <a:ext cx="1219200" cy="1219200"/>
        </a:xfrm>
        <a:prstGeom prst="rect">
          <a:avLst/>
        </a:prstGeom>
      </xdr:spPr>
    </xdr:pic>
    <xdr:clientData/>
  </xdr:twoCellAnchor>
  <xdr:twoCellAnchor editAs="oneCell">
    <xdr:from>
      <xdr:col>2</xdr:col>
      <xdr:colOff>4544786</xdr:colOff>
      <xdr:row>10</xdr:row>
      <xdr:rowOff>149679</xdr:rowOff>
    </xdr:from>
    <xdr:to>
      <xdr:col>2</xdr:col>
      <xdr:colOff>5763986</xdr:colOff>
      <xdr:row>17</xdr:row>
      <xdr:rowOff>35379</xdr:rowOff>
    </xdr:to>
    <xdr:pic>
      <xdr:nvPicPr>
        <xdr:cNvPr id="8" name="Image 7" descr="Euro.png"/>
        <xdr:cNvPicPr>
          <a:picLocks noChangeAspect="1"/>
        </xdr:cNvPicPr>
      </xdr:nvPicPr>
      <xdr:blipFill>
        <a:blip xmlns:r="http://schemas.openxmlformats.org/officeDocument/2006/relationships" r:embed="rId5" cstate="print"/>
        <a:stretch>
          <a:fillRect/>
        </a:stretch>
      </xdr:blipFill>
      <xdr:spPr>
        <a:xfrm>
          <a:off x="4925786" y="2721429"/>
          <a:ext cx="1219200" cy="1219200"/>
        </a:xfrm>
        <a:prstGeom prst="rect">
          <a:avLst/>
        </a:prstGeom>
      </xdr:spPr>
    </xdr:pic>
    <xdr:clientData/>
  </xdr:twoCellAnchor>
  <xdr:twoCellAnchor editAs="oneCell">
    <xdr:from>
      <xdr:col>2</xdr:col>
      <xdr:colOff>3061608</xdr:colOff>
      <xdr:row>4</xdr:row>
      <xdr:rowOff>312964</xdr:rowOff>
    </xdr:from>
    <xdr:to>
      <xdr:col>2</xdr:col>
      <xdr:colOff>4280808</xdr:colOff>
      <xdr:row>10</xdr:row>
      <xdr:rowOff>117021</xdr:rowOff>
    </xdr:to>
    <xdr:pic>
      <xdr:nvPicPr>
        <xdr:cNvPr id="10" name="Image 9" descr="currency_blue_dollar.png"/>
        <xdr:cNvPicPr>
          <a:picLocks noChangeAspect="1"/>
        </xdr:cNvPicPr>
      </xdr:nvPicPr>
      <xdr:blipFill>
        <a:blip xmlns:r="http://schemas.openxmlformats.org/officeDocument/2006/relationships" r:embed="rId6" cstate="print"/>
        <a:stretch>
          <a:fillRect/>
        </a:stretch>
      </xdr:blipFill>
      <xdr:spPr>
        <a:xfrm>
          <a:off x="3442608" y="1469571"/>
          <a:ext cx="1219200" cy="1219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20-%20Capgemini/01%20-%20AVV/2009%20-%20ERDF%20-%20Portail%20Raccordement/24%20-%20Projet/04%20-%20Consultation%20-%20V2/04%20-%20Chiffrage%20V2/ERDF%20-%20Portail%20Raccordement%20-%20BCS%20Build%20-%20V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2%20-%20OK%20-%20CDC%20Estimation%20V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ccueil"/>
      <sheetName val="Parametres"/>
      <sheetName val="Description_Deal"/>
      <sheetName val="CheckList Risques"/>
      <sheetName val="Synthèse Risques"/>
      <sheetName val="Niveau Certification EM"/>
      <sheetName val="DT_Charges"/>
      <sheetName val="DT_Achats"/>
      <sheetName val="DT_Frais_Dep"/>
      <sheetName val="Plan_de_Charges_Profil"/>
      <sheetName val="Trésorerie"/>
      <sheetName val="Plan_de_Charges_Taches"/>
      <sheetName val="DVente_prestations_detail"/>
      <sheetName val="DVente_prestations_global"/>
      <sheetName val="DVente_Achats"/>
      <sheetName val="DV_Frais &amp; Provisions"/>
      <sheetName val="Synthèse"/>
      <sheetName val="Matrice d'autorisation"/>
      <sheetName val="Pricing List"/>
      <sheetName val="Parametres Annuel"/>
      <sheetName val="Logs"/>
      <sheetName val="Referentiel.Traduction.Risque"/>
      <sheetName val="Suivi des versions"/>
      <sheetName val="Referentiel.Risque"/>
      <sheetName val="Referentiel.Template"/>
      <sheetName val="Referentiel.Organisation"/>
      <sheetName val="Referentiel.Pays"/>
      <sheetName val="Referentiel.CJM"/>
      <sheetName val="Referentiel.TJM"/>
      <sheetName val="Referentiel.Projet"/>
      <sheetName val="Referentiel.PricingList"/>
      <sheetName val="Referentiel.Localisation"/>
      <sheetName val="Referentiel.Combobox"/>
      <sheetName val="Referentiel.Traduction"/>
      <sheetName val="Referentiel.NuiteeExpo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31">
          <cell r="D31">
            <v>270</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emplate"/>
      <sheetName val="hypotheses"/>
      <sheetName val="Project - ressources"/>
      <sheetName val="Project - ratio"/>
      <sheetName val="Workload - Dev-TU"/>
    </sheetNames>
    <sheetDataSet>
      <sheetData sheetId="0" refreshError="1"/>
      <sheetData sheetId="1" refreshError="1">
        <row r="8">
          <cell r="C8">
            <v>0.1</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Feuil1">
    <tabColor rgb="FF00B0F0"/>
  </sheetPr>
  <dimension ref="A1:E25"/>
  <sheetViews>
    <sheetView showGridLines="0" zoomScale="70" zoomScaleNormal="70" workbookViewId="0">
      <selection activeCell="I22" sqref="I22"/>
    </sheetView>
  </sheetViews>
  <sheetFormatPr defaultColWidth="11.375" defaultRowHeight="13.5"/>
  <cols>
    <col min="1" max="2" width="2.875" customWidth="1"/>
    <col min="3" max="3" width="117.875" bestFit="1" customWidth="1"/>
    <col min="4" max="4" width="2.875" customWidth="1"/>
  </cols>
  <sheetData>
    <row r="1" spans="1:5">
      <c r="A1" s="1"/>
      <c r="B1" s="1"/>
      <c r="C1" s="1"/>
      <c r="D1" s="1"/>
      <c r="E1" s="1"/>
    </row>
    <row r="2" spans="1:5">
      <c r="A2" s="1"/>
      <c r="B2" s="4"/>
      <c r="C2" s="5"/>
      <c r="D2" s="6"/>
      <c r="E2" s="1"/>
    </row>
    <row r="3" spans="1:5" ht="46.5">
      <c r="A3" s="1"/>
      <c r="B3" s="7"/>
      <c r="C3" s="8" t="s">
        <v>322</v>
      </c>
      <c r="D3" s="9"/>
      <c r="E3" s="1"/>
    </row>
    <row r="4" spans="1:5" ht="14.25">
      <c r="A4" s="1"/>
      <c r="B4" s="7"/>
      <c r="C4" s="10"/>
      <c r="D4" s="9"/>
      <c r="E4" s="1"/>
    </row>
    <row r="5" spans="1:5" ht="35.25">
      <c r="A5" s="1"/>
      <c r="B5" s="7"/>
      <c r="C5" s="11" t="s">
        <v>321</v>
      </c>
      <c r="D5" s="9"/>
      <c r="E5" s="1"/>
    </row>
    <row r="6" spans="1:5">
      <c r="A6" s="1"/>
      <c r="B6" s="7"/>
      <c r="C6" s="2"/>
      <c r="D6" s="9"/>
      <c r="E6" s="1"/>
    </row>
    <row r="7" spans="1:5">
      <c r="A7" s="1"/>
      <c r="B7" s="7"/>
      <c r="C7" s="2"/>
      <c r="D7" s="9"/>
      <c r="E7" s="1"/>
    </row>
    <row r="8" spans="1:5">
      <c r="A8" s="1"/>
      <c r="B8" s="7"/>
      <c r="C8" s="2"/>
      <c r="D8" s="9"/>
      <c r="E8" s="1"/>
    </row>
    <row r="9" spans="1:5">
      <c r="A9" s="1"/>
      <c r="B9" s="7"/>
      <c r="C9" s="2"/>
      <c r="D9" s="9"/>
      <c r="E9" s="1"/>
    </row>
    <row r="10" spans="1:5">
      <c r="B10" s="12"/>
      <c r="C10" s="13"/>
      <c r="D10" s="14"/>
    </row>
    <row r="11" spans="1:5">
      <c r="B11" s="12"/>
      <c r="C11" s="13"/>
      <c r="D11" s="14"/>
    </row>
    <row r="12" spans="1:5">
      <c r="B12" s="12"/>
      <c r="C12" s="13"/>
      <c r="D12" s="14"/>
    </row>
    <row r="13" spans="1:5">
      <c r="B13" s="12"/>
      <c r="C13" s="13"/>
      <c r="D13" s="14"/>
    </row>
    <row r="14" spans="1:5">
      <c r="B14" s="12"/>
      <c r="C14" s="13"/>
      <c r="D14" s="14"/>
    </row>
    <row r="15" spans="1:5">
      <c r="B15" s="12"/>
      <c r="C15" s="13"/>
      <c r="D15" s="14"/>
    </row>
    <row r="16" spans="1:5">
      <c r="B16" s="12"/>
      <c r="C16" s="13"/>
      <c r="D16" s="14"/>
    </row>
    <row r="17" spans="2:4">
      <c r="B17" s="12"/>
      <c r="C17" s="13"/>
      <c r="D17" s="14"/>
    </row>
    <row r="18" spans="2:4">
      <c r="B18" s="12"/>
      <c r="C18" s="13"/>
      <c r="D18" s="14"/>
    </row>
    <row r="19" spans="2:4">
      <c r="B19" s="12"/>
      <c r="C19" s="13"/>
      <c r="D19" s="14"/>
    </row>
    <row r="20" spans="2:4">
      <c r="B20" s="12"/>
      <c r="C20" s="13"/>
      <c r="D20" s="14"/>
    </row>
    <row r="21" spans="2:4">
      <c r="B21" s="12"/>
      <c r="C21" s="13"/>
      <c r="D21" s="14"/>
    </row>
    <row r="22" spans="2:4">
      <c r="B22" s="12"/>
      <c r="C22" s="13"/>
      <c r="D22" s="14"/>
    </row>
    <row r="23" spans="2:4">
      <c r="B23" s="12"/>
      <c r="C23" s="15" t="s">
        <v>323</v>
      </c>
      <c r="D23" s="14"/>
    </row>
    <row r="24" spans="2:4">
      <c r="B24" s="12"/>
      <c r="C24" s="16">
        <v>40982</v>
      </c>
      <c r="D24" s="14"/>
    </row>
    <row r="25" spans="2:4">
      <c r="B25" s="17"/>
      <c r="C25" s="18"/>
      <c r="D25" s="19"/>
    </row>
  </sheetData>
  <phoneticPr fontId="13"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codeName="Feuil2">
    <tabColor rgb="FFC00000"/>
  </sheetPr>
  <dimension ref="B1:D8"/>
  <sheetViews>
    <sheetView showGridLines="0" zoomScale="70" zoomScaleNormal="70" workbookViewId="0">
      <selection activeCell="D19" sqref="D19"/>
    </sheetView>
  </sheetViews>
  <sheetFormatPr defaultColWidth="11.375" defaultRowHeight="13.5"/>
  <cols>
    <col min="1" max="1" width="2.25" style="3" customWidth="1"/>
    <col min="2" max="2" width="40.375" style="20" customWidth="1"/>
    <col min="3" max="3" width="8.125" style="3" customWidth="1"/>
    <col min="4" max="4" width="54.25" style="3" bestFit="1" customWidth="1"/>
    <col min="5" max="5" width="5.875" style="3" customWidth="1"/>
    <col min="6" max="6" width="49.25" style="3" bestFit="1" customWidth="1"/>
    <col min="7" max="7" width="7.375" style="3" customWidth="1"/>
    <col min="8" max="8" width="30.875" style="3" customWidth="1"/>
    <col min="9" max="16384" width="11.375" style="3"/>
  </cols>
  <sheetData>
    <row r="1" spans="2:4" ht="5.25" customHeight="1"/>
    <row r="2" spans="2:4" ht="5.25" customHeight="1">
      <c r="B2" s="24"/>
      <c r="C2" s="25"/>
      <c r="D2" s="23"/>
    </row>
    <row r="3" spans="2:4" ht="15">
      <c r="B3" s="137" t="s">
        <v>320</v>
      </c>
      <c r="C3" s="138"/>
      <c r="D3" s="139"/>
    </row>
    <row r="4" spans="2:4">
      <c r="B4" s="29" t="s">
        <v>45</v>
      </c>
      <c r="C4" s="34">
        <v>10</v>
      </c>
      <c r="D4" s="22"/>
    </row>
    <row r="5" spans="2:4" ht="14.25" customHeight="1">
      <c r="B5" s="24"/>
      <c r="C5" s="21"/>
      <c r="D5" s="21"/>
    </row>
    <row r="6" spans="2:4" ht="15" customHeight="1">
      <c r="B6" s="137" t="s">
        <v>24</v>
      </c>
      <c r="C6" s="138"/>
      <c r="D6" s="139"/>
    </row>
    <row r="7" spans="2:4">
      <c r="B7" s="29" t="s">
        <v>22</v>
      </c>
      <c r="C7" s="26">
        <v>20</v>
      </c>
      <c r="D7" s="28" t="s">
        <v>46</v>
      </c>
    </row>
    <row r="8" spans="2:4">
      <c r="B8" s="31" t="s">
        <v>23</v>
      </c>
      <c r="C8" s="39">
        <v>0.1</v>
      </c>
      <c r="D8" s="35" t="s">
        <v>47</v>
      </c>
    </row>
  </sheetData>
  <mergeCells count="2">
    <mergeCell ref="B3:D3"/>
    <mergeCell ref="B6:D6"/>
  </mergeCells>
  <phoneticPr fontId="1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tabColor rgb="FF00B050"/>
  </sheetPr>
  <dimension ref="B1:E31"/>
  <sheetViews>
    <sheetView showGridLines="0" zoomScale="85" zoomScaleNormal="85" workbookViewId="0">
      <selection activeCell="G19" sqref="G19"/>
    </sheetView>
  </sheetViews>
  <sheetFormatPr defaultColWidth="11.375" defaultRowHeight="13.5"/>
  <cols>
    <col min="1" max="1" width="1.375" customWidth="1"/>
    <col min="2" max="2" width="18.25" customWidth="1"/>
    <col min="3" max="3" width="1.625" customWidth="1"/>
    <col min="4" max="4" width="17.75" bestFit="1" customWidth="1"/>
    <col min="5" max="5" width="31" bestFit="1" customWidth="1"/>
  </cols>
  <sheetData>
    <row r="1" spans="2:5" ht="6" customHeight="1"/>
    <row r="2" spans="2:5">
      <c r="B2" s="140" t="s">
        <v>19</v>
      </c>
      <c r="C2" s="21"/>
      <c r="D2" s="142" t="s">
        <v>20</v>
      </c>
      <c r="E2" s="143"/>
    </row>
    <row r="3" spans="2:5">
      <c r="B3" s="141"/>
      <c r="C3" s="21"/>
      <c r="D3" s="27" t="s">
        <v>2</v>
      </c>
      <c r="E3" s="27" t="s">
        <v>1</v>
      </c>
    </row>
    <row r="4" spans="2:5" ht="6.75" customHeight="1">
      <c r="B4" s="21"/>
      <c r="C4" s="21"/>
      <c r="D4" s="21"/>
      <c r="E4" s="21"/>
    </row>
    <row r="5" spans="2:5" ht="15" customHeight="1">
      <c r="B5" s="148" t="s">
        <v>319</v>
      </c>
      <c r="C5" s="144"/>
      <c r="D5" s="28" t="s">
        <v>29</v>
      </c>
      <c r="E5" s="30" t="s">
        <v>10</v>
      </c>
    </row>
    <row r="6" spans="2:5">
      <c r="B6" s="149"/>
      <c r="C6" s="144"/>
      <c r="D6" s="28" t="s">
        <v>30</v>
      </c>
      <c r="E6" s="30" t="s">
        <v>14</v>
      </c>
    </row>
    <row r="7" spans="2:5" ht="6" customHeight="1">
      <c r="B7" s="149"/>
      <c r="C7" s="21"/>
      <c r="D7" s="21"/>
      <c r="E7" s="21"/>
    </row>
    <row r="8" spans="2:5" ht="15" customHeight="1">
      <c r="B8" s="149"/>
      <c r="C8" s="145"/>
      <c r="D8" s="28" t="s">
        <v>25</v>
      </c>
      <c r="E8" s="30" t="s">
        <v>21</v>
      </c>
    </row>
    <row r="9" spans="2:5" ht="15" customHeight="1">
      <c r="B9" s="149"/>
      <c r="C9" s="146"/>
      <c r="D9" s="28" t="s">
        <v>42</v>
      </c>
      <c r="E9" s="30" t="s">
        <v>32</v>
      </c>
    </row>
    <row r="10" spans="2:5" ht="15" customHeight="1">
      <c r="B10" s="149"/>
      <c r="C10" s="146"/>
      <c r="D10" s="28" t="s">
        <v>42</v>
      </c>
      <c r="E10" s="30" t="s">
        <v>32</v>
      </c>
    </row>
    <row r="11" spans="2:5" ht="15" customHeight="1">
      <c r="B11" s="149"/>
      <c r="C11" s="146"/>
      <c r="D11" s="28" t="s">
        <v>43</v>
      </c>
      <c r="E11" s="30" t="s">
        <v>33</v>
      </c>
    </row>
    <row r="12" spans="2:5" ht="15" customHeight="1">
      <c r="B12" s="149"/>
      <c r="C12" s="146"/>
      <c r="D12" s="28" t="s">
        <v>44</v>
      </c>
      <c r="E12" s="30" t="s">
        <v>33</v>
      </c>
    </row>
    <row r="13" spans="2:5" ht="15" customHeight="1">
      <c r="B13" s="149"/>
      <c r="C13" s="146"/>
      <c r="D13" s="28" t="s">
        <v>26</v>
      </c>
      <c r="E13" s="30" t="s">
        <v>0</v>
      </c>
    </row>
    <row r="14" spans="2:5" ht="15" customHeight="1">
      <c r="B14" s="149"/>
      <c r="C14" s="146"/>
      <c r="D14" s="28" t="s">
        <v>27</v>
      </c>
      <c r="E14" s="30" t="s">
        <v>17</v>
      </c>
    </row>
    <row r="15" spans="2:5" ht="15" customHeight="1">
      <c r="B15" s="149"/>
      <c r="C15" s="147"/>
      <c r="D15" s="28" t="s">
        <v>28</v>
      </c>
      <c r="E15" s="30" t="s">
        <v>51</v>
      </c>
    </row>
    <row r="16" spans="2:5" ht="6" customHeight="1">
      <c r="B16" s="149"/>
      <c r="C16" s="21"/>
      <c r="D16" s="21"/>
      <c r="E16" s="21"/>
    </row>
    <row r="17" spans="2:5" ht="15" customHeight="1">
      <c r="B17" s="149"/>
      <c r="C17" s="146"/>
      <c r="D17" s="28" t="s">
        <v>31</v>
      </c>
      <c r="E17" s="30" t="s">
        <v>40</v>
      </c>
    </row>
    <row r="18" spans="2:5" ht="15" customHeight="1">
      <c r="B18" s="149"/>
      <c r="C18" s="146"/>
      <c r="D18" s="28" t="s">
        <v>34</v>
      </c>
      <c r="E18" s="30" t="s">
        <v>33</v>
      </c>
    </row>
    <row r="19" spans="2:5" ht="15" customHeight="1">
      <c r="B19" s="149"/>
      <c r="C19" s="146"/>
      <c r="D19" s="28" t="s">
        <v>35</v>
      </c>
      <c r="E19" s="30" t="s">
        <v>51</v>
      </c>
    </row>
    <row r="20" spans="2:5" ht="6" customHeight="1">
      <c r="B20" s="149"/>
      <c r="C20" s="21"/>
      <c r="D20" s="21"/>
      <c r="E20" s="21"/>
    </row>
    <row r="21" spans="2:5" ht="15" customHeight="1">
      <c r="B21" s="149"/>
      <c r="C21" s="146"/>
      <c r="D21" s="28" t="s">
        <v>18</v>
      </c>
      <c r="E21" s="30" t="s">
        <v>15</v>
      </c>
    </row>
    <row r="22" spans="2:5" ht="15" customHeight="1">
      <c r="B22" s="149"/>
      <c r="C22" s="146"/>
      <c r="D22" s="28" t="s">
        <v>9</v>
      </c>
      <c r="E22" s="30" t="s">
        <v>4</v>
      </c>
    </row>
    <row r="23" spans="2:5" ht="15" customHeight="1">
      <c r="B23" s="150"/>
      <c r="C23" s="146"/>
      <c r="D23" s="28" t="s">
        <v>16</v>
      </c>
      <c r="E23" s="30" t="s">
        <v>17</v>
      </c>
    </row>
    <row r="24" spans="2:5" ht="6" customHeight="1">
      <c r="B24" s="40"/>
      <c r="C24" s="21"/>
      <c r="D24" s="21"/>
      <c r="E24" s="21"/>
    </row>
    <row r="25" spans="2:5" ht="15" customHeight="1">
      <c r="B25" s="154" t="s">
        <v>50</v>
      </c>
      <c r="C25" s="146"/>
      <c r="D25" s="28" t="s">
        <v>36</v>
      </c>
      <c r="E25" s="30" t="s">
        <v>10</v>
      </c>
    </row>
    <row r="26" spans="2:5" ht="15" customHeight="1">
      <c r="B26" s="155"/>
      <c r="C26" s="146"/>
      <c r="D26" s="28" t="s">
        <v>37</v>
      </c>
      <c r="E26" s="30" t="s">
        <v>32</v>
      </c>
    </row>
    <row r="27" spans="2:5" ht="15" customHeight="1">
      <c r="B27" s="155"/>
      <c r="C27" s="146"/>
      <c r="D27" s="28" t="s">
        <v>38</v>
      </c>
      <c r="E27" s="30" t="s">
        <v>33</v>
      </c>
    </row>
    <row r="28" spans="2:5" ht="15" customHeight="1">
      <c r="B28" s="156"/>
      <c r="C28" s="147"/>
      <c r="D28" s="28" t="s">
        <v>39</v>
      </c>
      <c r="E28" s="30" t="s">
        <v>51</v>
      </c>
    </row>
    <row r="29" spans="2:5" ht="6" customHeight="1">
      <c r="B29" s="3"/>
    </row>
    <row r="30" spans="2:5" ht="15" customHeight="1">
      <c r="B30" s="151" t="s">
        <v>41</v>
      </c>
      <c r="C30" s="153"/>
      <c r="D30" s="32" t="s">
        <v>18</v>
      </c>
      <c r="E30" s="33" t="s">
        <v>10</v>
      </c>
    </row>
    <row r="31" spans="2:5" ht="15" customHeight="1">
      <c r="B31" s="152"/>
      <c r="C31" s="153"/>
      <c r="D31" s="32" t="s">
        <v>9</v>
      </c>
      <c r="E31" s="33" t="s">
        <v>52</v>
      </c>
    </row>
  </sheetData>
  <mergeCells count="11">
    <mergeCell ref="B30:B31"/>
    <mergeCell ref="C30:C31"/>
    <mergeCell ref="C17:C19"/>
    <mergeCell ref="C21:C23"/>
    <mergeCell ref="B25:B28"/>
    <mergeCell ref="C25:C28"/>
    <mergeCell ref="B2:B3"/>
    <mergeCell ref="D2:E2"/>
    <mergeCell ref="C5:C6"/>
    <mergeCell ref="C8:C15"/>
    <mergeCell ref="B5:B23"/>
  </mergeCells>
  <phoneticPr fontId="13"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sheetPr>
    <tabColor rgb="FF00B050"/>
  </sheetPr>
  <dimension ref="B2:G6"/>
  <sheetViews>
    <sheetView showGridLines="0" zoomScale="70" zoomScaleNormal="70" workbookViewId="0">
      <selection activeCell="E6" sqref="E6"/>
    </sheetView>
  </sheetViews>
  <sheetFormatPr defaultColWidth="11.375" defaultRowHeight="13.5"/>
  <sheetData>
    <row r="2" spans="2:7">
      <c r="B2" s="159" t="s">
        <v>48</v>
      </c>
      <c r="C2" s="160"/>
      <c r="D2" s="160"/>
      <c r="E2" s="160"/>
      <c r="F2" s="160"/>
      <c r="G2" s="161"/>
    </row>
    <row r="3" spans="2:7">
      <c r="B3" s="162"/>
      <c r="C3" s="163"/>
      <c r="D3" s="163"/>
      <c r="E3" s="163"/>
      <c r="F3" s="163"/>
      <c r="G3" s="164"/>
    </row>
    <row r="4" spans="2:7">
      <c r="B4" s="165"/>
      <c r="C4" s="166"/>
      <c r="D4" s="166"/>
      <c r="E4" s="166"/>
      <c r="F4" s="166"/>
      <c r="G4" s="167"/>
    </row>
    <row r="6" spans="2:7">
      <c r="B6" s="157" t="s">
        <v>49</v>
      </c>
      <c r="C6" s="158"/>
      <c r="D6" s="158"/>
      <c r="E6" s="38">
        <v>4.3</v>
      </c>
      <c r="F6" s="36"/>
      <c r="G6" s="37"/>
    </row>
  </sheetData>
  <mergeCells count="2">
    <mergeCell ref="B6:D6"/>
    <mergeCell ref="B2:G4"/>
  </mergeCells>
  <phoneticPr fontId="13" type="noConversion"/>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sheetPr codeName="Feuil6">
    <tabColor theme="5" tint="0.39997558519241921"/>
  </sheetPr>
  <dimension ref="B1:O337"/>
  <sheetViews>
    <sheetView showGridLines="0" tabSelected="1" zoomScaleNormal="100" workbookViewId="0">
      <pane xSplit="7" ySplit="4" topLeftCell="N305" activePane="bottomRight" state="frozen"/>
      <selection pane="topRight" activeCell="H1" sqref="H1"/>
      <selection pane="bottomLeft" activeCell="A5" sqref="A5"/>
      <selection pane="bottomRight" activeCell="N306" sqref="N306"/>
    </sheetView>
  </sheetViews>
  <sheetFormatPr defaultColWidth="11.375" defaultRowHeight="15"/>
  <cols>
    <col min="1" max="1" width="1.75" style="43" customWidth="1"/>
    <col min="2" max="2" width="11.375" style="44"/>
    <col min="3" max="3" width="11.375" style="43"/>
    <col min="4" max="4" width="34.375" style="43" customWidth="1"/>
    <col min="5" max="5" width="12.625" style="41" customWidth="1"/>
    <col min="6" max="6" width="12.625" style="42" customWidth="1"/>
    <col min="7" max="7" width="12.625" style="43" customWidth="1"/>
    <col min="8" max="8" width="12.25" style="44" hidden="1" customWidth="1"/>
    <col min="9" max="9" width="11.375" style="44" hidden="1" customWidth="1"/>
    <col min="10" max="13" width="32.625" style="44" customWidth="1"/>
    <col min="14" max="14" width="56.5" style="45" customWidth="1"/>
    <col min="15" max="16384" width="11.375" style="43"/>
  </cols>
  <sheetData>
    <row r="1" spans="2:14" ht="6.75" customHeight="1">
      <c r="B1" s="190"/>
      <c r="C1" s="190"/>
      <c r="D1" s="190"/>
    </row>
    <row r="2" spans="2:14">
      <c r="B2" s="192" t="s">
        <v>3</v>
      </c>
      <c r="C2" s="193"/>
      <c r="D2" s="193"/>
      <c r="E2" s="46">
        <f>'Project - ratio'!E6</f>
        <v>4.3</v>
      </c>
      <c r="F2" s="47"/>
      <c r="G2" s="208"/>
      <c r="H2" s="208"/>
      <c r="I2" s="208"/>
      <c r="J2" s="208"/>
      <c r="K2" s="208"/>
      <c r="L2" s="208"/>
      <c r="M2" s="208"/>
      <c r="N2" s="209"/>
    </row>
    <row r="3" spans="2:14" ht="6.75" customHeight="1">
      <c r="B3" s="197"/>
      <c r="C3" s="197"/>
      <c r="D3" s="197"/>
      <c r="E3" s="48"/>
      <c r="F3" s="49"/>
      <c r="G3" s="50"/>
    </row>
    <row r="4" spans="2:14" ht="49.5" customHeight="1">
      <c r="B4" s="199"/>
      <c r="C4" s="199"/>
      <c r="D4" s="199"/>
      <c r="E4" s="51" t="s">
        <v>8</v>
      </c>
      <c r="F4" s="87" t="s">
        <v>325</v>
      </c>
      <c r="G4" s="87" t="s">
        <v>324</v>
      </c>
      <c r="H4" s="51" t="s">
        <v>163</v>
      </c>
      <c r="I4" s="51" t="s">
        <v>164</v>
      </c>
      <c r="J4" s="51" t="s">
        <v>358</v>
      </c>
      <c r="K4" s="51" t="s">
        <v>355</v>
      </c>
      <c r="L4" s="51" t="s">
        <v>356</v>
      </c>
      <c r="M4" s="51" t="s">
        <v>357</v>
      </c>
      <c r="N4" s="52" t="s">
        <v>372</v>
      </c>
    </row>
    <row r="5" spans="2:14" ht="6.75" customHeight="1">
      <c r="B5" s="172"/>
      <c r="C5" s="172"/>
      <c r="D5" s="172"/>
      <c r="E5" s="53"/>
      <c r="F5" s="54"/>
      <c r="G5" s="55"/>
    </row>
    <row r="6" spans="2:14">
      <c r="B6" s="173" t="s">
        <v>5</v>
      </c>
      <c r="C6" s="173"/>
      <c r="D6" s="173"/>
      <c r="E6" s="56"/>
      <c r="F6" s="57"/>
      <c r="G6" s="58"/>
      <c r="H6" s="59"/>
      <c r="I6" s="59"/>
      <c r="J6" s="59"/>
      <c r="K6" s="59"/>
      <c r="L6" s="59"/>
      <c r="M6" s="59"/>
      <c r="N6" s="60"/>
    </row>
    <row r="7" spans="2:14">
      <c r="B7" s="176" t="s">
        <v>158</v>
      </c>
      <c r="C7" s="176"/>
      <c r="D7" s="176"/>
      <c r="E7" s="103">
        <v>3</v>
      </c>
      <c r="F7" s="95">
        <f>E7*$E$2</f>
        <v>12.899999999999999</v>
      </c>
      <c r="G7" s="105">
        <f>F7*(1+hypotheses!$C$8)</f>
        <v>14.19</v>
      </c>
      <c r="H7" s="59"/>
      <c r="I7" s="59">
        <v>6.1</v>
      </c>
      <c r="J7" s="107" t="s">
        <v>385</v>
      </c>
      <c r="K7" s="107" t="s">
        <v>386</v>
      </c>
      <c r="L7" s="111" t="s">
        <v>346</v>
      </c>
      <c r="M7" s="94" t="s">
        <v>387</v>
      </c>
      <c r="N7" s="60"/>
    </row>
    <row r="8" spans="2:14">
      <c r="B8" s="183"/>
      <c r="C8" s="184"/>
      <c r="D8" s="185"/>
      <c r="E8" s="112"/>
      <c r="F8" s="96"/>
      <c r="G8" s="106"/>
      <c r="H8" s="59">
        <v>4.9000000000000004</v>
      </c>
      <c r="I8" s="59" t="s">
        <v>153</v>
      </c>
      <c r="J8" s="107" t="s">
        <v>385</v>
      </c>
      <c r="K8" s="107" t="s">
        <v>386</v>
      </c>
      <c r="L8" s="111" t="s">
        <v>388</v>
      </c>
      <c r="M8" s="94" t="s">
        <v>387</v>
      </c>
      <c r="N8" s="60"/>
    </row>
    <row r="9" spans="2:14">
      <c r="B9" s="183"/>
      <c r="C9" s="184"/>
      <c r="D9" s="185"/>
      <c r="E9" s="112"/>
      <c r="F9" s="96"/>
      <c r="G9" s="106"/>
      <c r="H9" s="59">
        <v>4.9000000000000004</v>
      </c>
      <c r="I9" s="59" t="s">
        <v>153</v>
      </c>
      <c r="J9" s="107" t="s">
        <v>385</v>
      </c>
      <c r="K9" s="107" t="s">
        <v>386</v>
      </c>
      <c r="L9" s="111" t="s">
        <v>389</v>
      </c>
      <c r="M9" s="94" t="s">
        <v>387</v>
      </c>
      <c r="N9" s="60"/>
    </row>
    <row r="10" spans="2:14">
      <c r="B10" s="222"/>
      <c r="C10" s="222"/>
      <c r="D10" s="222"/>
      <c r="E10" s="112"/>
      <c r="F10" s="96"/>
      <c r="G10" s="106"/>
      <c r="H10" s="59">
        <v>4.9000000000000004</v>
      </c>
      <c r="I10" s="59" t="s">
        <v>153</v>
      </c>
      <c r="J10" s="107" t="s">
        <v>385</v>
      </c>
      <c r="K10" s="107" t="s">
        <v>386</v>
      </c>
      <c r="L10" s="111" t="s">
        <v>390</v>
      </c>
      <c r="M10" s="94" t="s">
        <v>387</v>
      </c>
      <c r="N10" s="60"/>
    </row>
    <row r="11" spans="2:14">
      <c r="B11" s="222"/>
      <c r="C11" s="222"/>
      <c r="D11" s="222"/>
      <c r="E11" s="112"/>
      <c r="F11" s="96"/>
      <c r="G11" s="106"/>
      <c r="H11" s="59">
        <v>4.9000000000000004</v>
      </c>
      <c r="I11" s="59" t="s">
        <v>153</v>
      </c>
      <c r="J11" s="107" t="s">
        <v>385</v>
      </c>
      <c r="K11" s="107" t="s">
        <v>386</v>
      </c>
      <c r="L11" s="111" t="s">
        <v>391</v>
      </c>
      <c r="M11" s="94" t="s">
        <v>387</v>
      </c>
      <c r="N11" s="60"/>
    </row>
    <row r="12" spans="2:14" ht="30">
      <c r="B12" s="222"/>
      <c r="C12" s="222"/>
      <c r="D12" s="222"/>
      <c r="E12" s="112"/>
      <c r="F12" s="96"/>
      <c r="G12" s="106"/>
      <c r="H12" s="59">
        <v>4.9000000000000004</v>
      </c>
      <c r="I12" s="59" t="s">
        <v>153</v>
      </c>
      <c r="J12" s="107" t="s">
        <v>385</v>
      </c>
      <c r="K12" s="107" t="s">
        <v>386</v>
      </c>
      <c r="L12" s="111" t="s">
        <v>392</v>
      </c>
      <c r="M12" s="94" t="s">
        <v>393</v>
      </c>
      <c r="N12" s="60"/>
    </row>
    <row r="13" spans="2:14" ht="30" customHeight="1">
      <c r="B13" s="175" t="s">
        <v>157</v>
      </c>
      <c r="C13" s="175"/>
      <c r="D13" s="175"/>
      <c r="E13" s="56">
        <v>5</v>
      </c>
      <c r="F13" s="61">
        <f>E13*$E$2</f>
        <v>21.5</v>
      </c>
      <c r="G13" s="62">
        <f>F13*(1+hypotheses!$C$8)</f>
        <v>23.650000000000002</v>
      </c>
      <c r="H13" s="59">
        <v>4.9000000000000004</v>
      </c>
      <c r="I13" s="59" t="s">
        <v>153</v>
      </c>
      <c r="J13" s="94" t="s">
        <v>385</v>
      </c>
      <c r="K13" s="94" t="s">
        <v>386</v>
      </c>
      <c r="L13" s="94" t="s">
        <v>345</v>
      </c>
      <c r="M13" s="94" t="s">
        <v>387</v>
      </c>
      <c r="N13" s="60"/>
    </row>
    <row r="14" spans="2:14" ht="30" customHeight="1">
      <c r="B14" s="175" t="s">
        <v>159</v>
      </c>
      <c r="C14" s="175"/>
      <c r="D14" s="175"/>
      <c r="E14" s="56">
        <v>5</v>
      </c>
      <c r="F14" s="61">
        <f>E14*$E$2</f>
        <v>21.5</v>
      </c>
      <c r="G14" s="62">
        <f>F14*(1+hypotheses!$C$8)</f>
        <v>23.650000000000002</v>
      </c>
      <c r="H14" s="59"/>
      <c r="I14" s="59"/>
      <c r="J14" s="94" t="s">
        <v>385</v>
      </c>
      <c r="K14" s="94" t="s">
        <v>386</v>
      </c>
      <c r="L14" s="94" t="s">
        <v>345</v>
      </c>
      <c r="M14" s="94" t="s">
        <v>387</v>
      </c>
      <c r="N14" s="60"/>
    </row>
    <row r="15" spans="2:14" ht="15" customHeight="1">
      <c r="B15" s="191" t="s">
        <v>11</v>
      </c>
      <c r="C15" s="191"/>
      <c r="D15" s="191"/>
      <c r="E15" s="63">
        <f>SUM(E7:E14)</f>
        <v>13</v>
      </c>
      <c r="F15" s="63">
        <f>SUM(F7:F14)</f>
        <v>55.9</v>
      </c>
      <c r="G15" s="64">
        <f>SUM(G7:G14)</f>
        <v>61.490000000000009</v>
      </c>
      <c r="H15" s="59"/>
      <c r="I15" s="59"/>
      <c r="J15" s="59"/>
      <c r="K15" s="59"/>
      <c r="L15" s="59"/>
      <c r="M15" s="59"/>
      <c r="N15" s="60" t="s">
        <v>160</v>
      </c>
    </row>
    <row r="16" spans="2:14" ht="6.75" customHeight="1">
      <c r="B16" s="172"/>
      <c r="C16" s="172"/>
      <c r="D16" s="172"/>
      <c r="E16" s="53"/>
      <c r="F16" s="54"/>
      <c r="G16" s="55"/>
      <c r="H16" s="59"/>
      <c r="I16" s="59"/>
      <c r="J16" s="59"/>
      <c r="K16" s="59"/>
      <c r="L16" s="59"/>
      <c r="M16" s="59"/>
      <c r="N16" s="60"/>
    </row>
    <row r="17" spans="2:14" ht="15" customHeight="1">
      <c r="B17" s="173" t="s">
        <v>149</v>
      </c>
      <c r="C17" s="173"/>
      <c r="D17" s="173"/>
      <c r="E17" s="56"/>
      <c r="F17" s="61"/>
      <c r="G17" s="62"/>
      <c r="H17" s="59"/>
      <c r="I17" s="59"/>
      <c r="J17" s="59"/>
      <c r="K17" s="59"/>
      <c r="L17" s="59"/>
      <c r="M17" s="59"/>
      <c r="N17" s="60"/>
    </row>
    <row r="18" spans="2:14" ht="15" customHeight="1">
      <c r="B18" s="175" t="s">
        <v>150</v>
      </c>
      <c r="C18" s="175"/>
      <c r="D18" s="175"/>
      <c r="E18" s="56">
        <v>5</v>
      </c>
      <c r="F18" s="61">
        <f t="shared" ref="F18:F19" si="0">E18*$E$2</f>
        <v>21.5</v>
      </c>
      <c r="G18" s="62">
        <f>F18*(1+hypotheses!$C$8)</f>
        <v>23.650000000000002</v>
      </c>
      <c r="H18" s="59"/>
      <c r="I18" s="59"/>
      <c r="J18" s="59"/>
      <c r="K18" s="59"/>
      <c r="L18" s="59"/>
      <c r="M18" s="59"/>
      <c r="N18" s="60" t="s">
        <v>161</v>
      </c>
    </row>
    <row r="19" spans="2:14" ht="15" customHeight="1">
      <c r="B19" s="175" t="s">
        <v>56</v>
      </c>
      <c r="C19" s="175"/>
      <c r="D19" s="175"/>
      <c r="E19" s="56">
        <v>5</v>
      </c>
      <c r="F19" s="61">
        <f t="shared" si="0"/>
        <v>21.5</v>
      </c>
      <c r="G19" s="62">
        <f>F19*(1+hypotheses!$C$8)</f>
        <v>23.650000000000002</v>
      </c>
      <c r="H19" s="59"/>
      <c r="I19" s="59"/>
      <c r="J19" s="59"/>
      <c r="K19" s="59"/>
      <c r="L19" s="59"/>
      <c r="M19" s="59"/>
      <c r="N19" s="60" t="s">
        <v>162</v>
      </c>
    </row>
    <row r="20" spans="2:14" ht="15" customHeight="1">
      <c r="B20" s="191" t="s">
        <v>12</v>
      </c>
      <c r="C20" s="191"/>
      <c r="D20" s="191"/>
      <c r="E20" s="63">
        <f>SUM(E18:E19)</f>
        <v>10</v>
      </c>
      <c r="F20" s="63">
        <f>SUM(F18:F19)</f>
        <v>43</v>
      </c>
      <c r="G20" s="63">
        <f>SUM(G18:G19)</f>
        <v>47.300000000000004</v>
      </c>
      <c r="H20" s="59"/>
      <c r="I20" s="59"/>
      <c r="J20" s="59"/>
      <c r="K20" s="59"/>
      <c r="L20" s="59"/>
      <c r="M20" s="59"/>
      <c r="N20" s="60"/>
    </row>
    <row r="21" spans="2:14" ht="6.75" customHeight="1">
      <c r="B21" s="172"/>
      <c r="C21" s="172"/>
      <c r="D21" s="172"/>
      <c r="E21" s="53"/>
      <c r="F21" s="54"/>
      <c r="G21" s="55"/>
      <c r="H21" s="59"/>
      <c r="I21" s="59"/>
      <c r="J21" s="59"/>
      <c r="K21" s="59"/>
      <c r="L21" s="59"/>
      <c r="M21" s="59"/>
      <c r="N21" s="60"/>
    </row>
    <row r="22" spans="2:14" ht="15" customHeight="1">
      <c r="B22" s="173" t="s">
        <v>217</v>
      </c>
      <c r="C22" s="173"/>
      <c r="D22" s="173"/>
      <c r="E22" s="56"/>
      <c r="F22" s="57"/>
      <c r="G22" s="57"/>
      <c r="H22" s="59"/>
      <c r="I22" s="59"/>
      <c r="J22" s="59"/>
      <c r="K22" s="59"/>
      <c r="L22" s="59"/>
      <c r="M22" s="59"/>
      <c r="N22" s="60"/>
    </row>
    <row r="23" spans="2:14" ht="15" customHeight="1">
      <c r="B23" s="168" t="s">
        <v>166</v>
      </c>
      <c r="C23" s="169"/>
      <c r="D23" s="170"/>
      <c r="E23" s="56">
        <v>5</v>
      </c>
      <c r="F23" s="61">
        <f t="shared" ref="F23:F24" si="1">E23*$E$2</f>
        <v>21.5</v>
      </c>
      <c r="G23" s="62">
        <f>F23*(1+hypotheses!$C$8)</f>
        <v>23.650000000000002</v>
      </c>
      <c r="H23" s="59">
        <v>4.12</v>
      </c>
      <c r="I23" s="59" t="s">
        <v>151</v>
      </c>
      <c r="J23" s="59"/>
      <c r="K23" s="59"/>
      <c r="L23" s="59"/>
      <c r="M23" s="59"/>
      <c r="N23" s="60"/>
    </row>
    <row r="24" spans="2:14" ht="15" customHeight="1">
      <c r="B24" s="168" t="s">
        <v>303</v>
      </c>
      <c r="C24" s="169"/>
      <c r="D24" s="170"/>
      <c r="E24" s="56">
        <v>5</v>
      </c>
      <c r="F24" s="61">
        <f t="shared" si="1"/>
        <v>21.5</v>
      </c>
      <c r="G24" s="62">
        <f>F24*(1+hypotheses!$C$8)</f>
        <v>23.650000000000002</v>
      </c>
      <c r="H24" s="59" t="s">
        <v>154</v>
      </c>
      <c r="I24" s="59" t="s">
        <v>152</v>
      </c>
      <c r="J24" s="59"/>
      <c r="K24" s="59"/>
      <c r="L24" s="59"/>
      <c r="M24" s="59"/>
      <c r="N24" s="60" t="s">
        <v>301</v>
      </c>
    </row>
    <row r="25" spans="2:14" ht="27.75" customHeight="1">
      <c r="B25" s="168" t="s">
        <v>302</v>
      </c>
      <c r="C25" s="169"/>
      <c r="D25" s="170"/>
      <c r="E25" s="56">
        <v>0.5</v>
      </c>
      <c r="F25" s="61">
        <f t="shared" ref="F25" si="2">E25*$E$2</f>
        <v>2.15</v>
      </c>
      <c r="G25" s="62">
        <f>F25*(1+hypotheses!$C$8)</f>
        <v>2.3650000000000002</v>
      </c>
      <c r="H25" s="59">
        <v>4.12</v>
      </c>
      <c r="I25" s="59" t="s">
        <v>152</v>
      </c>
      <c r="J25" s="59" t="s">
        <v>384</v>
      </c>
      <c r="K25" s="59" t="s">
        <v>536</v>
      </c>
      <c r="L25" s="59" t="s">
        <v>537</v>
      </c>
      <c r="M25" s="59" t="s">
        <v>369</v>
      </c>
      <c r="N25" s="60"/>
    </row>
    <row r="26" spans="2:14" ht="15" customHeight="1">
      <c r="B26" s="175" t="s">
        <v>167</v>
      </c>
      <c r="C26" s="175"/>
      <c r="D26" s="175"/>
      <c r="E26" s="56">
        <v>2</v>
      </c>
      <c r="F26" s="61">
        <f>E26*$E$2</f>
        <v>8.6</v>
      </c>
      <c r="G26" s="62">
        <f>F26*(1+hypotheses!$C$8)</f>
        <v>9.4600000000000009</v>
      </c>
      <c r="H26" s="59" t="s">
        <v>169</v>
      </c>
      <c r="I26" s="59" t="s">
        <v>155</v>
      </c>
      <c r="N26" s="60"/>
    </row>
    <row r="27" spans="2:14" ht="15" customHeight="1">
      <c r="B27" s="194" t="s">
        <v>60</v>
      </c>
      <c r="C27" s="195"/>
      <c r="D27" s="196"/>
      <c r="E27" s="103"/>
      <c r="F27" s="95"/>
      <c r="G27" s="105"/>
      <c r="H27" s="59">
        <v>4.4000000000000004</v>
      </c>
      <c r="I27" s="59" t="s">
        <v>168</v>
      </c>
      <c r="J27" s="59" t="s">
        <v>384</v>
      </c>
      <c r="K27" s="59" t="s">
        <v>394</v>
      </c>
      <c r="L27" s="59" t="s">
        <v>444</v>
      </c>
      <c r="M27" s="59" t="s">
        <v>445</v>
      </c>
      <c r="N27" s="60"/>
    </row>
    <row r="28" spans="2:14" ht="15" customHeight="1">
      <c r="B28" s="183"/>
      <c r="C28" s="184"/>
      <c r="D28" s="185"/>
      <c r="E28" s="112"/>
      <c r="F28" s="96"/>
      <c r="G28" s="106"/>
      <c r="H28" s="59">
        <v>4.4000000000000004</v>
      </c>
      <c r="I28" s="59" t="s">
        <v>168</v>
      </c>
      <c r="J28" s="59" t="s">
        <v>384</v>
      </c>
      <c r="K28" s="59" t="s">
        <v>394</v>
      </c>
      <c r="L28" s="59" t="s">
        <v>444</v>
      </c>
      <c r="M28" s="59" t="s">
        <v>446</v>
      </c>
      <c r="N28" s="60"/>
    </row>
    <row r="29" spans="2:14" ht="15" customHeight="1">
      <c r="B29" s="183"/>
      <c r="C29" s="184"/>
      <c r="D29" s="185"/>
      <c r="E29" s="112"/>
      <c r="F29" s="96"/>
      <c r="G29" s="106"/>
      <c r="H29" s="59">
        <v>4.4000000000000004</v>
      </c>
      <c r="I29" s="59" t="s">
        <v>168</v>
      </c>
      <c r="J29" s="59" t="s">
        <v>384</v>
      </c>
      <c r="K29" s="59" t="s">
        <v>394</v>
      </c>
      <c r="L29" s="59" t="s">
        <v>444</v>
      </c>
      <c r="M29" s="59" t="s">
        <v>447</v>
      </c>
      <c r="N29" s="60"/>
    </row>
    <row r="30" spans="2:14" ht="15" customHeight="1">
      <c r="B30" s="183"/>
      <c r="C30" s="184"/>
      <c r="D30" s="185"/>
      <c r="E30" s="112"/>
      <c r="F30" s="96"/>
      <c r="G30" s="106"/>
      <c r="H30" s="59">
        <v>4.4000000000000004</v>
      </c>
      <c r="I30" s="59" t="s">
        <v>168</v>
      </c>
      <c r="J30" s="59" t="s">
        <v>384</v>
      </c>
      <c r="K30" s="59" t="s">
        <v>394</v>
      </c>
      <c r="L30" s="59" t="s">
        <v>444</v>
      </c>
      <c r="M30" s="59" t="s">
        <v>448</v>
      </c>
      <c r="N30" s="60"/>
    </row>
    <row r="31" spans="2:14" ht="15" customHeight="1">
      <c r="B31" s="183"/>
      <c r="C31" s="184"/>
      <c r="D31" s="185"/>
      <c r="E31" s="112"/>
      <c r="F31" s="96"/>
      <c r="G31" s="106"/>
      <c r="H31" s="59">
        <v>4.4000000000000004</v>
      </c>
      <c r="I31" s="59" t="s">
        <v>168</v>
      </c>
      <c r="J31" s="59" t="s">
        <v>384</v>
      </c>
      <c r="K31" s="59" t="s">
        <v>394</v>
      </c>
      <c r="L31" s="59" t="s">
        <v>444</v>
      </c>
      <c r="M31" s="59" t="s">
        <v>449</v>
      </c>
      <c r="N31" s="60"/>
    </row>
    <row r="32" spans="2:14" ht="15" customHeight="1">
      <c r="B32" s="183"/>
      <c r="C32" s="184"/>
      <c r="D32" s="185"/>
      <c r="E32" s="112"/>
      <c r="F32" s="96"/>
      <c r="G32" s="106"/>
      <c r="H32" s="59">
        <v>4.4000000000000004</v>
      </c>
      <c r="I32" s="59" t="s">
        <v>168</v>
      </c>
      <c r="J32" s="59" t="s">
        <v>384</v>
      </c>
      <c r="K32" s="59" t="s">
        <v>394</v>
      </c>
      <c r="L32" s="59" t="s">
        <v>444</v>
      </c>
      <c r="M32" s="59" t="s">
        <v>450</v>
      </c>
      <c r="N32" s="60"/>
    </row>
    <row r="33" spans="2:14" ht="15" customHeight="1">
      <c r="B33" s="183"/>
      <c r="C33" s="184"/>
      <c r="D33" s="185"/>
      <c r="E33" s="112"/>
      <c r="F33" s="96"/>
      <c r="G33" s="106"/>
      <c r="H33" s="59">
        <v>4.4000000000000004</v>
      </c>
      <c r="I33" s="59" t="s">
        <v>168</v>
      </c>
      <c r="J33" s="59" t="s">
        <v>384</v>
      </c>
      <c r="K33" s="59" t="s">
        <v>394</v>
      </c>
      <c r="L33" s="59" t="s">
        <v>444</v>
      </c>
      <c r="M33" s="59" t="s">
        <v>451</v>
      </c>
      <c r="N33" s="60"/>
    </row>
    <row r="34" spans="2:14" ht="15" customHeight="1">
      <c r="B34" s="183"/>
      <c r="C34" s="184"/>
      <c r="D34" s="185"/>
      <c r="E34" s="112"/>
      <c r="F34" s="96"/>
      <c r="G34" s="106"/>
      <c r="H34" s="59">
        <v>4.4000000000000004</v>
      </c>
      <c r="I34" s="59" t="s">
        <v>168</v>
      </c>
      <c r="J34" s="59" t="s">
        <v>384</v>
      </c>
      <c r="K34" s="59" t="s">
        <v>394</v>
      </c>
      <c r="L34" s="59" t="s">
        <v>444</v>
      </c>
      <c r="M34" s="59" t="s">
        <v>452</v>
      </c>
      <c r="N34" s="60"/>
    </row>
    <row r="35" spans="2:14" ht="15" customHeight="1">
      <c r="B35" s="183"/>
      <c r="C35" s="184"/>
      <c r="D35" s="185"/>
      <c r="E35" s="112"/>
      <c r="F35" s="96"/>
      <c r="G35" s="106"/>
      <c r="H35" s="59">
        <v>4.4000000000000004</v>
      </c>
      <c r="I35" s="59" t="s">
        <v>168</v>
      </c>
      <c r="J35" s="59" t="s">
        <v>384</v>
      </c>
      <c r="K35" s="59" t="s">
        <v>394</v>
      </c>
      <c r="L35" s="59" t="s">
        <v>444</v>
      </c>
      <c r="M35" s="59" t="s">
        <v>453</v>
      </c>
      <c r="N35" s="60"/>
    </row>
    <row r="36" spans="2:14" ht="15" customHeight="1">
      <c r="B36" s="183"/>
      <c r="C36" s="184"/>
      <c r="D36" s="185"/>
      <c r="E36" s="112"/>
      <c r="F36" s="96"/>
      <c r="G36" s="106"/>
      <c r="H36" s="59">
        <v>4.4000000000000004</v>
      </c>
      <c r="I36" s="59" t="s">
        <v>168</v>
      </c>
      <c r="J36" s="59" t="s">
        <v>384</v>
      </c>
      <c r="K36" s="59" t="s">
        <v>394</v>
      </c>
      <c r="L36" s="59" t="s">
        <v>444</v>
      </c>
      <c r="M36" s="59" t="s">
        <v>454</v>
      </c>
      <c r="N36" s="60"/>
    </row>
    <row r="37" spans="2:14" ht="15" customHeight="1">
      <c r="B37" s="183"/>
      <c r="C37" s="184"/>
      <c r="D37" s="185"/>
      <c r="E37" s="112"/>
      <c r="F37" s="96"/>
      <c r="G37" s="106"/>
      <c r="H37" s="59">
        <v>4.4000000000000004</v>
      </c>
      <c r="I37" s="59" t="s">
        <v>168</v>
      </c>
      <c r="J37" s="59" t="s">
        <v>384</v>
      </c>
      <c r="K37" s="59" t="s">
        <v>394</v>
      </c>
      <c r="L37" s="59" t="s">
        <v>444</v>
      </c>
      <c r="M37" s="59" t="s">
        <v>455</v>
      </c>
      <c r="N37" s="60"/>
    </row>
    <row r="38" spans="2:14" ht="15" customHeight="1">
      <c r="B38" s="177"/>
      <c r="C38" s="178"/>
      <c r="D38" s="179"/>
      <c r="E38" s="110"/>
      <c r="F38" s="97"/>
      <c r="G38" s="104"/>
      <c r="H38" s="59">
        <v>4.4000000000000004</v>
      </c>
      <c r="I38" s="59" t="s">
        <v>168</v>
      </c>
      <c r="J38" s="59" t="s">
        <v>384</v>
      </c>
      <c r="K38" s="59" t="s">
        <v>394</v>
      </c>
      <c r="L38" s="59" t="s">
        <v>444</v>
      </c>
      <c r="M38" s="59" t="s">
        <v>456</v>
      </c>
      <c r="N38" s="60"/>
    </row>
    <row r="39" spans="2:14" ht="15" customHeight="1">
      <c r="B39" s="202" t="s">
        <v>156</v>
      </c>
      <c r="C39" s="188"/>
      <c r="D39" s="189"/>
      <c r="E39" s="56">
        <v>4</v>
      </c>
      <c r="F39" s="61">
        <f t="shared" ref="F39:F43" si="3">E39*$E$2</f>
        <v>17.2</v>
      </c>
      <c r="G39" s="62">
        <f>F39*(1+hypotheses!$C$8)</f>
        <v>18.920000000000002</v>
      </c>
      <c r="H39" s="59"/>
      <c r="I39" s="59"/>
      <c r="J39" s="59"/>
      <c r="K39" s="59"/>
      <c r="L39" s="59"/>
      <c r="M39" s="59"/>
      <c r="N39" s="60"/>
    </row>
    <row r="40" spans="2:14" ht="15" customHeight="1">
      <c r="B40" s="202" t="s">
        <v>165</v>
      </c>
      <c r="C40" s="188"/>
      <c r="D40" s="189"/>
      <c r="E40" s="56">
        <v>4</v>
      </c>
      <c r="F40" s="61">
        <f t="shared" si="3"/>
        <v>17.2</v>
      </c>
      <c r="G40" s="62">
        <f>F40*(1+hypotheses!$C$8)</f>
        <v>18.920000000000002</v>
      </c>
      <c r="H40" s="59"/>
      <c r="I40" s="59"/>
      <c r="J40" s="59"/>
      <c r="K40" s="59"/>
      <c r="L40" s="59"/>
      <c r="M40" s="59"/>
      <c r="N40" s="60"/>
    </row>
    <row r="41" spans="2:14">
      <c r="B41" s="187" t="s">
        <v>53</v>
      </c>
      <c r="C41" s="187"/>
      <c r="D41" s="187"/>
      <c r="E41" s="56">
        <v>4</v>
      </c>
      <c r="F41" s="61">
        <f>E41*$E$2</f>
        <v>17.2</v>
      </c>
      <c r="G41" s="62">
        <f>F41*(1+hypotheses!$C$8)</f>
        <v>18.920000000000002</v>
      </c>
      <c r="H41" s="59"/>
      <c r="I41" s="59"/>
      <c r="J41" s="59" t="s">
        <v>384</v>
      </c>
      <c r="K41" s="59" t="s">
        <v>538</v>
      </c>
      <c r="L41" s="59" t="s">
        <v>539</v>
      </c>
      <c r="M41" s="59" t="s">
        <v>556</v>
      </c>
      <c r="N41" s="60"/>
    </row>
    <row r="42" spans="2:14" ht="15" customHeight="1">
      <c r="B42" s="202" t="s">
        <v>61</v>
      </c>
      <c r="C42" s="188"/>
      <c r="D42" s="189"/>
      <c r="E42" s="56">
        <v>4</v>
      </c>
      <c r="F42" s="61">
        <f t="shared" si="3"/>
        <v>17.2</v>
      </c>
      <c r="G42" s="62">
        <f>F42*(1+hypotheses!$C$8)</f>
        <v>18.920000000000002</v>
      </c>
      <c r="H42" s="59"/>
      <c r="I42" s="59"/>
      <c r="J42" s="59"/>
      <c r="K42" s="59"/>
      <c r="L42" s="59"/>
      <c r="M42" s="59"/>
      <c r="N42" s="60"/>
    </row>
    <row r="43" spans="2:14" ht="15" customHeight="1">
      <c r="B43" s="168" t="s">
        <v>333</v>
      </c>
      <c r="C43" s="169"/>
      <c r="D43" s="170"/>
      <c r="E43" s="56">
        <v>11</v>
      </c>
      <c r="F43" s="61">
        <f t="shared" si="3"/>
        <v>47.3</v>
      </c>
      <c r="G43" s="62">
        <f>F43*(1+hypotheses!$C$8)</f>
        <v>52.03</v>
      </c>
      <c r="H43" s="59">
        <v>4.1100000000000003</v>
      </c>
      <c r="I43" s="59" t="s">
        <v>170</v>
      </c>
      <c r="J43" s="59" t="s">
        <v>385</v>
      </c>
      <c r="K43" s="59" t="s">
        <v>395</v>
      </c>
      <c r="L43" s="59" t="s">
        <v>347</v>
      </c>
      <c r="M43" s="59" t="s">
        <v>393</v>
      </c>
      <c r="N43" s="60" t="s">
        <v>334</v>
      </c>
    </row>
    <row r="44" spans="2:14" ht="15" customHeight="1">
      <c r="B44" s="175" t="s">
        <v>64</v>
      </c>
      <c r="C44" s="175"/>
      <c r="D44" s="175"/>
      <c r="E44" s="56"/>
      <c r="F44" s="61"/>
      <c r="G44" s="62"/>
      <c r="H44" s="59" t="s">
        <v>83</v>
      </c>
      <c r="I44" s="59" t="s">
        <v>173</v>
      </c>
      <c r="J44" s="59"/>
      <c r="K44" s="59"/>
      <c r="L44" s="59"/>
      <c r="M44" s="59"/>
      <c r="N44" s="60"/>
    </row>
    <row r="45" spans="2:14" ht="15" customHeight="1">
      <c r="B45" s="187" t="s">
        <v>62</v>
      </c>
      <c r="C45" s="187"/>
      <c r="D45" s="187"/>
      <c r="E45" s="56">
        <v>5</v>
      </c>
      <c r="F45" s="61">
        <f t="shared" ref="F45:F47" si="4">E45*$E$2</f>
        <v>21.5</v>
      </c>
      <c r="G45" s="62">
        <f>F45*(1+hypotheses!$C$8)</f>
        <v>23.650000000000002</v>
      </c>
      <c r="N45" s="60" t="s">
        <v>171</v>
      </c>
    </row>
    <row r="46" spans="2:14" ht="15" customHeight="1">
      <c r="B46" s="187" t="s">
        <v>63</v>
      </c>
      <c r="C46" s="187"/>
      <c r="D46" s="187"/>
      <c r="E46" s="56">
        <v>5</v>
      </c>
      <c r="F46" s="61">
        <f t="shared" si="4"/>
        <v>21.5</v>
      </c>
      <c r="G46" s="62">
        <f>F46*(1+hypotheses!$C$8)</f>
        <v>23.650000000000002</v>
      </c>
      <c r="H46" s="59"/>
      <c r="I46" s="59"/>
      <c r="J46" s="59"/>
      <c r="K46" s="59"/>
      <c r="L46" s="59"/>
      <c r="M46" s="59"/>
      <c r="N46" s="60" t="s">
        <v>172</v>
      </c>
    </row>
    <row r="47" spans="2:14" ht="15" customHeight="1">
      <c r="B47" s="202" t="s">
        <v>65</v>
      </c>
      <c r="C47" s="188"/>
      <c r="D47" s="189"/>
      <c r="E47" s="56">
        <v>4</v>
      </c>
      <c r="F47" s="61">
        <f t="shared" si="4"/>
        <v>17.2</v>
      </c>
      <c r="G47" s="62">
        <f>F47*(1+hypotheses!$C$8)</f>
        <v>18.920000000000002</v>
      </c>
      <c r="H47" s="59"/>
      <c r="I47" s="59"/>
      <c r="J47" s="59"/>
      <c r="K47" s="59"/>
      <c r="L47" s="59"/>
      <c r="M47" s="59"/>
      <c r="N47" s="60"/>
    </row>
    <row r="48" spans="2:14" ht="15" customHeight="1">
      <c r="B48" s="168" t="s">
        <v>68</v>
      </c>
      <c r="C48" s="169"/>
      <c r="D48" s="170"/>
      <c r="E48" s="56">
        <v>5</v>
      </c>
      <c r="F48" s="61">
        <f t="shared" ref="F48:F54" si="5">E48*$E$2</f>
        <v>21.5</v>
      </c>
      <c r="G48" s="62">
        <f>F48*(1+hypotheses!$C$8)</f>
        <v>23.650000000000002</v>
      </c>
      <c r="H48" s="59"/>
      <c r="I48" s="59"/>
      <c r="J48" s="59"/>
      <c r="K48" s="59"/>
      <c r="L48" s="59"/>
      <c r="M48" s="59"/>
      <c r="N48" s="60" t="s">
        <v>304</v>
      </c>
    </row>
    <row r="49" spans="2:14">
      <c r="B49" s="176" t="s">
        <v>174</v>
      </c>
      <c r="C49" s="176" t="s">
        <v>7</v>
      </c>
      <c r="D49" s="176" t="s">
        <v>7</v>
      </c>
      <c r="E49" s="103"/>
      <c r="F49" s="95"/>
      <c r="G49" s="105"/>
      <c r="H49" s="59" t="s">
        <v>208</v>
      </c>
      <c r="I49" s="59" t="s">
        <v>206</v>
      </c>
      <c r="J49" s="59" t="s">
        <v>384</v>
      </c>
      <c r="K49" s="59" t="s">
        <v>538</v>
      </c>
      <c r="L49" s="59" t="s">
        <v>539</v>
      </c>
      <c r="M49" s="59" t="s">
        <v>580</v>
      </c>
      <c r="N49" s="60" t="s">
        <v>369</v>
      </c>
    </row>
    <row r="50" spans="2:14">
      <c r="B50" s="222"/>
      <c r="C50" s="222"/>
      <c r="D50" s="222"/>
      <c r="E50" s="112"/>
      <c r="F50" s="96"/>
      <c r="G50" s="106"/>
      <c r="H50" s="59" t="s">
        <v>208</v>
      </c>
      <c r="I50" s="59" t="s">
        <v>177</v>
      </c>
      <c r="J50" s="59" t="s">
        <v>384</v>
      </c>
      <c r="K50" s="59" t="s">
        <v>538</v>
      </c>
      <c r="L50" s="59" t="s">
        <v>539</v>
      </c>
      <c r="M50" s="59" t="s">
        <v>581</v>
      </c>
      <c r="N50" s="60" t="s">
        <v>369</v>
      </c>
    </row>
    <row r="51" spans="2:14">
      <c r="B51" s="174"/>
      <c r="C51" s="174"/>
      <c r="D51" s="174"/>
      <c r="E51" s="110"/>
      <c r="F51" s="97"/>
      <c r="G51" s="104"/>
      <c r="H51" s="59" t="s">
        <v>208</v>
      </c>
      <c r="I51" s="59" t="s">
        <v>177</v>
      </c>
      <c r="J51" s="59" t="s">
        <v>384</v>
      </c>
      <c r="K51" s="59" t="s">
        <v>538</v>
      </c>
      <c r="L51" s="59" t="s">
        <v>539</v>
      </c>
      <c r="M51" s="59" t="s">
        <v>582</v>
      </c>
      <c r="N51" s="60" t="s">
        <v>369</v>
      </c>
    </row>
    <row r="52" spans="2:14">
      <c r="B52" s="187" t="s">
        <v>66</v>
      </c>
      <c r="C52" s="187" t="s">
        <v>7</v>
      </c>
      <c r="D52" s="187" t="s">
        <v>7</v>
      </c>
      <c r="E52" s="56">
        <v>10</v>
      </c>
      <c r="F52" s="61">
        <f t="shared" ref="F52:F53" si="6">E52*$E$2</f>
        <v>43</v>
      </c>
      <c r="G52" s="62">
        <f>F52*(1+hypotheses!$C$8)</f>
        <v>47.300000000000004</v>
      </c>
      <c r="I52" s="59"/>
      <c r="J52" s="59"/>
      <c r="K52" s="59"/>
      <c r="L52" s="59"/>
      <c r="M52" s="59"/>
      <c r="N52" s="60"/>
    </row>
    <row r="53" spans="2:14">
      <c r="B53" s="187" t="s">
        <v>88</v>
      </c>
      <c r="C53" s="187" t="s">
        <v>7</v>
      </c>
      <c r="D53" s="187" t="s">
        <v>7</v>
      </c>
      <c r="E53" s="56">
        <v>15</v>
      </c>
      <c r="F53" s="61">
        <f t="shared" si="6"/>
        <v>64.5</v>
      </c>
      <c r="G53" s="62">
        <f>F53*(1+hypotheses!$C$8)</f>
        <v>70.95</v>
      </c>
      <c r="H53" s="59"/>
      <c r="I53" s="59"/>
      <c r="J53" s="59"/>
      <c r="K53" s="59"/>
      <c r="L53" s="59"/>
      <c r="M53" s="59"/>
      <c r="N53" s="60"/>
    </row>
    <row r="54" spans="2:14">
      <c r="B54" s="187" t="s">
        <v>67</v>
      </c>
      <c r="C54" s="187"/>
      <c r="D54" s="187"/>
      <c r="E54" s="56">
        <v>10</v>
      </c>
      <c r="F54" s="61">
        <f t="shared" si="5"/>
        <v>43</v>
      </c>
      <c r="G54" s="62">
        <f>F54*(1+hypotheses!$C$8)</f>
        <v>47.300000000000004</v>
      </c>
      <c r="H54" s="59"/>
      <c r="I54" s="59"/>
      <c r="J54" s="59"/>
      <c r="K54" s="59"/>
      <c r="L54" s="59"/>
      <c r="M54" s="59"/>
      <c r="N54" s="60"/>
    </row>
    <row r="55" spans="2:14">
      <c r="B55" s="191" t="s">
        <v>54</v>
      </c>
      <c r="C55" s="191"/>
      <c r="D55" s="191"/>
      <c r="E55" s="63">
        <f>SUM(E23:E54)</f>
        <v>93.5</v>
      </c>
      <c r="F55" s="65">
        <f>SUM(F23:F54)</f>
        <v>402.05</v>
      </c>
      <c r="G55" s="64">
        <f>SUM(G23:G54)</f>
        <v>442.255</v>
      </c>
      <c r="H55" s="59"/>
      <c r="I55" s="59"/>
      <c r="J55" s="59"/>
      <c r="K55" s="59"/>
      <c r="L55" s="59"/>
      <c r="M55" s="59"/>
      <c r="N55" s="60"/>
    </row>
    <row r="56" spans="2:14" ht="6.75" customHeight="1">
      <c r="B56" s="172"/>
      <c r="C56" s="172"/>
      <c r="D56" s="172"/>
      <c r="E56" s="53"/>
      <c r="F56" s="54"/>
      <c r="G56" s="55"/>
      <c r="H56" s="59"/>
      <c r="I56" s="59"/>
      <c r="J56" s="59"/>
      <c r="K56" s="59"/>
      <c r="L56" s="59"/>
      <c r="M56" s="59"/>
      <c r="N56" s="60"/>
    </row>
    <row r="57" spans="2:14" ht="15" customHeight="1">
      <c r="B57" s="173" t="s">
        <v>81</v>
      </c>
      <c r="C57" s="173"/>
      <c r="D57" s="173"/>
      <c r="E57" s="56"/>
      <c r="F57" s="57"/>
      <c r="G57" s="57"/>
      <c r="H57" s="59"/>
      <c r="I57" s="59"/>
      <c r="J57" s="59"/>
      <c r="K57" s="59"/>
      <c r="L57" s="59"/>
      <c r="M57" s="59"/>
      <c r="N57" s="60"/>
    </row>
    <row r="58" spans="2:14" ht="30">
      <c r="B58" s="176" t="s">
        <v>218</v>
      </c>
      <c r="C58" s="176"/>
      <c r="D58" s="176"/>
      <c r="E58" s="103"/>
      <c r="F58" s="95"/>
      <c r="G58" s="105"/>
      <c r="H58" s="59" t="s">
        <v>207</v>
      </c>
      <c r="I58" s="59" t="s">
        <v>177</v>
      </c>
      <c r="J58" s="94" t="s">
        <v>385</v>
      </c>
      <c r="K58" s="94" t="s">
        <v>399</v>
      </c>
      <c r="L58" s="94" t="s">
        <v>351</v>
      </c>
      <c r="M58" s="94" t="s">
        <v>393</v>
      </c>
      <c r="N58" s="60"/>
    </row>
    <row r="59" spans="2:14">
      <c r="B59" s="174"/>
      <c r="C59" s="174"/>
      <c r="D59" s="174"/>
      <c r="E59" s="110"/>
      <c r="F59" s="97"/>
      <c r="G59" s="104"/>
      <c r="H59" s="59" t="s">
        <v>207</v>
      </c>
      <c r="I59" s="59" t="s">
        <v>177</v>
      </c>
      <c r="J59" s="94" t="s">
        <v>384</v>
      </c>
      <c r="K59" s="94" t="s">
        <v>538</v>
      </c>
      <c r="L59" s="94" t="s">
        <v>539</v>
      </c>
      <c r="M59" s="94" t="s">
        <v>579</v>
      </c>
      <c r="N59" s="60"/>
    </row>
    <row r="60" spans="2:14">
      <c r="B60" s="187" t="s">
        <v>91</v>
      </c>
      <c r="C60" s="187"/>
      <c r="D60" s="187"/>
      <c r="E60" s="56">
        <v>3</v>
      </c>
      <c r="F60" s="61">
        <f>E60*$E$2</f>
        <v>12.899999999999999</v>
      </c>
      <c r="G60" s="62">
        <f>F60*(1+hypotheses!$C$8)</f>
        <v>14.19</v>
      </c>
      <c r="H60" s="59"/>
      <c r="I60" s="59"/>
      <c r="J60" s="43"/>
      <c r="K60" s="43"/>
      <c r="L60" s="43"/>
      <c r="M60" s="43"/>
      <c r="N60" s="60"/>
    </row>
    <row r="61" spans="2:14">
      <c r="B61" s="187" t="s">
        <v>148</v>
      </c>
      <c r="C61" s="187"/>
      <c r="D61" s="187"/>
      <c r="E61" s="56">
        <v>3</v>
      </c>
      <c r="F61" s="61">
        <f t="shared" ref="F61:F62" si="7">E61*$E$2</f>
        <v>12.899999999999999</v>
      </c>
      <c r="G61" s="62">
        <f>F61*(1+hypotheses!$C$8)</f>
        <v>14.19</v>
      </c>
      <c r="H61" s="59"/>
      <c r="I61" s="59"/>
      <c r="J61" s="59"/>
      <c r="K61" s="59"/>
      <c r="L61" s="59"/>
      <c r="M61" s="59"/>
      <c r="N61" s="60"/>
    </row>
    <row r="62" spans="2:14">
      <c r="B62" s="187" t="s">
        <v>94</v>
      </c>
      <c r="C62" s="187"/>
      <c r="D62" s="187"/>
      <c r="E62" s="56">
        <v>5</v>
      </c>
      <c r="F62" s="61">
        <f t="shared" si="7"/>
        <v>21.5</v>
      </c>
      <c r="G62" s="62">
        <f>F62*(1+hypotheses!$C$8)</f>
        <v>23.650000000000002</v>
      </c>
      <c r="H62" s="59"/>
      <c r="I62" s="59"/>
      <c r="J62" s="59"/>
      <c r="K62" s="59"/>
      <c r="L62" s="59"/>
      <c r="M62" s="59"/>
      <c r="N62" s="60"/>
    </row>
    <row r="63" spans="2:14">
      <c r="B63" s="187" t="s">
        <v>92</v>
      </c>
      <c r="C63" s="187"/>
      <c r="D63" s="187"/>
      <c r="E63" s="56">
        <v>3</v>
      </c>
      <c r="F63" s="61">
        <f t="shared" ref="F63" si="8">E63*$E$2</f>
        <v>12.899999999999999</v>
      </c>
      <c r="G63" s="62">
        <f>F63*(1+hypotheses!$C$8)</f>
        <v>14.19</v>
      </c>
      <c r="H63" s="59"/>
      <c r="I63" s="59"/>
      <c r="J63" s="59" t="s">
        <v>384</v>
      </c>
      <c r="K63" s="59" t="s">
        <v>401</v>
      </c>
      <c r="L63" s="59" t="s">
        <v>437</v>
      </c>
      <c r="M63" s="59" t="s">
        <v>440</v>
      </c>
      <c r="N63" s="60"/>
    </row>
    <row r="64" spans="2:14">
      <c r="B64" s="207" t="s">
        <v>308</v>
      </c>
      <c r="C64" s="207"/>
      <c r="D64" s="207"/>
      <c r="E64" s="103">
        <v>5</v>
      </c>
      <c r="F64" s="95">
        <f t="shared" ref="F64:F81" si="9">E64*$E$2</f>
        <v>21.5</v>
      </c>
      <c r="G64" s="105">
        <f>F64*(1+hypotheses!$C$8)</f>
        <v>23.650000000000002</v>
      </c>
      <c r="H64" s="59"/>
      <c r="I64" s="59"/>
      <c r="J64" s="59" t="s">
        <v>384</v>
      </c>
      <c r="K64" s="59" t="s">
        <v>457</v>
      </c>
      <c r="L64" s="59" t="s">
        <v>458</v>
      </c>
      <c r="M64" s="59" t="s">
        <v>459</v>
      </c>
      <c r="N64" s="60"/>
    </row>
    <row r="65" spans="2:14">
      <c r="B65" s="230"/>
      <c r="C65" s="230"/>
      <c r="D65" s="230"/>
      <c r="E65" s="112"/>
      <c r="F65" s="96"/>
      <c r="G65" s="106"/>
      <c r="H65" s="59"/>
      <c r="I65" s="59"/>
      <c r="J65" s="59" t="s">
        <v>384</v>
      </c>
      <c r="K65" s="59" t="s">
        <v>457</v>
      </c>
      <c r="L65" s="59" t="s">
        <v>458</v>
      </c>
      <c r="M65" s="59" t="s">
        <v>460</v>
      </c>
      <c r="N65" s="60"/>
    </row>
    <row r="66" spans="2:14">
      <c r="B66" s="230"/>
      <c r="C66" s="230"/>
      <c r="D66" s="230"/>
      <c r="E66" s="112"/>
      <c r="F66" s="96"/>
      <c r="G66" s="106"/>
      <c r="H66" s="59"/>
      <c r="I66" s="59"/>
      <c r="J66" s="59" t="s">
        <v>384</v>
      </c>
      <c r="K66" s="59" t="s">
        <v>457</v>
      </c>
      <c r="L66" s="59" t="s">
        <v>458</v>
      </c>
      <c r="M66" s="59" t="s">
        <v>461</v>
      </c>
      <c r="N66" s="60"/>
    </row>
    <row r="67" spans="2:14">
      <c r="B67" s="230"/>
      <c r="C67" s="230"/>
      <c r="D67" s="230"/>
      <c r="E67" s="112"/>
      <c r="F67" s="96"/>
      <c r="G67" s="106"/>
      <c r="H67" s="59"/>
      <c r="I67" s="59"/>
      <c r="J67" s="59" t="s">
        <v>384</v>
      </c>
      <c r="K67" s="59" t="s">
        <v>457</v>
      </c>
      <c r="L67" s="59" t="s">
        <v>458</v>
      </c>
      <c r="M67" s="59" t="s">
        <v>462</v>
      </c>
      <c r="N67" s="60"/>
    </row>
    <row r="68" spans="2:14">
      <c r="B68" s="230"/>
      <c r="C68" s="230"/>
      <c r="D68" s="230"/>
      <c r="E68" s="112"/>
      <c r="F68" s="96"/>
      <c r="G68" s="106"/>
      <c r="H68" s="59"/>
      <c r="I68" s="59"/>
      <c r="J68" s="59" t="s">
        <v>384</v>
      </c>
      <c r="K68" s="59" t="s">
        <v>457</v>
      </c>
      <c r="L68" s="59" t="s">
        <v>458</v>
      </c>
      <c r="M68" s="59" t="s">
        <v>463</v>
      </c>
      <c r="N68" s="60"/>
    </row>
    <row r="69" spans="2:14">
      <c r="B69" s="230"/>
      <c r="C69" s="230"/>
      <c r="D69" s="230"/>
      <c r="E69" s="112"/>
      <c r="F69" s="96"/>
      <c r="G69" s="106"/>
      <c r="H69" s="59"/>
      <c r="I69" s="59"/>
      <c r="J69" s="59" t="s">
        <v>384</v>
      </c>
      <c r="K69" s="59" t="s">
        <v>457</v>
      </c>
      <c r="L69" s="59" t="s">
        <v>458</v>
      </c>
      <c r="M69" s="59" t="s">
        <v>464</v>
      </c>
      <c r="N69" s="60"/>
    </row>
    <row r="70" spans="2:14">
      <c r="B70" s="230"/>
      <c r="C70" s="230"/>
      <c r="D70" s="230"/>
      <c r="E70" s="112"/>
      <c r="F70" s="96"/>
      <c r="G70" s="106"/>
      <c r="H70" s="59"/>
      <c r="I70" s="59"/>
      <c r="J70" s="59" t="s">
        <v>384</v>
      </c>
      <c r="K70" s="59" t="s">
        <v>457</v>
      </c>
      <c r="L70" s="59" t="s">
        <v>458</v>
      </c>
      <c r="M70" s="59" t="s">
        <v>465</v>
      </c>
      <c r="N70" s="60"/>
    </row>
    <row r="71" spans="2:14">
      <c r="B71" s="230"/>
      <c r="C71" s="230"/>
      <c r="D71" s="230"/>
      <c r="E71" s="112"/>
      <c r="F71" s="96"/>
      <c r="G71" s="106"/>
      <c r="H71" s="59"/>
      <c r="I71" s="59"/>
      <c r="J71" s="59" t="s">
        <v>384</v>
      </c>
      <c r="K71" s="59" t="s">
        <v>457</v>
      </c>
      <c r="L71" s="59" t="s">
        <v>458</v>
      </c>
      <c r="M71" s="59" t="s">
        <v>466</v>
      </c>
      <c r="N71" s="60"/>
    </row>
    <row r="72" spans="2:14">
      <c r="B72" s="230"/>
      <c r="C72" s="230"/>
      <c r="D72" s="230"/>
      <c r="E72" s="112"/>
      <c r="F72" s="96"/>
      <c r="G72" s="106"/>
      <c r="H72" s="59"/>
      <c r="I72" s="59"/>
      <c r="J72" s="59" t="s">
        <v>384</v>
      </c>
      <c r="K72" s="59" t="s">
        <v>457</v>
      </c>
      <c r="L72" s="59" t="s">
        <v>458</v>
      </c>
      <c r="M72" s="59" t="s">
        <v>467</v>
      </c>
      <c r="N72" s="60"/>
    </row>
    <row r="73" spans="2:14">
      <c r="B73" s="230"/>
      <c r="C73" s="230"/>
      <c r="D73" s="230"/>
      <c r="E73" s="112"/>
      <c r="F73" s="96"/>
      <c r="G73" s="106"/>
      <c r="H73" s="59"/>
      <c r="I73" s="59"/>
      <c r="J73" s="59" t="s">
        <v>384</v>
      </c>
      <c r="K73" s="59" t="s">
        <v>457</v>
      </c>
      <c r="L73" s="59" t="s">
        <v>458</v>
      </c>
      <c r="M73" s="59" t="s">
        <v>468</v>
      </c>
      <c r="N73" s="60"/>
    </row>
    <row r="74" spans="2:14">
      <c r="B74" s="230"/>
      <c r="C74" s="230"/>
      <c r="D74" s="230"/>
      <c r="E74" s="112"/>
      <c r="F74" s="96"/>
      <c r="G74" s="106"/>
      <c r="H74" s="59"/>
      <c r="I74" s="59"/>
      <c r="J74" s="59" t="s">
        <v>384</v>
      </c>
      <c r="K74" s="59" t="s">
        <v>457</v>
      </c>
      <c r="L74" s="59" t="s">
        <v>458</v>
      </c>
      <c r="M74" s="59" t="s">
        <v>469</v>
      </c>
      <c r="N74" s="60"/>
    </row>
    <row r="75" spans="2:14">
      <c r="B75" s="230"/>
      <c r="C75" s="230"/>
      <c r="D75" s="230"/>
      <c r="E75" s="112"/>
      <c r="F75" s="96"/>
      <c r="G75" s="106"/>
      <c r="H75" s="59"/>
      <c r="I75" s="59"/>
      <c r="J75" s="59" t="s">
        <v>384</v>
      </c>
      <c r="K75" s="59" t="s">
        <v>457</v>
      </c>
      <c r="L75" s="59" t="s">
        <v>458</v>
      </c>
      <c r="M75" s="59" t="s">
        <v>470</v>
      </c>
      <c r="N75" s="60"/>
    </row>
    <row r="76" spans="2:14">
      <c r="B76" s="230"/>
      <c r="C76" s="230"/>
      <c r="D76" s="230"/>
      <c r="E76" s="112"/>
      <c r="F76" s="96"/>
      <c r="G76" s="106"/>
      <c r="H76" s="59"/>
      <c r="I76" s="59"/>
      <c r="J76" s="59" t="s">
        <v>384</v>
      </c>
      <c r="K76" s="59" t="s">
        <v>457</v>
      </c>
      <c r="L76" s="59" t="s">
        <v>458</v>
      </c>
      <c r="M76" s="59" t="s">
        <v>471</v>
      </c>
      <c r="N76" s="60"/>
    </row>
    <row r="77" spans="2:14">
      <c r="B77" s="230"/>
      <c r="C77" s="230"/>
      <c r="D77" s="230"/>
      <c r="E77" s="112"/>
      <c r="F77" s="96"/>
      <c r="G77" s="106"/>
      <c r="H77" s="59"/>
      <c r="I77" s="59"/>
      <c r="J77" s="59" t="s">
        <v>384</v>
      </c>
      <c r="K77" s="59" t="s">
        <v>457</v>
      </c>
      <c r="L77" s="59" t="s">
        <v>458</v>
      </c>
      <c r="M77" s="59" t="s">
        <v>472</v>
      </c>
      <c r="N77" s="60"/>
    </row>
    <row r="78" spans="2:14">
      <c r="B78" s="231"/>
      <c r="C78" s="231"/>
      <c r="D78" s="231"/>
      <c r="E78" s="110"/>
      <c r="F78" s="97"/>
      <c r="G78" s="104"/>
      <c r="H78" s="59"/>
      <c r="I78" s="59"/>
      <c r="J78" s="59" t="s">
        <v>384</v>
      </c>
      <c r="K78" s="59" t="s">
        <v>473</v>
      </c>
      <c r="L78" s="59" t="s">
        <v>458</v>
      </c>
      <c r="M78" s="59" t="s">
        <v>474</v>
      </c>
      <c r="N78" s="60"/>
    </row>
    <row r="79" spans="2:14">
      <c r="B79" s="187" t="s">
        <v>93</v>
      </c>
      <c r="C79" s="187"/>
      <c r="D79" s="187"/>
      <c r="E79" s="56">
        <v>8</v>
      </c>
      <c r="F79" s="61">
        <f t="shared" ref="F79" si="10">E79*$E$2</f>
        <v>34.4</v>
      </c>
      <c r="G79" s="62">
        <f>F79*(1+hypotheses!$C$8)</f>
        <v>37.840000000000003</v>
      </c>
      <c r="H79" s="59"/>
      <c r="I79" s="59"/>
      <c r="J79" s="59"/>
      <c r="K79" s="59"/>
      <c r="L79" s="59"/>
      <c r="M79" s="59"/>
      <c r="N79" s="60"/>
    </row>
    <row r="80" spans="2:14">
      <c r="B80" s="187" t="s">
        <v>95</v>
      </c>
      <c r="C80" s="187"/>
      <c r="D80" s="187"/>
      <c r="E80" s="56">
        <v>5</v>
      </c>
      <c r="F80" s="61">
        <f t="shared" ref="F80" si="11">E80*$E$2</f>
        <v>21.5</v>
      </c>
      <c r="G80" s="62">
        <f>F80*(1+hypotheses!$C$8)</f>
        <v>23.650000000000002</v>
      </c>
      <c r="H80" s="59"/>
      <c r="I80" s="59"/>
      <c r="J80" s="59"/>
      <c r="K80" s="59"/>
      <c r="L80" s="59"/>
      <c r="M80" s="59"/>
      <c r="N80" s="60" t="s">
        <v>147</v>
      </c>
    </row>
    <row r="81" spans="2:14">
      <c r="B81" s="187" t="s">
        <v>90</v>
      </c>
      <c r="C81" s="187"/>
      <c r="D81" s="187"/>
      <c r="E81" s="56">
        <v>2</v>
      </c>
      <c r="F81" s="61">
        <f t="shared" si="9"/>
        <v>8.6</v>
      </c>
      <c r="G81" s="62">
        <f>F81*(1+hypotheses!$C$8)</f>
        <v>9.4600000000000009</v>
      </c>
      <c r="H81" s="59"/>
      <c r="I81" s="59"/>
      <c r="J81" s="59" t="s">
        <v>384</v>
      </c>
      <c r="K81" s="59" t="s">
        <v>401</v>
      </c>
      <c r="L81" s="59" t="s">
        <v>437</v>
      </c>
      <c r="M81" s="59" t="s">
        <v>440</v>
      </c>
      <c r="N81" s="60"/>
    </row>
    <row r="82" spans="2:14">
      <c r="B82" s="175" t="s">
        <v>140</v>
      </c>
      <c r="C82" s="175"/>
      <c r="D82" s="175"/>
      <c r="E82" s="56"/>
      <c r="F82" s="61"/>
      <c r="G82" s="62"/>
      <c r="H82" s="59" t="s">
        <v>207</v>
      </c>
      <c r="I82" s="59" t="s">
        <v>177</v>
      </c>
      <c r="J82" s="59"/>
      <c r="K82" s="59"/>
      <c r="L82" s="59"/>
      <c r="M82" s="59"/>
      <c r="N82" s="60"/>
    </row>
    <row r="83" spans="2:14" ht="45">
      <c r="B83" s="207" t="s">
        <v>175</v>
      </c>
      <c r="C83" s="207"/>
      <c r="D83" s="207"/>
      <c r="E83" s="103">
        <v>12</v>
      </c>
      <c r="F83" s="95">
        <f>E83*$E$2</f>
        <v>51.599999999999994</v>
      </c>
      <c r="G83" s="105">
        <f>F83*(1+hypotheses!$C$8)</f>
        <v>56.76</v>
      </c>
      <c r="H83" s="59"/>
      <c r="I83" s="59"/>
      <c r="J83" s="94" t="s">
        <v>385</v>
      </c>
      <c r="K83" s="94" t="s">
        <v>398</v>
      </c>
      <c r="L83" s="94" t="s">
        <v>350</v>
      </c>
      <c r="M83" s="94" t="s">
        <v>393</v>
      </c>
      <c r="N83" s="60" t="s">
        <v>176</v>
      </c>
    </row>
    <row r="84" spans="2:14">
      <c r="B84" s="230"/>
      <c r="C84" s="230"/>
      <c r="D84" s="230"/>
      <c r="E84" s="112"/>
      <c r="F84" s="96"/>
      <c r="G84" s="106"/>
      <c r="H84" s="59"/>
      <c r="I84" s="59"/>
      <c r="J84" s="94" t="s">
        <v>385</v>
      </c>
      <c r="K84" s="94" t="s">
        <v>402</v>
      </c>
      <c r="L84" s="94" t="s">
        <v>354</v>
      </c>
      <c r="M84" s="94" t="s">
        <v>424</v>
      </c>
      <c r="N84" s="60" t="s">
        <v>176</v>
      </c>
    </row>
    <row r="85" spans="2:14">
      <c r="B85" s="230"/>
      <c r="C85" s="230"/>
      <c r="D85" s="230"/>
      <c r="E85" s="112"/>
      <c r="F85" s="96"/>
      <c r="G85" s="106"/>
      <c r="H85" s="59"/>
      <c r="I85" s="59"/>
      <c r="J85" s="94" t="s">
        <v>384</v>
      </c>
      <c r="K85" s="94" t="s">
        <v>457</v>
      </c>
      <c r="L85" s="94" t="s">
        <v>475</v>
      </c>
      <c r="M85" s="94" t="s">
        <v>476</v>
      </c>
      <c r="N85" s="60" t="s">
        <v>176</v>
      </c>
    </row>
    <row r="86" spans="2:14">
      <c r="B86" s="231"/>
      <c r="C86" s="231"/>
      <c r="D86" s="231"/>
      <c r="E86" s="110"/>
      <c r="F86" s="97"/>
      <c r="G86" s="104"/>
      <c r="H86" s="59"/>
      <c r="I86" s="59"/>
      <c r="J86" s="94" t="s">
        <v>384</v>
      </c>
      <c r="K86" s="94" t="s">
        <v>457</v>
      </c>
      <c r="L86" s="94" t="s">
        <v>475</v>
      </c>
      <c r="M86" s="94" t="s">
        <v>477</v>
      </c>
      <c r="N86" s="60" t="s">
        <v>176</v>
      </c>
    </row>
    <row r="87" spans="2:14">
      <c r="B87" s="187" t="s">
        <v>103</v>
      </c>
      <c r="C87" s="187"/>
      <c r="D87" s="187"/>
      <c r="E87" s="56">
        <v>5</v>
      </c>
      <c r="F87" s="61">
        <f t="shared" ref="F87:F90" si="12">E87*$E$2</f>
        <v>21.5</v>
      </c>
      <c r="G87" s="62">
        <f>F87*(1+hypotheses!$C$8)</f>
        <v>23.650000000000002</v>
      </c>
      <c r="H87" s="59"/>
      <c r="I87" s="59"/>
      <c r="J87" s="59" t="s">
        <v>384</v>
      </c>
      <c r="K87" s="59" t="s">
        <v>457</v>
      </c>
      <c r="L87" s="59" t="s">
        <v>475</v>
      </c>
      <c r="M87" s="59" t="s">
        <v>478</v>
      </c>
      <c r="N87" s="60" t="s">
        <v>178</v>
      </c>
    </row>
    <row r="88" spans="2:14">
      <c r="B88" s="187" t="s">
        <v>104</v>
      </c>
      <c r="C88" s="187"/>
      <c r="D88" s="187"/>
      <c r="E88" s="56">
        <v>5</v>
      </c>
      <c r="F88" s="61">
        <f t="shared" si="12"/>
        <v>21.5</v>
      </c>
      <c r="G88" s="62">
        <f>F88*(1+hypotheses!$C$8)</f>
        <v>23.650000000000002</v>
      </c>
      <c r="H88" s="59"/>
      <c r="I88" s="59"/>
      <c r="J88" s="59" t="s">
        <v>384</v>
      </c>
      <c r="K88" s="59" t="s">
        <v>457</v>
      </c>
      <c r="L88" s="59" t="s">
        <v>475</v>
      </c>
      <c r="M88" s="59" t="s">
        <v>479</v>
      </c>
      <c r="N88" s="60" t="s">
        <v>179</v>
      </c>
    </row>
    <row r="89" spans="2:14">
      <c r="B89" s="187" t="s">
        <v>105</v>
      </c>
      <c r="C89" s="187"/>
      <c r="D89" s="187"/>
      <c r="E89" s="56">
        <v>3</v>
      </c>
      <c r="F89" s="61">
        <f t="shared" si="12"/>
        <v>12.899999999999999</v>
      </c>
      <c r="G89" s="62">
        <f>F89*(1+hypotheses!$C$8)</f>
        <v>14.19</v>
      </c>
      <c r="H89" s="59"/>
      <c r="I89" s="59"/>
      <c r="J89" s="59" t="s">
        <v>384</v>
      </c>
      <c r="K89" s="59" t="s">
        <v>457</v>
      </c>
      <c r="L89" s="59" t="s">
        <v>475</v>
      </c>
      <c r="M89" s="59" t="s">
        <v>480</v>
      </c>
      <c r="N89" s="60"/>
    </row>
    <row r="90" spans="2:14">
      <c r="B90" s="187" t="s">
        <v>106</v>
      </c>
      <c r="C90" s="187"/>
      <c r="D90" s="187"/>
      <c r="E90" s="56">
        <v>5</v>
      </c>
      <c r="F90" s="61">
        <f t="shared" si="12"/>
        <v>21.5</v>
      </c>
      <c r="G90" s="62">
        <f>F90*(1+hypotheses!$C$8)</f>
        <v>23.650000000000002</v>
      </c>
      <c r="H90" s="59"/>
      <c r="I90" s="59"/>
      <c r="J90" s="59" t="s">
        <v>384</v>
      </c>
      <c r="K90" s="59" t="s">
        <v>457</v>
      </c>
      <c r="L90" s="59" t="s">
        <v>475</v>
      </c>
      <c r="M90" s="59" t="s">
        <v>481</v>
      </c>
      <c r="N90" s="60"/>
    </row>
    <row r="91" spans="2:14">
      <c r="B91" s="187" t="s">
        <v>107</v>
      </c>
      <c r="C91" s="187"/>
      <c r="D91" s="187"/>
      <c r="E91" s="56">
        <v>1</v>
      </c>
      <c r="F91" s="61">
        <f>E91*$E$2</f>
        <v>4.3</v>
      </c>
      <c r="G91" s="62">
        <f>F91*(1+hypotheses!$C$8)</f>
        <v>4.7300000000000004</v>
      </c>
      <c r="H91" s="59"/>
      <c r="I91" s="59"/>
      <c r="J91" s="59" t="s">
        <v>384</v>
      </c>
      <c r="K91" s="59" t="s">
        <v>457</v>
      </c>
      <c r="L91" s="59" t="s">
        <v>475</v>
      </c>
      <c r="M91" s="59" t="s">
        <v>482</v>
      </c>
      <c r="N91" s="60"/>
    </row>
    <row r="92" spans="2:14">
      <c r="B92" s="187" t="s">
        <v>108</v>
      </c>
      <c r="C92" s="187"/>
      <c r="D92" s="187"/>
      <c r="E92" s="56">
        <v>1</v>
      </c>
      <c r="F92" s="61">
        <f t="shared" ref="F92:F94" si="13">E92*$E$2</f>
        <v>4.3</v>
      </c>
      <c r="G92" s="62">
        <f>F92*(1+hypotheses!$C$8)</f>
        <v>4.7300000000000004</v>
      </c>
      <c r="H92" s="59"/>
      <c r="I92" s="59"/>
      <c r="J92" s="59" t="s">
        <v>384</v>
      </c>
      <c r="K92" s="59" t="s">
        <v>457</v>
      </c>
      <c r="L92" s="59" t="s">
        <v>475</v>
      </c>
      <c r="M92" s="59" t="s">
        <v>483</v>
      </c>
      <c r="N92" s="60"/>
    </row>
    <row r="93" spans="2:14">
      <c r="B93" s="187" t="s">
        <v>109</v>
      </c>
      <c r="C93" s="187"/>
      <c r="D93" s="187"/>
      <c r="E93" s="56">
        <v>4</v>
      </c>
      <c r="F93" s="61">
        <f t="shared" si="13"/>
        <v>17.2</v>
      </c>
      <c r="G93" s="62">
        <f>F93*(1+hypotheses!$C$8)</f>
        <v>18.920000000000002</v>
      </c>
      <c r="H93" s="59"/>
      <c r="I93" s="59"/>
      <c r="J93" s="59" t="s">
        <v>384</v>
      </c>
      <c r="K93" s="59" t="s">
        <v>457</v>
      </c>
      <c r="L93" s="59" t="s">
        <v>475</v>
      </c>
      <c r="M93" s="59" t="s">
        <v>490</v>
      </c>
      <c r="N93" s="60"/>
    </row>
    <row r="94" spans="2:14">
      <c r="B94" s="187" t="s">
        <v>484</v>
      </c>
      <c r="C94" s="187"/>
      <c r="D94" s="187"/>
      <c r="E94" s="56">
        <v>5</v>
      </c>
      <c r="F94" s="61">
        <f t="shared" si="13"/>
        <v>21.5</v>
      </c>
      <c r="G94" s="62">
        <f>F94*(1+hypotheses!$C$8)</f>
        <v>23.650000000000002</v>
      </c>
      <c r="H94" s="59"/>
      <c r="I94" s="59"/>
      <c r="J94" s="59" t="s">
        <v>384</v>
      </c>
      <c r="K94" s="59" t="s">
        <v>457</v>
      </c>
      <c r="L94" s="59" t="s">
        <v>475</v>
      </c>
      <c r="M94" s="59" t="s">
        <v>491</v>
      </c>
      <c r="N94" s="60" t="s">
        <v>195</v>
      </c>
    </row>
    <row r="95" spans="2:14">
      <c r="B95" s="187" t="s">
        <v>485</v>
      </c>
      <c r="C95" s="187"/>
      <c r="D95" s="187"/>
      <c r="E95" s="56">
        <v>5</v>
      </c>
      <c r="F95" s="61">
        <f>E95*$E$2</f>
        <v>21.5</v>
      </c>
      <c r="G95" s="62">
        <f>F95*(1+hypotheses!$C$8)</f>
        <v>23.650000000000002</v>
      </c>
      <c r="H95" s="59"/>
      <c r="I95" s="59"/>
      <c r="J95" s="59" t="s">
        <v>384</v>
      </c>
      <c r="K95" s="59" t="s">
        <v>457</v>
      </c>
      <c r="L95" s="59" t="s">
        <v>475</v>
      </c>
      <c r="M95" s="59" t="s">
        <v>492</v>
      </c>
      <c r="N95" s="60" t="s">
        <v>196</v>
      </c>
    </row>
    <row r="96" spans="2:14">
      <c r="B96" s="187" t="s">
        <v>486</v>
      </c>
      <c r="C96" s="187"/>
      <c r="D96" s="187"/>
      <c r="E96" s="56">
        <v>1</v>
      </c>
      <c r="F96" s="61">
        <f t="shared" ref="F96:F98" si="14">E96*$E$2</f>
        <v>4.3</v>
      </c>
      <c r="G96" s="62">
        <f>F96*(1+hypotheses!$C$8)</f>
        <v>4.7300000000000004</v>
      </c>
      <c r="H96" s="59"/>
      <c r="I96" s="59"/>
      <c r="J96" s="59" t="s">
        <v>384</v>
      </c>
      <c r="K96" s="59" t="s">
        <v>457</v>
      </c>
      <c r="L96" s="59" t="s">
        <v>475</v>
      </c>
      <c r="M96" s="59" t="s">
        <v>493</v>
      </c>
      <c r="N96" s="60"/>
    </row>
    <row r="97" spans="2:14" s="93" customFormat="1">
      <c r="B97" s="186" t="s">
        <v>487</v>
      </c>
      <c r="C97" s="186"/>
      <c r="D97" s="186"/>
      <c r="E97" s="88">
        <v>0</v>
      </c>
      <c r="F97" s="89">
        <f t="shared" si="14"/>
        <v>0</v>
      </c>
      <c r="G97" s="90">
        <f>F97*(1+hypotheses!$C$8)</f>
        <v>0</v>
      </c>
      <c r="H97" s="91"/>
      <c r="I97" s="91"/>
      <c r="J97" s="91" t="s">
        <v>384</v>
      </c>
      <c r="K97" s="91" t="s">
        <v>457</v>
      </c>
      <c r="L97" s="91" t="s">
        <v>475</v>
      </c>
      <c r="M97" s="91" t="s">
        <v>494</v>
      </c>
      <c r="N97" s="92" t="s">
        <v>329</v>
      </c>
    </row>
    <row r="98" spans="2:14">
      <c r="B98" s="187" t="s">
        <v>488</v>
      </c>
      <c r="C98" s="187"/>
      <c r="D98" s="187"/>
      <c r="E98" s="56">
        <v>1</v>
      </c>
      <c r="F98" s="61">
        <f t="shared" si="14"/>
        <v>4.3</v>
      </c>
      <c r="G98" s="62">
        <f>F98*(1+hypotheses!$C$8)</f>
        <v>4.7300000000000004</v>
      </c>
      <c r="H98" s="59"/>
      <c r="I98" s="59"/>
      <c r="J98" s="59" t="s">
        <v>384</v>
      </c>
      <c r="K98" s="59" t="s">
        <v>457</v>
      </c>
      <c r="L98" s="59" t="s">
        <v>475</v>
      </c>
      <c r="M98" s="59" t="s">
        <v>495</v>
      </c>
      <c r="N98" s="60" t="s">
        <v>180</v>
      </c>
    </row>
    <row r="99" spans="2:14" s="93" customFormat="1">
      <c r="B99" s="186" t="s">
        <v>489</v>
      </c>
      <c r="C99" s="186"/>
      <c r="D99" s="186"/>
      <c r="E99" s="88">
        <v>0</v>
      </c>
      <c r="F99" s="89">
        <f t="shared" ref="F99" si="15">E99*$E$2</f>
        <v>0</v>
      </c>
      <c r="G99" s="90">
        <f>F99*(1+hypotheses!$C$8)</f>
        <v>0</v>
      </c>
      <c r="H99" s="91"/>
      <c r="I99" s="91"/>
      <c r="J99" s="91" t="s">
        <v>384</v>
      </c>
      <c r="K99" s="91" t="s">
        <v>457</v>
      </c>
      <c r="L99" s="91" t="s">
        <v>475</v>
      </c>
      <c r="M99" s="91" t="s">
        <v>496</v>
      </c>
      <c r="N99" s="92" t="s">
        <v>329</v>
      </c>
    </row>
    <row r="100" spans="2:14">
      <c r="B100" s="175" t="s">
        <v>141</v>
      </c>
      <c r="C100" s="175"/>
      <c r="D100" s="175"/>
      <c r="E100" s="56"/>
      <c r="F100" s="61"/>
      <c r="G100" s="62"/>
      <c r="H100" s="59" t="s">
        <v>207</v>
      </c>
      <c r="I100" s="59" t="s">
        <v>177</v>
      </c>
      <c r="J100" s="59"/>
      <c r="K100" s="59"/>
      <c r="L100" s="59"/>
      <c r="M100" s="59"/>
      <c r="N100" s="60"/>
    </row>
    <row r="101" spans="2:14">
      <c r="B101" s="187" t="s">
        <v>110</v>
      </c>
      <c r="C101" s="187"/>
      <c r="D101" s="187"/>
      <c r="E101" s="56">
        <v>1</v>
      </c>
      <c r="F101" s="61">
        <f>E101*$E$2</f>
        <v>4.3</v>
      </c>
      <c r="G101" s="62">
        <f>F101*(1+hypotheses!$C$8)</f>
        <v>4.7300000000000004</v>
      </c>
      <c r="H101" s="66"/>
      <c r="I101" s="43"/>
      <c r="J101" s="43" t="s">
        <v>384</v>
      </c>
      <c r="K101" s="43" t="s">
        <v>457</v>
      </c>
      <c r="L101" s="43" t="s">
        <v>475</v>
      </c>
      <c r="M101" s="43" t="s">
        <v>497</v>
      </c>
      <c r="N101" s="43"/>
    </row>
    <row r="102" spans="2:14">
      <c r="B102" s="187" t="s">
        <v>111</v>
      </c>
      <c r="C102" s="187"/>
      <c r="D102" s="187"/>
      <c r="E102" s="56">
        <v>4</v>
      </c>
      <c r="F102" s="61">
        <f t="shared" ref="F102:F105" si="16">E102*$E$2</f>
        <v>17.2</v>
      </c>
      <c r="G102" s="62">
        <f>F102*(1+hypotheses!$C$8)</f>
        <v>18.920000000000002</v>
      </c>
      <c r="H102" s="59"/>
      <c r="I102" s="59"/>
      <c r="J102" s="59" t="s">
        <v>384</v>
      </c>
      <c r="K102" s="59" t="s">
        <v>457</v>
      </c>
      <c r="L102" s="59" t="s">
        <v>475</v>
      </c>
      <c r="M102" s="59" t="s">
        <v>498</v>
      </c>
      <c r="N102" s="60" t="s">
        <v>179</v>
      </c>
    </row>
    <row r="103" spans="2:14">
      <c r="B103" s="187" t="s">
        <v>126</v>
      </c>
      <c r="C103" s="187"/>
      <c r="D103" s="187"/>
      <c r="E103" s="56">
        <v>1</v>
      </c>
      <c r="F103" s="61">
        <f t="shared" si="16"/>
        <v>4.3</v>
      </c>
      <c r="G103" s="62">
        <f>F103*(1+hypotheses!$C$8)</f>
        <v>4.7300000000000004</v>
      </c>
      <c r="H103" s="59"/>
      <c r="I103" s="59"/>
      <c r="J103" s="59" t="s">
        <v>384</v>
      </c>
      <c r="K103" s="59" t="s">
        <v>457</v>
      </c>
      <c r="L103" s="59" t="s">
        <v>475</v>
      </c>
      <c r="M103" s="59" t="s">
        <v>499</v>
      </c>
      <c r="N103" s="60"/>
    </row>
    <row r="104" spans="2:14">
      <c r="B104" s="187" t="s">
        <v>127</v>
      </c>
      <c r="C104" s="188"/>
      <c r="D104" s="189"/>
      <c r="E104" s="56">
        <v>1</v>
      </c>
      <c r="F104" s="61">
        <f t="shared" si="16"/>
        <v>4.3</v>
      </c>
      <c r="G104" s="62">
        <f>F104*(1+hypotheses!$C$8)</f>
        <v>4.7300000000000004</v>
      </c>
      <c r="H104" s="59"/>
      <c r="I104" s="59"/>
      <c r="J104" s="59" t="s">
        <v>384</v>
      </c>
      <c r="K104" s="59" t="s">
        <v>457</v>
      </c>
      <c r="L104" s="59" t="s">
        <v>475</v>
      </c>
      <c r="M104" s="59" t="s">
        <v>500</v>
      </c>
      <c r="N104" s="60"/>
    </row>
    <row r="105" spans="2:14">
      <c r="B105" s="187" t="s">
        <v>128</v>
      </c>
      <c r="C105" s="187"/>
      <c r="D105" s="187"/>
      <c r="E105" s="56">
        <v>1</v>
      </c>
      <c r="F105" s="61">
        <f t="shared" si="16"/>
        <v>4.3</v>
      </c>
      <c r="G105" s="62">
        <f>F105*(1+hypotheses!$C$8)</f>
        <v>4.7300000000000004</v>
      </c>
      <c r="H105" s="59"/>
      <c r="I105" s="59"/>
      <c r="J105" s="59" t="s">
        <v>384</v>
      </c>
      <c r="K105" s="59" t="s">
        <v>457</v>
      </c>
      <c r="L105" s="59" t="s">
        <v>475</v>
      </c>
      <c r="M105" s="59" t="s">
        <v>501</v>
      </c>
      <c r="N105" s="60"/>
    </row>
    <row r="106" spans="2:14">
      <c r="B106" s="187" t="s">
        <v>129</v>
      </c>
      <c r="C106" s="187"/>
      <c r="D106" s="187"/>
      <c r="E106" s="56">
        <v>3</v>
      </c>
      <c r="F106" s="61">
        <f>E106*$E$2</f>
        <v>12.899999999999999</v>
      </c>
      <c r="G106" s="62">
        <f>F106*(1+hypotheses!$C$8)</f>
        <v>14.19</v>
      </c>
      <c r="H106" s="59"/>
      <c r="I106" s="59"/>
      <c r="J106" s="59" t="s">
        <v>384</v>
      </c>
      <c r="K106" s="59" t="s">
        <v>457</v>
      </c>
      <c r="L106" s="59" t="s">
        <v>475</v>
      </c>
      <c r="M106" s="59" t="s">
        <v>502</v>
      </c>
      <c r="N106" s="60"/>
    </row>
    <row r="107" spans="2:14">
      <c r="B107" s="187" t="s">
        <v>130</v>
      </c>
      <c r="C107" s="187"/>
      <c r="D107" s="187"/>
      <c r="E107" s="56">
        <v>2</v>
      </c>
      <c r="F107" s="61">
        <f t="shared" ref="F107:F110" si="17">E107*$E$2</f>
        <v>8.6</v>
      </c>
      <c r="G107" s="62">
        <f>F107*(1+hypotheses!$C$8)</f>
        <v>9.4600000000000009</v>
      </c>
      <c r="H107" s="59"/>
      <c r="I107" s="59"/>
      <c r="J107" s="59" t="s">
        <v>384</v>
      </c>
      <c r="K107" s="59" t="s">
        <v>457</v>
      </c>
      <c r="L107" s="59" t="s">
        <v>475</v>
      </c>
      <c r="M107" s="59" t="s">
        <v>503</v>
      </c>
      <c r="N107" s="60"/>
    </row>
    <row r="108" spans="2:14">
      <c r="B108" s="187" t="s">
        <v>112</v>
      </c>
      <c r="C108" s="187"/>
      <c r="D108" s="187"/>
      <c r="E108" s="56">
        <v>2</v>
      </c>
      <c r="F108" s="61">
        <f t="shared" si="17"/>
        <v>8.6</v>
      </c>
      <c r="G108" s="62">
        <f>F108*(1+hypotheses!$C$8)</f>
        <v>9.4600000000000009</v>
      </c>
      <c r="H108" s="59"/>
      <c r="I108" s="59"/>
      <c r="J108" s="59" t="s">
        <v>384</v>
      </c>
      <c r="K108" s="59" t="s">
        <v>457</v>
      </c>
      <c r="L108" s="59" t="s">
        <v>475</v>
      </c>
      <c r="M108" s="59" t="s">
        <v>504</v>
      </c>
      <c r="N108" s="60"/>
    </row>
    <row r="109" spans="2:14">
      <c r="B109" s="187" t="s">
        <v>131</v>
      </c>
      <c r="C109" s="187"/>
      <c r="D109" s="187"/>
      <c r="E109" s="56">
        <v>1</v>
      </c>
      <c r="F109" s="61">
        <f t="shared" si="17"/>
        <v>4.3</v>
      </c>
      <c r="G109" s="62">
        <f>F109*(1+hypotheses!$C$8)</f>
        <v>4.7300000000000004</v>
      </c>
      <c r="H109" s="59"/>
      <c r="I109" s="59"/>
      <c r="J109" s="59" t="s">
        <v>384</v>
      </c>
      <c r="K109" s="59" t="s">
        <v>457</v>
      </c>
      <c r="L109" s="59" t="s">
        <v>475</v>
      </c>
      <c r="M109" s="59" t="s">
        <v>505</v>
      </c>
      <c r="N109" s="60"/>
    </row>
    <row r="110" spans="2:14">
      <c r="B110" s="187" t="s">
        <v>181</v>
      </c>
      <c r="C110" s="187"/>
      <c r="D110" s="187"/>
      <c r="E110" s="56">
        <v>2</v>
      </c>
      <c r="F110" s="61">
        <f t="shared" si="17"/>
        <v>8.6</v>
      </c>
      <c r="G110" s="62">
        <f>F110*(1+hypotheses!$C$8)</f>
        <v>9.4600000000000009</v>
      </c>
      <c r="H110" s="59"/>
      <c r="I110" s="59"/>
      <c r="J110" s="59" t="s">
        <v>384</v>
      </c>
      <c r="K110" s="59" t="s">
        <v>457</v>
      </c>
      <c r="L110" s="59" t="s">
        <v>475</v>
      </c>
      <c r="M110" s="59" t="s">
        <v>506</v>
      </c>
      <c r="N110" s="60" t="s">
        <v>197</v>
      </c>
    </row>
    <row r="111" spans="2:14">
      <c r="B111" s="187" t="s">
        <v>132</v>
      </c>
      <c r="C111" s="187"/>
      <c r="D111" s="187"/>
      <c r="E111" s="56">
        <v>1</v>
      </c>
      <c r="F111" s="61">
        <f>E111*$E$2</f>
        <v>4.3</v>
      </c>
      <c r="G111" s="62">
        <f>F111*(1+hypotheses!$C$8)</f>
        <v>4.7300000000000004</v>
      </c>
      <c r="H111" s="59"/>
      <c r="I111" s="59"/>
      <c r="J111" s="59" t="s">
        <v>384</v>
      </c>
      <c r="K111" s="59" t="s">
        <v>457</v>
      </c>
      <c r="L111" s="59" t="s">
        <v>475</v>
      </c>
      <c r="M111" s="59" t="s">
        <v>507</v>
      </c>
      <c r="N111" s="43"/>
    </row>
    <row r="112" spans="2:14">
      <c r="B112" s="187" t="s">
        <v>133</v>
      </c>
      <c r="C112" s="187"/>
      <c r="D112" s="187"/>
      <c r="E112" s="56">
        <v>2</v>
      </c>
      <c r="F112" s="61">
        <f t="shared" ref="F112" si="18">E112*$E$2</f>
        <v>8.6</v>
      </c>
      <c r="G112" s="62">
        <f>F112*(1+hypotheses!$C$8)</f>
        <v>9.4600000000000009</v>
      </c>
      <c r="H112" s="59"/>
      <c r="I112" s="59"/>
      <c r="J112" s="59" t="s">
        <v>384</v>
      </c>
      <c r="K112" s="59" t="s">
        <v>457</v>
      </c>
      <c r="L112" s="59" t="s">
        <v>475</v>
      </c>
      <c r="M112" s="59" t="s">
        <v>508</v>
      </c>
      <c r="N112" s="60"/>
    </row>
    <row r="113" spans="2:14">
      <c r="B113" s="187" t="s">
        <v>182</v>
      </c>
      <c r="C113" s="187"/>
      <c r="D113" s="187"/>
      <c r="E113" s="56">
        <v>2</v>
      </c>
      <c r="F113" s="61">
        <f>E113*$E$2</f>
        <v>8.6</v>
      </c>
      <c r="G113" s="62">
        <f>F113*(1+hypotheses!$C$8)</f>
        <v>9.4600000000000009</v>
      </c>
      <c r="H113" s="59"/>
      <c r="I113" s="59"/>
      <c r="J113" s="59" t="s">
        <v>384</v>
      </c>
      <c r="K113" s="59" t="s">
        <v>457</v>
      </c>
      <c r="L113" s="59" t="s">
        <v>475</v>
      </c>
      <c r="M113" s="59" t="s">
        <v>509</v>
      </c>
      <c r="N113" s="60"/>
    </row>
    <row r="114" spans="2:14">
      <c r="B114" s="187" t="s">
        <v>183</v>
      </c>
      <c r="C114" s="187"/>
      <c r="D114" s="187"/>
      <c r="E114" s="56">
        <v>2</v>
      </c>
      <c r="F114" s="61">
        <f t="shared" ref="F114:F115" si="19">E114*$E$2</f>
        <v>8.6</v>
      </c>
      <c r="G114" s="62">
        <f>F114*(1+hypotheses!$C$8)</f>
        <v>9.4600000000000009</v>
      </c>
      <c r="H114" s="59"/>
      <c r="I114" s="59"/>
      <c r="J114" s="59" t="s">
        <v>384</v>
      </c>
      <c r="K114" s="59" t="s">
        <v>457</v>
      </c>
      <c r="L114" s="59" t="s">
        <v>475</v>
      </c>
      <c r="M114" s="59" t="s">
        <v>510</v>
      </c>
      <c r="N114" s="60"/>
    </row>
    <row r="115" spans="2:14">
      <c r="B115" s="187" t="s">
        <v>184</v>
      </c>
      <c r="C115" s="187"/>
      <c r="D115" s="187"/>
      <c r="E115" s="56">
        <v>3</v>
      </c>
      <c r="F115" s="61">
        <f t="shared" si="19"/>
        <v>12.899999999999999</v>
      </c>
      <c r="G115" s="62">
        <f>F115*(1+hypotheses!$C$8)</f>
        <v>14.19</v>
      </c>
      <c r="H115" s="59"/>
      <c r="I115" s="59"/>
      <c r="J115" s="59" t="s">
        <v>384</v>
      </c>
      <c r="K115" s="59" t="s">
        <v>457</v>
      </c>
      <c r="L115" s="59" t="s">
        <v>475</v>
      </c>
      <c r="M115" s="59" t="s">
        <v>511</v>
      </c>
      <c r="N115" s="60"/>
    </row>
    <row r="116" spans="2:14">
      <c r="B116" s="187" t="s">
        <v>185</v>
      </c>
      <c r="C116" s="187"/>
      <c r="D116" s="187"/>
      <c r="E116" s="56">
        <v>4</v>
      </c>
      <c r="F116" s="61">
        <f>E116*$E$2</f>
        <v>17.2</v>
      </c>
      <c r="G116" s="62">
        <f>F116*(1+hypotheses!$C$8)</f>
        <v>18.920000000000002</v>
      </c>
      <c r="H116" s="59"/>
      <c r="I116" s="59"/>
      <c r="J116" s="59" t="s">
        <v>384</v>
      </c>
      <c r="K116" s="59" t="s">
        <v>457</v>
      </c>
      <c r="L116" s="59" t="s">
        <v>475</v>
      </c>
      <c r="M116" s="59" t="s">
        <v>512</v>
      </c>
      <c r="N116" s="60" t="s">
        <v>198</v>
      </c>
    </row>
    <row r="117" spans="2:14">
      <c r="B117" s="187" t="s">
        <v>186</v>
      </c>
      <c r="C117" s="187"/>
      <c r="D117" s="187"/>
      <c r="E117" s="56">
        <v>3</v>
      </c>
      <c r="F117" s="61">
        <f t="shared" ref="F117" si="20">E117*$E$2</f>
        <v>12.899999999999999</v>
      </c>
      <c r="G117" s="62">
        <f>F117*(1+hypotheses!$C$8)</f>
        <v>14.19</v>
      </c>
      <c r="H117" s="59"/>
      <c r="I117" s="59"/>
      <c r="J117" s="59" t="s">
        <v>384</v>
      </c>
      <c r="K117" s="59" t="s">
        <v>457</v>
      </c>
      <c r="L117" s="59" t="s">
        <v>475</v>
      </c>
      <c r="M117" s="59" t="s">
        <v>513</v>
      </c>
      <c r="N117" s="60" t="s">
        <v>199</v>
      </c>
    </row>
    <row r="118" spans="2:14">
      <c r="B118" s="175" t="s">
        <v>142</v>
      </c>
      <c r="C118" s="175"/>
      <c r="D118" s="175"/>
      <c r="E118" s="56"/>
      <c r="F118" s="61"/>
      <c r="G118" s="62"/>
      <c r="H118" s="59" t="s">
        <v>207</v>
      </c>
      <c r="I118" s="59" t="s">
        <v>177</v>
      </c>
      <c r="J118" s="59"/>
      <c r="K118" s="59"/>
      <c r="L118" s="59"/>
      <c r="M118" s="59"/>
      <c r="N118" s="60"/>
    </row>
    <row r="119" spans="2:14">
      <c r="B119" s="187" t="s">
        <v>116</v>
      </c>
      <c r="C119" s="187"/>
      <c r="D119" s="187"/>
      <c r="E119" s="56">
        <v>5</v>
      </c>
      <c r="F119" s="61">
        <f>E119*$E$2</f>
        <v>21.5</v>
      </c>
      <c r="G119" s="62">
        <f>F119*(1+hypotheses!$C$8)</f>
        <v>23.650000000000002</v>
      </c>
      <c r="H119" s="59"/>
      <c r="I119" s="59"/>
      <c r="J119" s="59" t="s">
        <v>384</v>
      </c>
      <c r="K119" s="59" t="s">
        <v>457</v>
      </c>
      <c r="L119" s="59" t="s">
        <v>475</v>
      </c>
      <c r="M119" s="59" t="s">
        <v>514</v>
      </c>
      <c r="N119" s="60" t="s">
        <v>200</v>
      </c>
    </row>
    <row r="120" spans="2:14">
      <c r="B120" s="187" t="s">
        <v>117</v>
      </c>
      <c r="C120" s="187"/>
      <c r="D120" s="187"/>
      <c r="E120" s="56">
        <v>1</v>
      </c>
      <c r="F120" s="61">
        <f t="shared" ref="F120:F123" si="21">E120*$E$2</f>
        <v>4.3</v>
      </c>
      <c r="G120" s="62">
        <f>F120*(1+hypotheses!$C$8)</f>
        <v>4.7300000000000004</v>
      </c>
      <c r="H120" s="59"/>
      <c r="I120" s="59"/>
      <c r="J120" s="59" t="s">
        <v>384</v>
      </c>
      <c r="K120" s="59" t="s">
        <v>457</v>
      </c>
      <c r="L120" s="59" t="s">
        <v>475</v>
      </c>
      <c r="M120" s="59" t="s">
        <v>515</v>
      </c>
      <c r="N120" s="43"/>
    </row>
    <row r="121" spans="2:14">
      <c r="B121" s="187" t="s">
        <v>118</v>
      </c>
      <c r="C121" s="187"/>
      <c r="D121" s="187"/>
      <c r="E121" s="56">
        <v>1</v>
      </c>
      <c r="F121" s="61">
        <f t="shared" si="21"/>
        <v>4.3</v>
      </c>
      <c r="G121" s="62">
        <f>F121*(1+hypotheses!$C$8)</f>
        <v>4.7300000000000004</v>
      </c>
      <c r="H121" s="59"/>
      <c r="I121" s="59"/>
      <c r="J121" s="59" t="s">
        <v>384</v>
      </c>
      <c r="K121" s="59" t="s">
        <v>457</v>
      </c>
      <c r="L121" s="59" t="s">
        <v>475</v>
      </c>
      <c r="M121" s="59" t="s">
        <v>516</v>
      </c>
      <c r="N121" s="60"/>
    </row>
    <row r="122" spans="2:14">
      <c r="B122" s="187" t="s">
        <v>113</v>
      </c>
      <c r="C122" s="187"/>
      <c r="D122" s="187"/>
      <c r="E122" s="56">
        <v>3</v>
      </c>
      <c r="F122" s="61">
        <f t="shared" si="21"/>
        <v>12.899999999999999</v>
      </c>
      <c r="G122" s="62">
        <f>F122*(1+hypotheses!$C$8)</f>
        <v>14.19</v>
      </c>
      <c r="H122" s="59"/>
      <c r="I122" s="59"/>
      <c r="J122" s="59" t="s">
        <v>384</v>
      </c>
      <c r="K122" s="59" t="s">
        <v>457</v>
      </c>
      <c r="L122" s="59" t="s">
        <v>475</v>
      </c>
      <c r="M122" s="59" t="s">
        <v>517</v>
      </c>
      <c r="N122" s="60"/>
    </row>
    <row r="123" spans="2:14">
      <c r="B123" s="187" t="s">
        <v>146</v>
      </c>
      <c r="C123" s="187"/>
      <c r="D123" s="187"/>
      <c r="E123" s="56">
        <v>1</v>
      </c>
      <c r="F123" s="61">
        <f t="shared" si="21"/>
        <v>4.3</v>
      </c>
      <c r="G123" s="62">
        <f>F123*(1+hypotheses!$C$8)</f>
        <v>4.7300000000000004</v>
      </c>
      <c r="H123" s="59"/>
      <c r="I123" s="59"/>
      <c r="J123" s="59" t="s">
        <v>384</v>
      </c>
      <c r="K123" s="59" t="s">
        <v>457</v>
      </c>
      <c r="L123" s="59" t="s">
        <v>475</v>
      </c>
      <c r="M123" s="59" t="s">
        <v>518</v>
      </c>
      <c r="N123" s="60"/>
    </row>
    <row r="124" spans="2:14">
      <c r="B124" s="187" t="s">
        <v>119</v>
      </c>
      <c r="C124" s="187"/>
      <c r="D124" s="187"/>
      <c r="E124" s="56">
        <v>5</v>
      </c>
      <c r="F124" s="61">
        <f>E124*$E$2</f>
        <v>21.5</v>
      </c>
      <c r="G124" s="62">
        <f>F124*(1+hypotheses!$C$8)</f>
        <v>23.650000000000002</v>
      </c>
      <c r="H124" s="59"/>
      <c r="I124" s="59"/>
      <c r="J124" s="59" t="s">
        <v>384</v>
      </c>
      <c r="K124" s="59" t="s">
        <v>457</v>
      </c>
      <c r="L124" s="59" t="s">
        <v>475</v>
      </c>
      <c r="M124" s="59" t="s">
        <v>519</v>
      </c>
      <c r="N124" s="60" t="s">
        <v>201</v>
      </c>
    </row>
    <row r="125" spans="2:14">
      <c r="B125" s="187" t="s">
        <v>114</v>
      </c>
      <c r="C125" s="187"/>
      <c r="D125" s="187"/>
      <c r="E125" s="56">
        <v>3</v>
      </c>
      <c r="F125" s="61">
        <f t="shared" ref="F125:F130" si="22">E125*$E$2</f>
        <v>12.899999999999999</v>
      </c>
      <c r="G125" s="62">
        <f>F125*(1+hypotheses!$C$8)</f>
        <v>14.19</v>
      </c>
      <c r="H125" s="59"/>
      <c r="I125" s="59"/>
      <c r="J125" s="59" t="s">
        <v>384</v>
      </c>
      <c r="K125" s="59" t="s">
        <v>457</v>
      </c>
      <c r="L125" s="59" t="s">
        <v>475</v>
      </c>
      <c r="M125" s="59" t="s">
        <v>520</v>
      </c>
      <c r="N125" s="60"/>
    </row>
    <row r="126" spans="2:14">
      <c r="B126" s="187" t="s">
        <v>120</v>
      </c>
      <c r="C126" s="187"/>
      <c r="D126" s="187"/>
      <c r="E126" s="56">
        <v>3</v>
      </c>
      <c r="F126" s="61">
        <f t="shared" si="22"/>
        <v>12.899999999999999</v>
      </c>
      <c r="G126" s="62">
        <f>F126*(1+hypotheses!$C$8)</f>
        <v>14.19</v>
      </c>
      <c r="H126" s="59"/>
      <c r="I126" s="59"/>
      <c r="J126" s="59" t="s">
        <v>384</v>
      </c>
      <c r="K126" s="59" t="s">
        <v>457</v>
      </c>
      <c r="L126" s="59" t="s">
        <v>475</v>
      </c>
      <c r="M126" s="59" t="s">
        <v>521</v>
      </c>
      <c r="N126" s="60"/>
    </row>
    <row r="127" spans="2:14">
      <c r="B127" s="187" t="s">
        <v>121</v>
      </c>
      <c r="C127" s="187"/>
      <c r="D127" s="187"/>
      <c r="E127" s="56">
        <v>1</v>
      </c>
      <c r="F127" s="61">
        <f t="shared" si="22"/>
        <v>4.3</v>
      </c>
      <c r="G127" s="62">
        <f>F127*(1+hypotheses!$C$8)</f>
        <v>4.7300000000000004</v>
      </c>
      <c r="H127" s="59"/>
      <c r="I127" s="59"/>
      <c r="J127" s="59" t="s">
        <v>384</v>
      </c>
      <c r="K127" s="59" t="s">
        <v>457</v>
      </c>
      <c r="L127" s="59" t="s">
        <v>475</v>
      </c>
      <c r="M127" s="59" t="s">
        <v>522</v>
      </c>
      <c r="N127" s="60"/>
    </row>
    <row r="128" spans="2:14">
      <c r="B128" s="187" t="s">
        <v>187</v>
      </c>
      <c r="C128" s="187"/>
      <c r="D128" s="187"/>
      <c r="E128" s="56">
        <v>5</v>
      </c>
      <c r="F128" s="61">
        <f t="shared" ref="F128:F129" si="23">E128*$E$2</f>
        <v>21.5</v>
      </c>
      <c r="G128" s="62">
        <f>F128*(1+hypotheses!$C$8)</f>
        <v>23.650000000000002</v>
      </c>
      <c r="H128" s="59"/>
      <c r="I128" s="59"/>
      <c r="J128" s="59" t="s">
        <v>384</v>
      </c>
      <c r="K128" s="59" t="s">
        <v>457</v>
      </c>
      <c r="L128" s="59" t="s">
        <v>475</v>
      </c>
      <c r="M128" s="59" t="s">
        <v>523</v>
      </c>
      <c r="N128" s="60" t="s">
        <v>202</v>
      </c>
    </row>
    <row r="129" spans="2:14">
      <c r="B129" s="187" t="s">
        <v>188</v>
      </c>
      <c r="C129" s="187"/>
      <c r="D129" s="187"/>
      <c r="E129" s="56">
        <v>1</v>
      </c>
      <c r="F129" s="61">
        <f t="shared" si="23"/>
        <v>4.3</v>
      </c>
      <c r="G129" s="62">
        <f>F129*(1+hypotheses!$C$8)</f>
        <v>4.7300000000000004</v>
      </c>
      <c r="H129" s="59"/>
      <c r="I129" s="59"/>
      <c r="J129" s="59" t="s">
        <v>384</v>
      </c>
      <c r="K129" s="59" t="s">
        <v>457</v>
      </c>
      <c r="L129" s="59" t="s">
        <v>475</v>
      </c>
      <c r="M129" s="59" t="s">
        <v>524</v>
      </c>
      <c r="N129" s="60"/>
    </row>
    <row r="130" spans="2:14">
      <c r="B130" s="187" t="s">
        <v>115</v>
      </c>
      <c r="C130" s="187"/>
      <c r="D130" s="187"/>
      <c r="E130" s="56">
        <v>1</v>
      </c>
      <c r="F130" s="61">
        <f t="shared" si="22"/>
        <v>4.3</v>
      </c>
      <c r="G130" s="62">
        <f>F130*(1+hypotheses!$C$8)</f>
        <v>4.7300000000000004</v>
      </c>
      <c r="H130" s="59"/>
      <c r="I130" s="59"/>
      <c r="J130" s="59" t="s">
        <v>384</v>
      </c>
      <c r="K130" s="59" t="s">
        <v>457</v>
      </c>
      <c r="L130" s="59" t="s">
        <v>475</v>
      </c>
      <c r="M130" s="59" t="s">
        <v>525</v>
      </c>
      <c r="N130" s="60"/>
    </row>
    <row r="131" spans="2:14">
      <c r="B131" s="187" t="s">
        <v>122</v>
      </c>
      <c r="C131" s="187"/>
      <c r="D131" s="187"/>
      <c r="E131" s="56">
        <v>2</v>
      </c>
      <c r="F131" s="61">
        <f>E131*$E$2</f>
        <v>8.6</v>
      </c>
      <c r="G131" s="62">
        <f>F131*(1+hypotheses!$C$8)</f>
        <v>9.4600000000000009</v>
      </c>
      <c r="H131" s="59"/>
      <c r="I131" s="59"/>
      <c r="J131" s="59" t="s">
        <v>384</v>
      </c>
      <c r="K131" s="59" t="s">
        <v>457</v>
      </c>
      <c r="L131" s="59" t="s">
        <v>475</v>
      </c>
      <c r="M131" s="59" t="s">
        <v>526</v>
      </c>
      <c r="N131" s="60"/>
    </row>
    <row r="132" spans="2:14">
      <c r="B132" s="187" t="s">
        <v>123</v>
      </c>
      <c r="C132" s="187"/>
      <c r="D132" s="187"/>
      <c r="E132" s="56">
        <v>2</v>
      </c>
      <c r="F132" s="61">
        <f t="shared" ref="F132:F135" si="24">E132*$E$2</f>
        <v>8.6</v>
      </c>
      <c r="G132" s="62">
        <f>F132*(1+hypotheses!$C$8)</f>
        <v>9.4600000000000009</v>
      </c>
      <c r="H132" s="59"/>
      <c r="I132" s="59"/>
      <c r="J132" s="59" t="s">
        <v>384</v>
      </c>
      <c r="K132" s="59" t="s">
        <v>457</v>
      </c>
      <c r="L132" s="59" t="s">
        <v>475</v>
      </c>
      <c r="M132" s="59" t="s">
        <v>527</v>
      </c>
      <c r="N132" s="60"/>
    </row>
    <row r="133" spans="2:14">
      <c r="B133" s="187" t="s">
        <v>124</v>
      </c>
      <c r="C133" s="187"/>
      <c r="D133" s="187"/>
      <c r="E133" s="56">
        <v>2</v>
      </c>
      <c r="F133" s="61">
        <f t="shared" si="24"/>
        <v>8.6</v>
      </c>
      <c r="G133" s="62">
        <f>F133*(1+hypotheses!$C$8)</f>
        <v>9.4600000000000009</v>
      </c>
      <c r="H133" s="59"/>
      <c r="I133" s="59"/>
      <c r="J133" s="59" t="s">
        <v>384</v>
      </c>
      <c r="K133" s="59" t="s">
        <v>457</v>
      </c>
      <c r="L133" s="59" t="s">
        <v>475</v>
      </c>
      <c r="M133" s="59" t="s">
        <v>528</v>
      </c>
      <c r="N133" s="60"/>
    </row>
    <row r="134" spans="2:14">
      <c r="B134" s="187" t="s">
        <v>125</v>
      </c>
      <c r="C134" s="187"/>
      <c r="D134" s="187"/>
      <c r="E134" s="56">
        <v>2</v>
      </c>
      <c r="F134" s="61">
        <f t="shared" si="24"/>
        <v>8.6</v>
      </c>
      <c r="G134" s="62">
        <f>F134*(1+hypotheses!$C$8)</f>
        <v>9.4600000000000009</v>
      </c>
      <c r="H134" s="59"/>
      <c r="I134" s="59"/>
      <c r="J134" s="59" t="s">
        <v>384</v>
      </c>
      <c r="K134" s="59" t="s">
        <v>457</v>
      </c>
      <c r="L134" s="59" t="s">
        <v>475</v>
      </c>
      <c r="M134" s="59" t="s">
        <v>529</v>
      </c>
      <c r="N134" s="60"/>
    </row>
    <row r="135" spans="2:14">
      <c r="B135" s="187" t="s">
        <v>189</v>
      </c>
      <c r="C135" s="187"/>
      <c r="D135" s="187"/>
      <c r="E135" s="56">
        <v>2</v>
      </c>
      <c r="F135" s="61">
        <f t="shared" si="24"/>
        <v>8.6</v>
      </c>
      <c r="G135" s="62">
        <f>F135*(1+hypotheses!$C$8)</f>
        <v>9.4600000000000009</v>
      </c>
      <c r="H135" s="59"/>
      <c r="I135" s="59"/>
      <c r="J135" s="59" t="s">
        <v>384</v>
      </c>
      <c r="K135" s="59" t="s">
        <v>457</v>
      </c>
      <c r="L135" s="59" t="s">
        <v>475</v>
      </c>
      <c r="M135" s="59" t="s">
        <v>530</v>
      </c>
      <c r="N135" s="60"/>
    </row>
    <row r="136" spans="2:14">
      <c r="B136" s="187" t="s">
        <v>190</v>
      </c>
      <c r="C136" s="187"/>
      <c r="D136" s="187"/>
      <c r="E136" s="56">
        <v>2</v>
      </c>
      <c r="F136" s="61">
        <f t="shared" ref="F136:F137" si="25">E136*$E$2</f>
        <v>8.6</v>
      </c>
      <c r="G136" s="62">
        <f>F136*(1+hypotheses!$C$8)</f>
        <v>9.4600000000000009</v>
      </c>
      <c r="H136" s="59"/>
      <c r="I136" s="59"/>
      <c r="J136" s="59" t="s">
        <v>384</v>
      </c>
      <c r="K136" s="59" t="s">
        <v>457</v>
      </c>
      <c r="L136" s="59" t="s">
        <v>475</v>
      </c>
      <c r="M136" s="59" t="s">
        <v>531</v>
      </c>
      <c r="N136" s="60"/>
    </row>
    <row r="137" spans="2:14">
      <c r="B137" s="187" t="s">
        <v>191</v>
      </c>
      <c r="C137" s="187"/>
      <c r="D137" s="187"/>
      <c r="E137" s="56">
        <v>2</v>
      </c>
      <c r="F137" s="61">
        <f t="shared" si="25"/>
        <v>8.6</v>
      </c>
      <c r="G137" s="62">
        <f>F137*(1+hypotheses!$C$8)</f>
        <v>9.4600000000000009</v>
      </c>
      <c r="H137" s="59"/>
      <c r="I137" s="59"/>
      <c r="J137" s="59" t="s">
        <v>384</v>
      </c>
      <c r="K137" s="59" t="s">
        <v>457</v>
      </c>
      <c r="L137" s="59" t="s">
        <v>475</v>
      </c>
      <c r="M137" s="59" t="s">
        <v>532</v>
      </c>
      <c r="N137" s="60"/>
    </row>
    <row r="138" spans="2:14">
      <c r="B138" s="175" t="s">
        <v>143</v>
      </c>
      <c r="C138" s="175"/>
      <c r="D138" s="175"/>
      <c r="E138" s="56"/>
      <c r="F138" s="61"/>
      <c r="G138" s="62"/>
      <c r="H138" s="59" t="s">
        <v>207</v>
      </c>
      <c r="I138" s="59" t="s">
        <v>177</v>
      </c>
      <c r="J138" s="59"/>
      <c r="K138" s="59"/>
      <c r="L138" s="59"/>
      <c r="M138" s="59"/>
      <c r="N138" s="60"/>
    </row>
    <row r="139" spans="2:14">
      <c r="B139" s="187" t="s">
        <v>134</v>
      </c>
      <c r="C139" s="187"/>
      <c r="D139" s="187"/>
      <c r="E139" s="56">
        <v>2</v>
      </c>
      <c r="F139" s="61">
        <f t="shared" ref="F139:F140" si="26">E139*$E$2</f>
        <v>8.6</v>
      </c>
      <c r="G139" s="62">
        <f>F139*(1+hypotheses!$C$8)</f>
        <v>9.4600000000000009</v>
      </c>
      <c r="H139" s="59"/>
      <c r="I139" s="59"/>
      <c r="J139" s="59" t="s">
        <v>384</v>
      </c>
      <c r="K139" s="59" t="s">
        <v>457</v>
      </c>
      <c r="L139" s="59" t="s">
        <v>475</v>
      </c>
      <c r="M139" s="59" t="s">
        <v>533</v>
      </c>
      <c r="N139" s="60"/>
    </row>
    <row r="140" spans="2:14">
      <c r="B140" s="187" t="s">
        <v>135</v>
      </c>
      <c r="C140" s="187"/>
      <c r="D140" s="187"/>
      <c r="E140" s="56">
        <v>3</v>
      </c>
      <c r="F140" s="61">
        <f t="shared" si="26"/>
        <v>12.899999999999999</v>
      </c>
      <c r="G140" s="62">
        <f>F140*(1+hypotheses!$C$8)</f>
        <v>14.19</v>
      </c>
      <c r="H140" s="59"/>
      <c r="I140" s="59"/>
      <c r="J140" s="59" t="s">
        <v>384</v>
      </c>
      <c r="K140" s="59" t="s">
        <v>457</v>
      </c>
      <c r="L140" s="59" t="s">
        <v>475</v>
      </c>
      <c r="M140" s="59" t="s">
        <v>534</v>
      </c>
      <c r="N140" s="60"/>
    </row>
    <row r="141" spans="2:14">
      <c r="B141" s="187" t="s">
        <v>192</v>
      </c>
      <c r="C141" s="187"/>
      <c r="D141" s="187"/>
      <c r="E141" s="56">
        <v>1</v>
      </c>
      <c r="F141" s="61">
        <f t="shared" ref="F141" si="27">E141*$E$2</f>
        <v>4.3</v>
      </c>
      <c r="G141" s="62">
        <f>F141*(1+hypotheses!$C$8)</f>
        <v>4.7300000000000004</v>
      </c>
      <c r="H141" s="59"/>
      <c r="I141" s="59"/>
      <c r="J141" s="59" t="s">
        <v>384</v>
      </c>
      <c r="K141" s="59" t="s">
        <v>457</v>
      </c>
      <c r="L141" s="59" t="s">
        <v>475</v>
      </c>
      <c r="M141" s="59" t="s">
        <v>535</v>
      </c>
      <c r="N141" s="60"/>
    </row>
    <row r="142" spans="2:14" s="93" customFormat="1">
      <c r="B142" s="198" t="s">
        <v>59</v>
      </c>
      <c r="C142" s="198"/>
      <c r="D142" s="198"/>
      <c r="E142" s="88"/>
      <c r="F142" s="89"/>
      <c r="G142" s="90"/>
      <c r="H142" s="91">
        <v>4.1900000000000004</v>
      </c>
      <c r="I142" s="91"/>
      <c r="J142" s="91"/>
      <c r="K142" s="91"/>
      <c r="L142" s="91"/>
      <c r="M142" s="91"/>
      <c r="N142" s="92"/>
    </row>
    <row r="143" spans="2:14" s="93" customFormat="1">
      <c r="B143" s="186" t="s">
        <v>96</v>
      </c>
      <c r="C143" s="186"/>
      <c r="D143" s="186"/>
      <c r="E143" s="88">
        <v>0</v>
      </c>
      <c r="F143" s="89">
        <f>E143*$E$2</f>
        <v>0</v>
      </c>
      <c r="G143" s="90">
        <f>F143*(1+hypotheses!$C$8)</f>
        <v>0</v>
      </c>
      <c r="H143" s="91"/>
      <c r="I143" s="91"/>
      <c r="J143" s="91"/>
      <c r="K143" s="91"/>
      <c r="L143" s="91"/>
      <c r="M143" s="91"/>
      <c r="N143" s="92" t="s">
        <v>330</v>
      </c>
    </row>
    <row r="144" spans="2:14" s="93" customFormat="1">
      <c r="B144" s="186" t="s">
        <v>97</v>
      </c>
      <c r="C144" s="186"/>
      <c r="D144" s="186"/>
      <c r="E144" s="88">
        <v>0</v>
      </c>
      <c r="F144" s="89">
        <f t="shared" ref="F144:F149" si="28">E144*$E$2</f>
        <v>0</v>
      </c>
      <c r="G144" s="90">
        <f>F144*(1+hypotheses!$C$8)</f>
        <v>0</v>
      </c>
      <c r="H144" s="91"/>
      <c r="I144" s="91"/>
      <c r="J144" s="91"/>
      <c r="K144" s="91"/>
      <c r="L144" s="91"/>
      <c r="M144" s="91"/>
      <c r="N144" s="92" t="s">
        <v>330</v>
      </c>
    </row>
    <row r="145" spans="2:14" s="93" customFormat="1">
      <c r="B145" s="186" t="s">
        <v>98</v>
      </c>
      <c r="C145" s="186"/>
      <c r="D145" s="186"/>
      <c r="E145" s="88">
        <v>0</v>
      </c>
      <c r="F145" s="89">
        <f t="shared" si="28"/>
        <v>0</v>
      </c>
      <c r="G145" s="90">
        <f>F145*(1+hypotheses!$C$8)</f>
        <v>0</v>
      </c>
      <c r="H145" s="91"/>
      <c r="I145" s="91"/>
      <c r="J145" s="91"/>
      <c r="K145" s="91"/>
      <c r="L145" s="91"/>
      <c r="M145" s="91"/>
      <c r="N145" s="92" t="s">
        <v>330</v>
      </c>
    </row>
    <row r="146" spans="2:14" s="93" customFormat="1">
      <c r="B146" s="186" t="s">
        <v>99</v>
      </c>
      <c r="C146" s="186"/>
      <c r="D146" s="186"/>
      <c r="E146" s="88">
        <v>0</v>
      </c>
      <c r="F146" s="89">
        <f t="shared" si="28"/>
        <v>0</v>
      </c>
      <c r="G146" s="90">
        <f>F146*(1+hypotheses!$C$8)</f>
        <v>0</v>
      </c>
      <c r="H146" s="91"/>
      <c r="I146" s="91"/>
      <c r="J146" s="91"/>
      <c r="K146" s="91"/>
      <c r="L146" s="91"/>
      <c r="M146" s="91"/>
      <c r="N146" s="92" t="s">
        <v>330</v>
      </c>
    </row>
    <row r="147" spans="2:14" s="93" customFormat="1">
      <c r="B147" s="186" t="s">
        <v>100</v>
      </c>
      <c r="C147" s="186"/>
      <c r="D147" s="186"/>
      <c r="E147" s="88">
        <v>0</v>
      </c>
      <c r="F147" s="89">
        <f t="shared" si="28"/>
        <v>0</v>
      </c>
      <c r="G147" s="90">
        <f>F147*(1+hypotheses!$C$8)</f>
        <v>0</v>
      </c>
      <c r="H147" s="91"/>
      <c r="I147" s="91"/>
      <c r="J147" s="91"/>
      <c r="K147" s="91"/>
      <c r="L147" s="91"/>
      <c r="M147" s="91"/>
      <c r="N147" s="92" t="s">
        <v>330</v>
      </c>
    </row>
    <row r="148" spans="2:14" s="93" customFormat="1">
      <c r="B148" s="186" t="s">
        <v>101</v>
      </c>
      <c r="C148" s="186"/>
      <c r="D148" s="186"/>
      <c r="E148" s="88">
        <v>0</v>
      </c>
      <c r="F148" s="89">
        <f t="shared" si="28"/>
        <v>0</v>
      </c>
      <c r="G148" s="90">
        <f>F148*(1+hypotheses!$C$8)</f>
        <v>0</v>
      </c>
      <c r="H148" s="91"/>
      <c r="I148" s="91"/>
      <c r="J148" s="91"/>
      <c r="K148" s="91"/>
      <c r="L148" s="91"/>
      <c r="M148" s="91"/>
      <c r="N148" s="92" t="s">
        <v>330</v>
      </c>
    </row>
    <row r="149" spans="2:14" s="93" customFormat="1">
      <c r="B149" s="186" t="s">
        <v>102</v>
      </c>
      <c r="C149" s="186"/>
      <c r="D149" s="186"/>
      <c r="E149" s="88">
        <v>0</v>
      </c>
      <c r="F149" s="89">
        <f t="shared" si="28"/>
        <v>0</v>
      </c>
      <c r="G149" s="90">
        <f>F149*(1+hypotheses!$C$8)</f>
        <v>0</v>
      </c>
      <c r="H149" s="91"/>
      <c r="I149" s="91"/>
      <c r="J149" s="91"/>
      <c r="K149" s="91"/>
      <c r="L149" s="91"/>
      <c r="M149" s="91"/>
      <c r="N149" s="92" t="s">
        <v>330</v>
      </c>
    </row>
    <row r="150" spans="2:14" s="93" customFormat="1">
      <c r="B150" s="198" t="s">
        <v>138</v>
      </c>
      <c r="C150" s="198"/>
      <c r="D150" s="198"/>
      <c r="E150" s="88"/>
      <c r="F150" s="89"/>
      <c r="G150" s="90"/>
      <c r="H150" s="91">
        <v>4.1900000000000004</v>
      </c>
      <c r="I150" s="91"/>
      <c r="J150" s="91"/>
      <c r="K150" s="91"/>
      <c r="L150" s="91"/>
      <c r="M150" s="91"/>
      <c r="N150" s="92"/>
    </row>
    <row r="151" spans="2:14" s="93" customFormat="1">
      <c r="B151" s="186" t="s">
        <v>139</v>
      </c>
      <c r="C151" s="186"/>
      <c r="D151" s="186"/>
      <c r="E151" s="88">
        <v>0</v>
      </c>
      <c r="F151" s="89">
        <f>E151*$E$2</f>
        <v>0</v>
      </c>
      <c r="G151" s="90">
        <f>F151*(1+hypotheses!$C$8)</f>
        <v>0</v>
      </c>
      <c r="H151" s="91"/>
      <c r="I151" s="91"/>
      <c r="J151" s="91"/>
      <c r="K151" s="91"/>
      <c r="L151" s="91"/>
      <c r="M151" s="91"/>
      <c r="N151" s="92" t="s">
        <v>330</v>
      </c>
    </row>
    <row r="152" spans="2:14" s="93" customFormat="1">
      <c r="B152" s="186" t="s">
        <v>144</v>
      </c>
      <c r="C152" s="186"/>
      <c r="D152" s="186"/>
      <c r="E152" s="88">
        <v>0</v>
      </c>
      <c r="F152" s="89">
        <f t="shared" ref="F152:F153" si="29">E152*$E$2</f>
        <v>0</v>
      </c>
      <c r="G152" s="90">
        <f>F152*(1+hypotheses!$C$8)</f>
        <v>0</v>
      </c>
      <c r="H152" s="91"/>
      <c r="I152" s="91"/>
      <c r="J152" s="91"/>
      <c r="K152" s="91"/>
      <c r="L152" s="91"/>
      <c r="M152" s="91"/>
      <c r="N152" s="92" t="s">
        <v>330</v>
      </c>
    </row>
    <row r="153" spans="2:14" s="93" customFormat="1">
      <c r="B153" s="186" t="s">
        <v>145</v>
      </c>
      <c r="C153" s="186"/>
      <c r="D153" s="186"/>
      <c r="E153" s="88">
        <v>0</v>
      </c>
      <c r="F153" s="89">
        <f t="shared" si="29"/>
        <v>0</v>
      </c>
      <c r="G153" s="90">
        <f>F153*(1+hypotheses!$C$8)</f>
        <v>0</v>
      </c>
      <c r="H153" s="91"/>
      <c r="I153" s="91"/>
      <c r="J153" s="91"/>
      <c r="K153" s="91"/>
      <c r="L153" s="91"/>
      <c r="M153" s="91"/>
      <c r="N153" s="92" t="s">
        <v>330</v>
      </c>
    </row>
    <row r="154" spans="2:14">
      <c r="B154" s="175" t="s">
        <v>338</v>
      </c>
      <c r="C154" s="175"/>
      <c r="D154" s="175"/>
      <c r="E154" s="56">
        <v>7</v>
      </c>
      <c r="F154" s="61">
        <f t="shared" ref="F154" si="30">E154*$E$2</f>
        <v>30.099999999999998</v>
      </c>
      <c r="G154" s="62">
        <f>F154*(1+hypotheses!$C$8)</f>
        <v>33.11</v>
      </c>
      <c r="H154" s="59"/>
      <c r="I154" s="59"/>
      <c r="J154" s="59"/>
      <c r="K154" s="59"/>
      <c r="L154" s="59"/>
      <c r="M154" s="59"/>
      <c r="N154" s="60" t="s">
        <v>339</v>
      </c>
    </row>
    <row r="155" spans="2:14">
      <c r="B155" s="175" t="s">
        <v>84</v>
      </c>
      <c r="C155" s="175"/>
      <c r="D155" s="175"/>
      <c r="E155" s="56"/>
      <c r="F155" s="61"/>
      <c r="G155" s="62"/>
      <c r="H155" s="59">
        <v>4.17</v>
      </c>
      <c r="I155" s="59"/>
      <c r="J155" s="59"/>
      <c r="K155" s="59"/>
      <c r="L155" s="59"/>
      <c r="M155" s="59"/>
      <c r="N155" s="60"/>
    </row>
    <row r="156" spans="2:14">
      <c r="B156" s="187" t="s">
        <v>85</v>
      </c>
      <c r="C156" s="187"/>
      <c r="D156" s="187"/>
      <c r="E156" s="56">
        <v>10</v>
      </c>
      <c r="F156" s="61">
        <f>E156*$E$2</f>
        <v>43</v>
      </c>
      <c r="G156" s="62">
        <f>F156*(1+hypotheses!$C$8)</f>
        <v>47.300000000000004</v>
      </c>
      <c r="H156" s="59"/>
      <c r="I156" s="59"/>
      <c r="J156" s="59"/>
      <c r="K156" s="59"/>
      <c r="L156" s="59"/>
      <c r="M156" s="59"/>
      <c r="N156" s="60" t="s">
        <v>305</v>
      </c>
    </row>
    <row r="157" spans="2:14">
      <c r="B157" s="187" t="s">
        <v>86</v>
      </c>
      <c r="C157" s="187"/>
      <c r="D157" s="187"/>
      <c r="E157" s="56">
        <v>5</v>
      </c>
      <c r="F157" s="61">
        <f t="shared" ref="F157:F158" si="31">E157*$E$2</f>
        <v>21.5</v>
      </c>
      <c r="G157" s="62">
        <f>F157*(1+hypotheses!$C$8)</f>
        <v>23.650000000000002</v>
      </c>
      <c r="H157" s="59"/>
      <c r="I157" s="59"/>
      <c r="J157" s="59"/>
      <c r="K157" s="59"/>
      <c r="L157" s="59"/>
      <c r="M157" s="59"/>
      <c r="N157" s="60"/>
    </row>
    <row r="158" spans="2:14">
      <c r="B158" s="187" t="s">
        <v>87</v>
      </c>
      <c r="C158" s="187"/>
      <c r="D158" s="187"/>
      <c r="E158" s="56">
        <v>5</v>
      </c>
      <c r="F158" s="61">
        <f t="shared" si="31"/>
        <v>21.5</v>
      </c>
      <c r="G158" s="62">
        <f>F158*(1+hypotheses!$C$8)</f>
        <v>23.650000000000002</v>
      </c>
      <c r="H158" s="59"/>
      <c r="I158" s="59"/>
      <c r="J158" s="59"/>
      <c r="K158" s="59"/>
      <c r="L158" s="59"/>
      <c r="M158" s="59"/>
      <c r="N158" s="60"/>
    </row>
    <row r="159" spans="2:14" s="93" customFormat="1">
      <c r="B159" s="186" t="s">
        <v>137</v>
      </c>
      <c r="C159" s="186"/>
      <c r="D159" s="186"/>
      <c r="E159" s="88">
        <v>0</v>
      </c>
      <c r="F159" s="89">
        <f t="shared" ref="F159" si="32">E159*$E$2</f>
        <v>0</v>
      </c>
      <c r="G159" s="90">
        <f>F159*(1+hypotheses!$C$8)</f>
        <v>0</v>
      </c>
      <c r="H159" s="91"/>
      <c r="I159" s="91"/>
      <c r="J159" s="91"/>
      <c r="K159" s="91"/>
      <c r="L159" s="91"/>
      <c r="M159" s="91"/>
      <c r="N159" s="92" t="s">
        <v>330</v>
      </c>
    </row>
    <row r="160" spans="2:14" s="93" customFormat="1">
      <c r="B160" s="186" t="s">
        <v>136</v>
      </c>
      <c r="C160" s="186"/>
      <c r="D160" s="186"/>
      <c r="E160" s="88">
        <v>0</v>
      </c>
      <c r="F160" s="89">
        <f t="shared" ref="F160" si="33">E160*$E$2</f>
        <v>0</v>
      </c>
      <c r="G160" s="90">
        <f>F160*(1+hypotheses!$C$8)</f>
        <v>0</v>
      </c>
      <c r="H160" s="91"/>
      <c r="I160" s="91"/>
      <c r="J160" s="91"/>
      <c r="K160" s="91"/>
      <c r="L160" s="91"/>
      <c r="M160" s="91"/>
      <c r="N160" s="92" t="s">
        <v>330</v>
      </c>
    </row>
    <row r="161" spans="2:14" ht="13.5" customHeight="1">
      <c r="B161" s="175" t="s">
        <v>209</v>
      </c>
      <c r="C161" s="175"/>
      <c r="D161" s="175"/>
      <c r="E161" s="56">
        <v>5</v>
      </c>
      <c r="F161" s="61">
        <f>E161*$E$2</f>
        <v>21.5</v>
      </c>
      <c r="G161" s="62">
        <f>F161*(1+hypotheses!$C$8)</f>
        <v>23.650000000000002</v>
      </c>
      <c r="H161" s="59">
        <v>4.17</v>
      </c>
      <c r="I161" s="59"/>
      <c r="J161" s="59" t="s">
        <v>384</v>
      </c>
      <c r="K161" s="59" t="s">
        <v>401</v>
      </c>
      <c r="L161" s="59" t="s">
        <v>437</v>
      </c>
      <c r="M161" s="59" t="s">
        <v>440</v>
      </c>
      <c r="N161" s="60"/>
    </row>
    <row r="162" spans="2:14" s="93" customFormat="1" ht="13.5" customHeight="1">
      <c r="B162" s="198" t="s">
        <v>210</v>
      </c>
      <c r="C162" s="198"/>
      <c r="D162" s="198"/>
      <c r="E162" s="88">
        <v>0</v>
      </c>
      <c r="F162" s="89">
        <f>E162*$E$2</f>
        <v>0</v>
      </c>
      <c r="G162" s="90">
        <f>F162*(1+hypotheses!$C$8)</f>
        <v>0</v>
      </c>
      <c r="H162" s="91">
        <v>4.18</v>
      </c>
      <c r="I162" s="91"/>
      <c r="J162" s="91"/>
      <c r="K162" s="91"/>
      <c r="L162" s="91"/>
      <c r="M162" s="91"/>
      <c r="N162" s="92" t="s">
        <v>329</v>
      </c>
    </row>
    <row r="163" spans="2:14">
      <c r="B163" s="191" t="s">
        <v>82</v>
      </c>
      <c r="C163" s="191"/>
      <c r="D163" s="191"/>
      <c r="E163" s="63">
        <f>SUM(E58:E162)</f>
        <v>199</v>
      </c>
      <c r="F163" s="65">
        <f>SUM(F58:F162)</f>
        <v>855.69999999999993</v>
      </c>
      <c r="G163" s="64">
        <f>SUM(G60:G162)</f>
        <v>941.27000000000055</v>
      </c>
      <c r="H163" s="59"/>
      <c r="I163" s="59"/>
      <c r="J163" s="59"/>
      <c r="K163" s="59"/>
      <c r="L163" s="59"/>
      <c r="M163" s="59"/>
      <c r="N163" s="60"/>
    </row>
    <row r="164" spans="2:14" ht="6.75" customHeight="1">
      <c r="B164" s="172"/>
      <c r="C164" s="172"/>
      <c r="D164" s="172"/>
      <c r="E164" s="53"/>
      <c r="F164" s="54"/>
      <c r="G164" s="55"/>
      <c r="H164" s="59"/>
      <c r="I164" s="59"/>
      <c r="J164" s="59"/>
      <c r="K164" s="59"/>
      <c r="L164" s="59"/>
      <c r="M164" s="59"/>
      <c r="N164" s="60"/>
    </row>
    <row r="165" spans="2:14" ht="15" customHeight="1">
      <c r="B165" s="173" t="s">
        <v>55</v>
      </c>
      <c r="C165" s="173"/>
      <c r="D165" s="173"/>
      <c r="E165" s="56"/>
      <c r="F165" s="57"/>
      <c r="G165" s="57"/>
      <c r="H165" s="59"/>
      <c r="I165" s="59"/>
      <c r="J165" s="59"/>
      <c r="K165" s="59"/>
      <c r="L165" s="59"/>
      <c r="M165" s="59"/>
      <c r="N165" s="60"/>
    </row>
    <row r="166" spans="2:14" s="93" customFormat="1">
      <c r="B166" s="198" t="s">
        <v>89</v>
      </c>
      <c r="C166" s="198"/>
      <c r="D166" s="198"/>
      <c r="E166" s="88">
        <v>0</v>
      </c>
      <c r="F166" s="89">
        <f t="shared" ref="F166:F172" si="34">E166*$E$2</f>
        <v>0</v>
      </c>
      <c r="G166" s="90">
        <f>F166*(1+hypotheses!$C$8)</f>
        <v>0</v>
      </c>
      <c r="H166" s="91">
        <v>4.1900000000000004</v>
      </c>
      <c r="I166" s="91"/>
      <c r="J166" s="91"/>
      <c r="K166" s="91"/>
      <c r="L166" s="91"/>
      <c r="M166" s="91"/>
      <c r="N166" s="92" t="s">
        <v>330</v>
      </c>
    </row>
    <row r="167" spans="2:14" ht="30">
      <c r="B167" s="204" t="s">
        <v>69</v>
      </c>
      <c r="C167" s="205"/>
      <c r="D167" s="206"/>
      <c r="E167" s="103"/>
      <c r="F167" s="95"/>
      <c r="G167" s="105"/>
      <c r="H167" s="59" t="s">
        <v>211</v>
      </c>
      <c r="I167" s="59" t="s">
        <v>212</v>
      </c>
      <c r="J167" s="113" t="s">
        <v>385</v>
      </c>
      <c r="K167" s="111" t="s">
        <v>396</v>
      </c>
      <c r="L167" s="94" t="s">
        <v>349</v>
      </c>
      <c r="M167" s="94" t="s">
        <v>393</v>
      </c>
      <c r="N167" s="60"/>
    </row>
    <row r="168" spans="2:14">
      <c r="B168" s="222"/>
      <c r="C168" s="222"/>
      <c r="D168" s="222"/>
      <c r="E168" s="112"/>
      <c r="F168" s="96"/>
      <c r="G168" s="106"/>
      <c r="H168" s="59" t="s">
        <v>211</v>
      </c>
      <c r="I168" s="59" t="s">
        <v>212</v>
      </c>
      <c r="J168" s="113" t="s">
        <v>385</v>
      </c>
      <c r="K168" s="111" t="s">
        <v>396</v>
      </c>
      <c r="L168" s="94" t="s">
        <v>397</v>
      </c>
      <c r="M168" s="94" t="s">
        <v>393</v>
      </c>
      <c r="N168" s="60"/>
    </row>
    <row r="169" spans="2:14">
      <c r="B169" s="222"/>
      <c r="C169" s="222"/>
      <c r="D169" s="222"/>
      <c r="E169" s="112"/>
      <c r="F169" s="96"/>
      <c r="G169" s="106"/>
      <c r="H169" s="59" t="s">
        <v>211</v>
      </c>
      <c r="I169" s="59" t="s">
        <v>212</v>
      </c>
      <c r="J169" s="113" t="s">
        <v>385</v>
      </c>
      <c r="K169" s="111" t="s">
        <v>402</v>
      </c>
      <c r="L169" s="94" t="s">
        <v>354</v>
      </c>
      <c r="M169" s="94" t="s">
        <v>403</v>
      </c>
      <c r="N169" s="60"/>
    </row>
    <row r="170" spans="2:14">
      <c r="B170" s="174"/>
      <c r="C170" s="174"/>
      <c r="D170" s="174"/>
      <c r="E170" s="112"/>
      <c r="F170" s="96"/>
      <c r="G170" s="106"/>
      <c r="H170" s="59" t="s">
        <v>211</v>
      </c>
      <c r="I170" s="59" t="s">
        <v>212</v>
      </c>
      <c r="J170" s="113" t="s">
        <v>385</v>
      </c>
      <c r="K170" s="111" t="s">
        <v>402</v>
      </c>
      <c r="L170" s="94" t="s">
        <v>354</v>
      </c>
      <c r="M170" s="94" t="s">
        <v>404</v>
      </c>
      <c r="N170" s="60"/>
    </row>
    <row r="171" spans="2:14" s="93" customFormat="1" ht="13.5" customHeight="1">
      <c r="B171" s="186" t="s">
        <v>70</v>
      </c>
      <c r="C171" s="186"/>
      <c r="D171" s="186"/>
      <c r="E171" s="88">
        <v>0</v>
      </c>
      <c r="F171" s="89">
        <f>E171*$E$2</f>
        <v>0</v>
      </c>
      <c r="G171" s="90">
        <f>F171*(1+hypotheses!$C$8)</f>
        <v>0</v>
      </c>
      <c r="H171" s="91"/>
      <c r="I171" s="91"/>
      <c r="J171" s="91"/>
      <c r="K171" s="91"/>
      <c r="L171" s="91"/>
      <c r="M171" s="91"/>
      <c r="N171" s="92" t="s">
        <v>331</v>
      </c>
    </row>
    <row r="172" spans="2:14">
      <c r="B172" s="187" t="s">
        <v>71</v>
      </c>
      <c r="C172" s="187"/>
      <c r="D172" s="187"/>
      <c r="E172" s="56">
        <v>5</v>
      </c>
      <c r="F172" s="61">
        <f t="shared" si="34"/>
        <v>21.5</v>
      </c>
      <c r="G172" s="62">
        <f>F172*(1+hypotheses!$C$8)</f>
        <v>23.650000000000002</v>
      </c>
      <c r="H172" s="59"/>
      <c r="I172" s="59"/>
      <c r="J172" s="94"/>
      <c r="K172" s="94"/>
      <c r="L172" s="94"/>
      <c r="M172" s="94"/>
      <c r="N172" s="60" t="s">
        <v>203</v>
      </c>
    </row>
    <row r="173" spans="2:14">
      <c r="B173" s="175" t="s">
        <v>309</v>
      </c>
      <c r="C173" s="175"/>
      <c r="D173" s="175"/>
      <c r="E173" s="56"/>
      <c r="F173" s="61"/>
      <c r="G173" s="62"/>
      <c r="H173" s="59">
        <v>4.9000000000000004</v>
      </c>
      <c r="I173" s="59" t="s">
        <v>213</v>
      </c>
      <c r="J173" s="59" t="s">
        <v>384</v>
      </c>
      <c r="K173" s="59" t="s">
        <v>401</v>
      </c>
      <c r="L173" s="59" t="s">
        <v>353</v>
      </c>
      <c r="M173" s="59" t="s">
        <v>432</v>
      </c>
      <c r="N173" s="60"/>
    </row>
    <row r="174" spans="2:14" s="119" customFormat="1">
      <c r="B174" s="232" t="s">
        <v>443</v>
      </c>
      <c r="C174" s="232"/>
      <c r="D174" s="232"/>
      <c r="E174" s="114">
        <v>0</v>
      </c>
      <c r="F174" s="115">
        <f t="shared" ref="F174:G178" si="35">E174*$E$2</f>
        <v>0</v>
      </c>
      <c r="G174" s="115">
        <f t="shared" si="35"/>
        <v>0</v>
      </c>
      <c r="H174" s="117"/>
      <c r="I174" s="117"/>
      <c r="J174" s="117" t="s">
        <v>384</v>
      </c>
      <c r="K174" s="117" t="s">
        <v>401</v>
      </c>
      <c r="L174" s="117" t="s">
        <v>437</v>
      </c>
      <c r="M174" s="117" t="s">
        <v>442</v>
      </c>
      <c r="N174" s="118"/>
    </row>
    <row r="175" spans="2:14">
      <c r="B175" s="187" t="s">
        <v>72</v>
      </c>
      <c r="C175" s="187"/>
      <c r="D175" s="187"/>
      <c r="E175" s="56">
        <v>10</v>
      </c>
      <c r="F175" s="61">
        <f t="shared" si="35"/>
        <v>43</v>
      </c>
      <c r="G175" s="62">
        <f>F175*(1+hypotheses!$C$8)</f>
        <v>47.300000000000004</v>
      </c>
      <c r="H175" s="59"/>
      <c r="I175" s="59"/>
      <c r="J175" s="59" t="s">
        <v>384</v>
      </c>
      <c r="K175" s="59" t="s">
        <v>401</v>
      </c>
      <c r="L175" s="59" t="s">
        <v>437</v>
      </c>
      <c r="M175" s="59" t="s">
        <v>438</v>
      </c>
      <c r="N175" s="60"/>
    </row>
    <row r="176" spans="2:14">
      <c r="B176" s="187" t="s">
        <v>73</v>
      </c>
      <c r="C176" s="187"/>
      <c r="D176" s="187"/>
      <c r="E176" s="56">
        <v>10</v>
      </c>
      <c r="F176" s="61">
        <f t="shared" si="35"/>
        <v>43</v>
      </c>
      <c r="G176" s="62">
        <f>F176*(1+hypotheses!$C$8)</f>
        <v>47.300000000000004</v>
      </c>
      <c r="H176" s="59"/>
      <c r="I176" s="59"/>
      <c r="J176" s="59" t="s">
        <v>384</v>
      </c>
      <c r="K176" s="59" t="s">
        <v>401</v>
      </c>
      <c r="L176" s="59" t="s">
        <v>437</v>
      </c>
      <c r="M176" s="59" t="s">
        <v>441</v>
      </c>
      <c r="N176" s="60"/>
    </row>
    <row r="177" spans="2:14">
      <c r="B177" s="187" t="s">
        <v>74</v>
      </c>
      <c r="C177" s="187"/>
      <c r="D177" s="187"/>
      <c r="E177" s="56">
        <v>10</v>
      </c>
      <c r="F177" s="61">
        <f t="shared" si="35"/>
        <v>43</v>
      </c>
      <c r="G177" s="62">
        <f>F177*(1+hypotheses!$C$8)</f>
        <v>47.300000000000004</v>
      </c>
      <c r="H177" s="59"/>
      <c r="I177" s="59"/>
      <c r="J177" s="59"/>
      <c r="K177" s="59"/>
      <c r="L177" s="59"/>
      <c r="M177" s="59"/>
      <c r="N177" s="60"/>
    </row>
    <row r="178" spans="2:14">
      <c r="B178" s="187" t="s">
        <v>75</v>
      </c>
      <c r="C178" s="187"/>
      <c r="D178" s="187"/>
      <c r="E178" s="56">
        <v>10</v>
      </c>
      <c r="F178" s="61">
        <f t="shared" si="35"/>
        <v>43</v>
      </c>
      <c r="G178" s="62">
        <f>F178*(1+hypotheses!$C$8)</f>
        <v>47.300000000000004</v>
      </c>
      <c r="H178" s="59"/>
      <c r="I178" s="59"/>
      <c r="J178" s="59" t="s">
        <v>384</v>
      </c>
      <c r="K178" s="59" t="s">
        <v>401</v>
      </c>
      <c r="L178" s="59" t="s">
        <v>437</v>
      </c>
      <c r="M178" s="59" t="s">
        <v>439</v>
      </c>
      <c r="N178" s="60"/>
    </row>
    <row r="179" spans="2:14" s="93" customFormat="1" ht="13.5" customHeight="1">
      <c r="B179" s="198" t="s">
        <v>193</v>
      </c>
      <c r="C179" s="198"/>
      <c r="D179" s="198"/>
      <c r="E179" s="88">
        <v>0</v>
      </c>
      <c r="F179" s="89">
        <f>E179*$E$2</f>
        <v>0</v>
      </c>
      <c r="G179" s="90">
        <f>F179*(1+hypotheses!$C$8)</f>
        <v>0</v>
      </c>
      <c r="H179" s="91" t="s">
        <v>216</v>
      </c>
      <c r="I179" s="91" t="s">
        <v>215</v>
      </c>
      <c r="J179" s="91"/>
      <c r="K179" s="91"/>
      <c r="L179" s="91"/>
      <c r="M179" s="91"/>
      <c r="N179" s="92" t="s">
        <v>306</v>
      </c>
    </row>
    <row r="180" spans="2:14">
      <c r="B180" s="175" t="s">
        <v>58</v>
      </c>
      <c r="C180" s="175"/>
      <c r="D180" s="175"/>
      <c r="E180" s="56"/>
      <c r="F180" s="61"/>
      <c r="G180" s="62"/>
      <c r="H180" s="59" t="s">
        <v>287</v>
      </c>
      <c r="I180" s="59" t="s">
        <v>286</v>
      </c>
      <c r="J180" s="59"/>
      <c r="K180" s="59"/>
      <c r="L180" s="59"/>
      <c r="M180" s="59"/>
      <c r="N180" s="60"/>
    </row>
    <row r="181" spans="2:14">
      <c r="B181" s="187" t="s">
        <v>76</v>
      </c>
      <c r="C181" s="187"/>
      <c r="D181" s="187"/>
      <c r="E181" s="56">
        <v>10</v>
      </c>
      <c r="F181" s="61">
        <f t="shared" ref="F181:F182" si="36">E181*$E$2</f>
        <v>43</v>
      </c>
      <c r="G181" s="62">
        <f>F181*(1+hypotheses!$C$8)</f>
        <v>47.300000000000004</v>
      </c>
      <c r="H181" s="59"/>
      <c r="I181" s="59"/>
      <c r="J181" s="59"/>
      <c r="K181" s="59"/>
      <c r="L181" s="59"/>
      <c r="M181" s="59"/>
      <c r="N181" s="60" t="s">
        <v>310</v>
      </c>
    </row>
    <row r="182" spans="2:14">
      <c r="B182" s="207" t="s">
        <v>77</v>
      </c>
      <c r="C182" s="207"/>
      <c r="D182" s="207"/>
      <c r="E182" s="103">
        <v>20</v>
      </c>
      <c r="F182" s="95">
        <f t="shared" si="36"/>
        <v>86</v>
      </c>
      <c r="G182" s="105">
        <f>F182*(1+hypotheses!$C$8)</f>
        <v>94.600000000000009</v>
      </c>
      <c r="H182" s="59"/>
      <c r="I182" s="59"/>
      <c r="J182" s="94" t="s">
        <v>385</v>
      </c>
      <c r="K182" s="94" t="s">
        <v>402</v>
      </c>
      <c r="L182" s="94" t="s">
        <v>354</v>
      </c>
      <c r="M182" s="94" t="s">
        <v>405</v>
      </c>
      <c r="N182" s="60" t="s">
        <v>311</v>
      </c>
    </row>
    <row r="183" spans="2:14" ht="45">
      <c r="B183" s="230"/>
      <c r="C183" s="230"/>
      <c r="D183" s="230"/>
      <c r="E183" s="112"/>
      <c r="F183" s="96"/>
      <c r="G183" s="106"/>
      <c r="H183" s="59"/>
      <c r="I183" s="59"/>
      <c r="J183" s="94" t="s">
        <v>384</v>
      </c>
      <c r="K183" s="94" t="s">
        <v>536</v>
      </c>
      <c r="L183" s="94" t="s">
        <v>537</v>
      </c>
      <c r="M183" s="94" t="s">
        <v>369</v>
      </c>
      <c r="N183" s="60" t="s">
        <v>311</v>
      </c>
    </row>
    <row r="184" spans="2:14">
      <c r="B184" s="231"/>
      <c r="C184" s="231"/>
      <c r="D184" s="231"/>
      <c r="E184" s="110"/>
      <c r="F184" s="97"/>
      <c r="G184" s="104"/>
      <c r="H184" s="59"/>
      <c r="I184" s="59"/>
      <c r="J184" s="94" t="s">
        <v>384</v>
      </c>
      <c r="K184" s="94" t="s">
        <v>538</v>
      </c>
      <c r="L184" s="94" t="s">
        <v>539</v>
      </c>
      <c r="M184" s="94" t="s">
        <v>584</v>
      </c>
      <c r="N184" s="60" t="s">
        <v>311</v>
      </c>
    </row>
    <row r="185" spans="2:14">
      <c r="B185" s="176" t="s">
        <v>194</v>
      </c>
      <c r="C185" s="176" t="s">
        <v>6</v>
      </c>
      <c r="D185" s="176" t="s">
        <v>6</v>
      </c>
      <c r="E185" s="103">
        <v>5</v>
      </c>
      <c r="F185" s="95">
        <f>E185*$E$2</f>
        <v>21.5</v>
      </c>
      <c r="G185" s="105">
        <f>F185*(1+hypotheses!$C$8)</f>
        <v>23.650000000000002</v>
      </c>
      <c r="H185" s="59">
        <v>4.2</v>
      </c>
      <c r="I185" s="59" t="s">
        <v>215</v>
      </c>
      <c r="J185" s="59" t="s">
        <v>415</v>
      </c>
      <c r="K185" s="59" t="s">
        <v>416</v>
      </c>
      <c r="L185" s="59" t="s">
        <v>417</v>
      </c>
      <c r="M185" s="59" t="s">
        <v>420</v>
      </c>
      <c r="N185" s="60" t="s">
        <v>204</v>
      </c>
    </row>
    <row r="186" spans="2:14">
      <c r="B186" s="222"/>
      <c r="C186" s="222"/>
      <c r="D186" s="222"/>
      <c r="E186" s="112"/>
      <c r="F186" s="96"/>
      <c r="G186" s="106"/>
      <c r="H186" s="59">
        <v>4.2</v>
      </c>
      <c r="I186" s="59" t="s">
        <v>215</v>
      </c>
      <c r="J186" s="59" t="s">
        <v>384</v>
      </c>
      <c r="K186" s="59" t="s">
        <v>401</v>
      </c>
      <c r="L186" s="59" t="s">
        <v>353</v>
      </c>
      <c r="M186" s="59" t="s">
        <v>436</v>
      </c>
      <c r="N186" s="60" t="s">
        <v>204</v>
      </c>
    </row>
    <row r="187" spans="2:14">
      <c r="B187" s="222"/>
      <c r="C187" s="222"/>
      <c r="D187" s="222"/>
      <c r="E187" s="112"/>
      <c r="F187" s="96"/>
      <c r="G187" s="106"/>
      <c r="H187" s="59">
        <v>4.2</v>
      </c>
      <c r="I187" s="59" t="s">
        <v>215</v>
      </c>
      <c r="J187" s="59" t="s">
        <v>384</v>
      </c>
      <c r="K187" s="59" t="s">
        <v>538</v>
      </c>
      <c r="L187" s="59" t="s">
        <v>539</v>
      </c>
      <c r="M187" s="59" t="s">
        <v>585</v>
      </c>
      <c r="N187" s="60" t="s">
        <v>204</v>
      </c>
    </row>
    <row r="188" spans="2:14">
      <c r="B188" s="174"/>
      <c r="C188" s="174"/>
      <c r="D188" s="174"/>
      <c r="E188" s="110"/>
      <c r="F188" s="97"/>
      <c r="G188" s="104"/>
      <c r="H188" s="59">
        <v>4.2</v>
      </c>
      <c r="I188" s="59" t="s">
        <v>215</v>
      </c>
      <c r="J188" s="59" t="s">
        <v>384</v>
      </c>
      <c r="K188" s="59" t="s">
        <v>538</v>
      </c>
      <c r="L188" s="59" t="s">
        <v>539</v>
      </c>
      <c r="M188" s="59" t="s">
        <v>587</v>
      </c>
      <c r="N188" s="60" t="s">
        <v>204</v>
      </c>
    </row>
    <row r="189" spans="2:14">
      <c r="B189" s="168" t="s">
        <v>78</v>
      </c>
      <c r="C189" s="169"/>
      <c r="D189" s="170"/>
      <c r="E189" s="56"/>
      <c r="F189" s="61"/>
      <c r="G189" s="62"/>
      <c r="H189" s="59"/>
      <c r="I189" s="59"/>
      <c r="J189" s="59"/>
      <c r="K189" s="59"/>
      <c r="L189" s="59"/>
      <c r="M189" s="59"/>
      <c r="N189" s="60"/>
    </row>
    <row r="190" spans="2:14">
      <c r="B190" s="187" t="s">
        <v>79</v>
      </c>
      <c r="C190" s="187"/>
      <c r="D190" s="187"/>
      <c r="E190" s="56">
        <v>5</v>
      </c>
      <c r="F190" s="61">
        <f t="shared" ref="F190:F191" si="37">E190*$E$2</f>
        <v>21.5</v>
      </c>
      <c r="G190" s="62">
        <f>F190*(1+hypotheses!$C$8)</f>
        <v>23.650000000000002</v>
      </c>
      <c r="H190" s="59"/>
      <c r="I190" s="59"/>
      <c r="J190" s="59" t="s">
        <v>384</v>
      </c>
      <c r="K190" s="59" t="s">
        <v>538</v>
      </c>
      <c r="L190" s="59" t="s">
        <v>539</v>
      </c>
      <c r="M190" s="59" t="s">
        <v>575</v>
      </c>
      <c r="N190" s="60"/>
    </row>
    <row r="191" spans="2:14">
      <c r="B191" s="187" t="s">
        <v>80</v>
      </c>
      <c r="C191" s="187"/>
      <c r="D191" s="187"/>
      <c r="E191" s="56">
        <v>3</v>
      </c>
      <c r="F191" s="61">
        <f t="shared" si="37"/>
        <v>12.899999999999999</v>
      </c>
      <c r="G191" s="62">
        <f>F191*(1+hypotheses!$C$8)</f>
        <v>14.19</v>
      </c>
      <c r="H191" s="59"/>
      <c r="I191" s="59"/>
      <c r="J191" s="59" t="s">
        <v>384</v>
      </c>
      <c r="K191" s="59" t="s">
        <v>401</v>
      </c>
      <c r="L191" s="59" t="s">
        <v>353</v>
      </c>
      <c r="M191" s="59" t="s">
        <v>433</v>
      </c>
      <c r="N191" s="60"/>
    </row>
    <row r="192" spans="2:14">
      <c r="B192" s="168" t="s">
        <v>214</v>
      </c>
      <c r="C192" s="169"/>
      <c r="D192" s="170"/>
      <c r="E192" s="56">
        <v>5</v>
      </c>
      <c r="F192" s="61">
        <f>E192*$E$2</f>
        <v>21.5</v>
      </c>
      <c r="G192" s="62">
        <f>F192*(1+hypotheses!$C$8)</f>
        <v>23.650000000000002</v>
      </c>
      <c r="H192" s="59">
        <v>4.9000000000000004</v>
      </c>
      <c r="I192" s="59"/>
      <c r="J192" s="59" t="s">
        <v>384</v>
      </c>
      <c r="K192" s="59" t="s">
        <v>401</v>
      </c>
      <c r="L192" s="59" t="s">
        <v>353</v>
      </c>
      <c r="M192" s="59" t="s">
        <v>433</v>
      </c>
      <c r="N192" s="60" t="s">
        <v>205</v>
      </c>
    </row>
    <row r="193" spans="2:14" ht="45">
      <c r="B193" s="168" t="s">
        <v>57</v>
      </c>
      <c r="C193" s="169"/>
      <c r="D193" s="170"/>
      <c r="E193" s="56">
        <v>3</v>
      </c>
      <c r="F193" s="61">
        <f>E193*$E$2</f>
        <v>12.899999999999999</v>
      </c>
      <c r="G193" s="62">
        <f>F193*(1+hypotheses!$C$8)</f>
        <v>14.19</v>
      </c>
      <c r="H193" s="59">
        <v>5.0999999999999996</v>
      </c>
      <c r="I193" s="59"/>
      <c r="J193" s="111" t="s">
        <v>385</v>
      </c>
      <c r="K193" s="111" t="s">
        <v>398</v>
      </c>
      <c r="L193" s="94" t="s">
        <v>350</v>
      </c>
      <c r="M193" s="94" t="s">
        <v>393</v>
      </c>
      <c r="N193" s="60"/>
    </row>
    <row r="194" spans="2:14">
      <c r="B194" s="194" t="s">
        <v>341</v>
      </c>
      <c r="C194" s="195"/>
      <c r="D194" s="196"/>
      <c r="E194" s="103">
        <v>30</v>
      </c>
      <c r="F194" s="95">
        <f>E194*$E$2</f>
        <v>129</v>
      </c>
      <c r="G194" s="105">
        <f>F194*(1+hypotheses!$C$8)</f>
        <v>141.9</v>
      </c>
      <c r="H194" s="59">
        <v>4.7</v>
      </c>
      <c r="I194" s="59" t="s">
        <v>288</v>
      </c>
      <c r="J194" s="94" t="s">
        <v>385</v>
      </c>
      <c r="K194" s="94" t="s">
        <v>402</v>
      </c>
      <c r="L194" s="94" t="s">
        <v>354</v>
      </c>
      <c r="M194" s="94" t="s">
        <v>411</v>
      </c>
      <c r="N194" s="60" t="s">
        <v>340</v>
      </c>
    </row>
    <row r="195" spans="2:14">
      <c r="B195" s="183"/>
      <c r="C195" s="184"/>
      <c r="D195" s="185"/>
      <c r="E195" s="112"/>
      <c r="F195" s="96"/>
      <c r="G195" s="106"/>
      <c r="H195" s="59">
        <v>4.7</v>
      </c>
      <c r="I195" s="59" t="s">
        <v>288</v>
      </c>
      <c r="J195" s="94" t="s">
        <v>385</v>
      </c>
      <c r="K195" s="94" t="s">
        <v>402</v>
      </c>
      <c r="L195" s="94" t="s">
        <v>354</v>
      </c>
      <c r="M195" s="94" t="s">
        <v>412</v>
      </c>
      <c r="N195" s="60" t="s">
        <v>340</v>
      </c>
    </row>
    <row r="196" spans="2:14">
      <c r="B196" s="183"/>
      <c r="C196" s="184"/>
      <c r="D196" s="185"/>
      <c r="E196" s="112"/>
      <c r="F196" s="96"/>
      <c r="G196" s="106"/>
      <c r="H196" s="59">
        <v>4.7</v>
      </c>
      <c r="I196" s="59" t="s">
        <v>288</v>
      </c>
      <c r="J196" s="94" t="s">
        <v>384</v>
      </c>
      <c r="K196" s="94" t="s">
        <v>401</v>
      </c>
      <c r="L196" s="94" t="s">
        <v>353</v>
      </c>
      <c r="M196" s="94" t="s">
        <v>413</v>
      </c>
      <c r="N196" s="60" t="s">
        <v>340</v>
      </c>
    </row>
    <row r="197" spans="2:14">
      <c r="B197" s="183"/>
      <c r="C197" s="184"/>
      <c r="D197" s="185"/>
      <c r="E197" s="112"/>
      <c r="F197" s="96"/>
      <c r="G197" s="106"/>
      <c r="H197" s="59">
        <v>4.7</v>
      </c>
      <c r="I197" s="59" t="s">
        <v>288</v>
      </c>
      <c r="J197" s="94" t="s">
        <v>385</v>
      </c>
      <c r="K197" s="94" t="s">
        <v>402</v>
      </c>
      <c r="L197" s="94" t="s">
        <v>354</v>
      </c>
      <c r="M197" s="94" t="s">
        <v>414</v>
      </c>
      <c r="N197" s="60" t="s">
        <v>340</v>
      </c>
    </row>
    <row r="198" spans="2:14">
      <c r="B198" s="183"/>
      <c r="C198" s="184"/>
      <c r="D198" s="185"/>
      <c r="E198" s="112"/>
      <c r="F198" s="96"/>
      <c r="G198" s="106"/>
      <c r="H198" s="59">
        <v>4.7</v>
      </c>
      <c r="I198" s="59" t="s">
        <v>288</v>
      </c>
      <c r="J198" s="94" t="s">
        <v>384</v>
      </c>
      <c r="K198" s="94" t="s">
        <v>538</v>
      </c>
      <c r="L198" s="94" t="s">
        <v>539</v>
      </c>
      <c r="M198" s="94" t="s">
        <v>566</v>
      </c>
      <c r="N198" s="60" t="s">
        <v>340</v>
      </c>
    </row>
    <row r="199" spans="2:14">
      <c r="B199" s="183"/>
      <c r="C199" s="184"/>
      <c r="D199" s="185"/>
      <c r="E199" s="112"/>
      <c r="F199" s="96"/>
      <c r="G199" s="106"/>
      <c r="H199" s="59">
        <v>4.7</v>
      </c>
      <c r="I199" s="59" t="s">
        <v>288</v>
      </c>
      <c r="J199" s="94" t="s">
        <v>384</v>
      </c>
      <c r="K199" s="94" t="s">
        <v>538</v>
      </c>
      <c r="L199" s="94" t="s">
        <v>539</v>
      </c>
      <c r="M199" s="94" t="s">
        <v>572</v>
      </c>
      <c r="N199" s="60" t="s">
        <v>340</v>
      </c>
    </row>
    <row r="200" spans="2:14">
      <c r="B200" s="183"/>
      <c r="C200" s="184"/>
      <c r="D200" s="185"/>
      <c r="E200" s="112"/>
      <c r="F200" s="96"/>
      <c r="G200" s="106"/>
      <c r="H200" s="59">
        <v>4.7</v>
      </c>
      <c r="I200" s="59" t="s">
        <v>288</v>
      </c>
      <c r="J200" s="94" t="s">
        <v>384</v>
      </c>
      <c r="K200" s="94" t="s">
        <v>538</v>
      </c>
      <c r="L200" s="94" t="s">
        <v>539</v>
      </c>
      <c r="M200" s="94" t="s">
        <v>576</v>
      </c>
      <c r="N200" s="60" t="s">
        <v>340</v>
      </c>
    </row>
    <row r="201" spans="2:14">
      <c r="B201" s="183"/>
      <c r="C201" s="184"/>
      <c r="D201" s="185"/>
      <c r="E201" s="112"/>
      <c r="F201" s="96"/>
      <c r="G201" s="106"/>
      <c r="H201" s="59">
        <v>4.7</v>
      </c>
      <c r="I201" s="59" t="s">
        <v>288</v>
      </c>
      <c r="J201" s="94" t="s">
        <v>384</v>
      </c>
      <c r="K201" s="94" t="s">
        <v>538</v>
      </c>
      <c r="L201" s="94" t="s">
        <v>539</v>
      </c>
      <c r="M201" s="94" t="s">
        <v>577</v>
      </c>
      <c r="N201" s="60" t="s">
        <v>340</v>
      </c>
    </row>
    <row r="202" spans="2:14">
      <c r="B202" s="177"/>
      <c r="C202" s="178"/>
      <c r="D202" s="179"/>
      <c r="E202" s="110"/>
      <c r="F202" s="97"/>
      <c r="G202" s="104"/>
      <c r="H202" s="59">
        <v>4.7</v>
      </c>
      <c r="I202" s="59" t="s">
        <v>288</v>
      </c>
      <c r="J202" s="94" t="s">
        <v>384</v>
      </c>
      <c r="K202" s="94" t="s">
        <v>538</v>
      </c>
      <c r="L202" s="94" t="s">
        <v>539</v>
      </c>
      <c r="M202" s="94" t="s">
        <v>586</v>
      </c>
      <c r="N202" s="60" t="s">
        <v>340</v>
      </c>
    </row>
    <row r="203" spans="2:14">
      <c r="B203" s="194" t="s">
        <v>219</v>
      </c>
      <c r="C203" s="195"/>
      <c r="D203" s="196"/>
      <c r="E203" s="103">
        <v>15</v>
      </c>
      <c r="F203" s="95">
        <f t="shared" ref="F203" si="38">E203*$E$2</f>
        <v>64.5</v>
      </c>
      <c r="G203" s="105">
        <f>F203*(1+hypotheses!$C$8)</f>
        <v>70.95</v>
      </c>
      <c r="H203" s="59" t="s">
        <v>290</v>
      </c>
      <c r="I203" s="59" t="s">
        <v>291</v>
      </c>
      <c r="J203" s="107" t="s">
        <v>385</v>
      </c>
      <c r="K203" s="107" t="s">
        <v>402</v>
      </c>
      <c r="L203" s="111" t="s">
        <v>354</v>
      </c>
      <c r="M203" s="94" t="s">
        <v>406</v>
      </c>
      <c r="N203" s="60" t="s">
        <v>220</v>
      </c>
    </row>
    <row r="204" spans="2:14">
      <c r="B204" s="183"/>
      <c r="C204" s="184"/>
      <c r="D204" s="185"/>
      <c r="E204" s="112"/>
      <c r="F204" s="96"/>
      <c r="G204" s="106"/>
      <c r="H204" s="59" t="s">
        <v>292</v>
      </c>
      <c r="I204" s="59" t="s">
        <v>294</v>
      </c>
      <c r="J204" s="107" t="s">
        <v>385</v>
      </c>
      <c r="K204" s="107" t="s">
        <v>402</v>
      </c>
      <c r="L204" s="111" t="s">
        <v>354</v>
      </c>
      <c r="M204" s="59" t="s">
        <v>407</v>
      </c>
      <c r="N204" s="60"/>
    </row>
    <row r="205" spans="2:14">
      <c r="B205" s="183"/>
      <c r="C205" s="184"/>
      <c r="D205" s="185"/>
      <c r="E205" s="112"/>
      <c r="F205" s="96"/>
      <c r="G205" s="106"/>
      <c r="H205" s="59" t="s">
        <v>292</v>
      </c>
      <c r="I205" s="59" t="s">
        <v>294</v>
      </c>
      <c r="J205" s="107" t="s">
        <v>385</v>
      </c>
      <c r="K205" s="107" t="s">
        <v>402</v>
      </c>
      <c r="L205" s="111" t="s">
        <v>354</v>
      </c>
      <c r="M205" s="59" t="s">
        <v>408</v>
      </c>
      <c r="N205" s="60"/>
    </row>
    <row r="206" spans="2:14">
      <c r="B206" s="183"/>
      <c r="C206" s="184"/>
      <c r="D206" s="185"/>
      <c r="E206" s="112"/>
      <c r="F206" s="96"/>
      <c r="G206" s="106"/>
      <c r="H206" s="59" t="s">
        <v>292</v>
      </c>
      <c r="I206" s="59" t="s">
        <v>294</v>
      </c>
      <c r="J206" s="107" t="s">
        <v>385</v>
      </c>
      <c r="K206" s="107" t="s">
        <v>402</v>
      </c>
      <c r="L206" s="111" t="s">
        <v>354</v>
      </c>
      <c r="M206" s="59" t="s">
        <v>409</v>
      </c>
      <c r="N206" s="60"/>
    </row>
    <row r="207" spans="2:14">
      <c r="B207" s="183"/>
      <c r="C207" s="184"/>
      <c r="D207" s="185"/>
      <c r="E207" s="112"/>
      <c r="F207" s="96"/>
      <c r="G207" s="106"/>
      <c r="H207" s="59" t="s">
        <v>292</v>
      </c>
      <c r="I207" s="59" t="s">
        <v>294</v>
      </c>
      <c r="J207" s="107" t="s">
        <v>385</v>
      </c>
      <c r="K207" s="107" t="s">
        <v>402</v>
      </c>
      <c r="L207" s="111" t="s">
        <v>354</v>
      </c>
      <c r="M207" s="94" t="s">
        <v>410</v>
      </c>
      <c r="N207" s="60"/>
    </row>
    <row r="208" spans="2:14">
      <c r="B208" s="183"/>
      <c r="C208" s="184"/>
      <c r="D208" s="185"/>
      <c r="E208" s="112"/>
      <c r="F208" s="96"/>
      <c r="G208" s="106"/>
      <c r="H208" s="59" t="s">
        <v>292</v>
      </c>
      <c r="I208" s="59" t="s">
        <v>294</v>
      </c>
      <c r="J208" s="107" t="s">
        <v>384</v>
      </c>
      <c r="K208" s="107" t="s">
        <v>538</v>
      </c>
      <c r="L208" s="111" t="s">
        <v>539</v>
      </c>
      <c r="M208" s="94" t="s">
        <v>557</v>
      </c>
      <c r="N208" s="60"/>
    </row>
    <row r="209" spans="2:15">
      <c r="B209" s="183"/>
      <c r="C209" s="184"/>
      <c r="D209" s="185"/>
      <c r="E209" s="112"/>
      <c r="F209" s="96"/>
      <c r="G209" s="106"/>
      <c r="H209" s="59" t="s">
        <v>292</v>
      </c>
      <c r="I209" s="59" t="s">
        <v>294</v>
      </c>
      <c r="J209" s="107" t="s">
        <v>384</v>
      </c>
      <c r="K209" s="107" t="s">
        <v>538</v>
      </c>
      <c r="L209" s="111" t="s">
        <v>539</v>
      </c>
      <c r="M209" s="59" t="s">
        <v>563</v>
      </c>
      <c r="N209" s="60"/>
    </row>
    <row r="210" spans="2:15">
      <c r="B210" s="183"/>
      <c r="C210" s="184"/>
      <c r="D210" s="185"/>
      <c r="E210" s="112"/>
      <c r="F210" s="96"/>
      <c r="G210" s="106"/>
      <c r="H210" s="59" t="s">
        <v>292</v>
      </c>
      <c r="I210" s="59" t="s">
        <v>294</v>
      </c>
      <c r="J210" s="107" t="s">
        <v>384</v>
      </c>
      <c r="K210" s="107" t="s">
        <v>538</v>
      </c>
      <c r="L210" s="111" t="s">
        <v>539</v>
      </c>
      <c r="M210" s="94" t="s">
        <v>564</v>
      </c>
      <c r="N210" s="60"/>
    </row>
    <row r="211" spans="2:15">
      <c r="B211" s="177"/>
      <c r="C211" s="178"/>
      <c r="D211" s="179"/>
      <c r="E211" s="110"/>
      <c r="F211" s="97"/>
      <c r="G211" s="104"/>
      <c r="H211" s="59" t="s">
        <v>292</v>
      </c>
      <c r="I211" s="59" t="s">
        <v>294</v>
      </c>
      <c r="J211" s="107" t="s">
        <v>384</v>
      </c>
      <c r="K211" s="107" t="s">
        <v>538</v>
      </c>
      <c r="L211" s="111" t="s">
        <v>539</v>
      </c>
      <c r="M211" s="94" t="s">
        <v>565</v>
      </c>
      <c r="N211" s="60"/>
    </row>
    <row r="212" spans="2:15">
      <c r="B212" s="168" t="s">
        <v>293</v>
      </c>
      <c r="C212" s="169"/>
      <c r="D212" s="170"/>
      <c r="E212" s="56"/>
      <c r="F212" s="61"/>
      <c r="G212" s="62"/>
      <c r="H212" s="59" t="s">
        <v>292</v>
      </c>
      <c r="I212" s="59" t="s">
        <v>294</v>
      </c>
      <c r="J212" s="59"/>
      <c r="K212" s="59"/>
      <c r="L212" s="59" t="s">
        <v>384</v>
      </c>
      <c r="M212" s="59" t="s">
        <v>538</v>
      </c>
      <c r="N212" s="60" t="s">
        <v>539</v>
      </c>
      <c r="O212" s="43" t="s">
        <v>573</v>
      </c>
    </row>
    <row r="213" spans="2:15">
      <c r="B213" s="202" t="s">
        <v>221</v>
      </c>
      <c r="C213" s="188"/>
      <c r="D213" s="189"/>
      <c r="E213" s="56">
        <v>5</v>
      </c>
      <c r="F213" s="61">
        <f t="shared" ref="F213:F220" si="39">E213*$E$2</f>
        <v>21.5</v>
      </c>
      <c r="G213" s="62">
        <f>F213*(1+hypotheses!$C$8)</f>
        <v>23.650000000000002</v>
      </c>
      <c r="H213" s="59"/>
      <c r="I213" s="59"/>
      <c r="J213" s="59"/>
      <c r="K213" s="59"/>
      <c r="L213" s="59"/>
      <c r="M213" s="59"/>
      <c r="N213" s="60" t="s">
        <v>222</v>
      </c>
    </row>
    <row r="214" spans="2:15" ht="15.75" customHeight="1">
      <c r="B214" s="202" t="s">
        <v>223</v>
      </c>
      <c r="C214" s="188"/>
      <c r="D214" s="189"/>
      <c r="E214" s="56">
        <v>5</v>
      </c>
      <c r="F214" s="61">
        <f t="shared" si="39"/>
        <v>21.5</v>
      </c>
      <c r="G214" s="62">
        <f>F214*(1+hypotheses!$C$8)</f>
        <v>23.650000000000002</v>
      </c>
      <c r="H214" s="59"/>
      <c r="I214" s="59"/>
      <c r="J214" s="59"/>
      <c r="K214" s="59"/>
      <c r="L214" s="59"/>
      <c r="M214" s="59"/>
      <c r="N214" s="60" t="s">
        <v>222</v>
      </c>
    </row>
    <row r="215" spans="2:15" ht="15.75" customHeight="1">
      <c r="B215" s="202" t="s">
        <v>224</v>
      </c>
      <c r="C215" s="188"/>
      <c r="D215" s="189"/>
      <c r="E215" s="56">
        <v>5</v>
      </c>
      <c r="F215" s="61">
        <f t="shared" si="39"/>
        <v>21.5</v>
      </c>
      <c r="G215" s="62">
        <f>F215*(1+hypotheses!$C$8)</f>
        <v>23.650000000000002</v>
      </c>
      <c r="H215" s="59"/>
      <c r="I215" s="59"/>
      <c r="J215" s="59"/>
      <c r="K215" s="59"/>
      <c r="L215" s="59"/>
      <c r="M215" s="59"/>
      <c r="N215" s="60" t="s">
        <v>222</v>
      </c>
    </row>
    <row r="216" spans="2:15">
      <c r="B216" s="210" t="s">
        <v>225</v>
      </c>
      <c r="C216" s="211"/>
      <c r="D216" s="212"/>
      <c r="E216" s="103">
        <v>5</v>
      </c>
      <c r="F216" s="95">
        <f t="shared" si="39"/>
        <v>21.5</v>
      </c>
      <c r="G216" s="105">
        <f>F216*(1+hypotheses!$C$8)</f>
        <v>23.650000000000002</v>
      </c>
      <c r="H216" s="59"/>
      <c r="I216" s="59"/>
      <c r="J216" s="59" t="s">
        <v>384</v>
      </c>
      <c r="K216" s="59" t="s">
        <v>538</v>
      </c>
      <c r="L216" s="59" t="s">
        <v>539</v>
      </c>
      <c r="M216" s="59" t="s">
        <v>554</v>
      </c>
      <c r="N216" s="60"/>
    </row>
    <row r="217" spans="2:15">
      <c r="B217" s="236"/>
      <c r="C217" s="237"/>
      <c r="D217" s="238"/>
      <c r="E217" s="110"/>
      <c r="F217" s="97"/>
      <c r="G217" s="104"/>
      <c r="H217" s="59"/>
      <c r="I217" s="59"/>
      <c r="J217" s="59" t="s">
        <v>384</v>
      </c>
      <c r="K217" s="59" t="s">
        <v>593</v>
      </c>
      <c r="L217" s="59" t="s">
        <v>594</v>
      </c>
      <c r="M217" s="59" t="s">
        <v>602</v>
      </c>
      <c r="N217" s="60"/>
    </row>
    <row r="218" spans="2:15" ht="15.75" customHeight="1">
      <c r="B218" s="194" t="s">
        <v>226</v>
      </c>
      <c r="C218" s="195"/>
      <c r="D218" s="196"/>
      <c r="E218" s="103">
        <v>5</v>
      </c>
      <c r="F218" s="95">
        <f t="shared" si="39"/>
        <v>21.5</v>
      </c>
      <c r="G218" s="105">
        <f>F218*(1+hypotheses!$C$8)</f>
        <v>23.650000000000002</v>
      </c>
      <c r="H218" s="59">
        <v>4.3</v>
      </c>
      <c r="I218" s="59" t="s">
        <v>285</v>
      </c>
      <c r="J218" s="59" t="s">
        <v>384</v>
      </c>
      <c r="K218" s="59" t="s">
        <v>538</v>
      </c>
      <c r="L218" s="59" t="s">
        <v>539</v>
      </c>
      <c r="M218" s="59" t="s">
        <v>559</v>
      </c>
      <c r="N218" s="60"/>
    </row>
    <row r="219" spans="2:15" ht="15.75" customHeight="1">
      <c r="B219" s="177"/>
      <c r="C219" s="178"/>
      <c r="D219" s="179"/>
      <c r="E219" s="110"/>
      <c r="F219" s="97"/>
      <c r="G219" s="104"/>
      <c r="H219" s="59">
        <v>4.3</v>
      </c>
      <c r="I219" s="59" t="s">
        <v>285</v>
      </c>
      <c r="J219" s="59" t="s">
        <v>384</v>
      </c>
      <c r="K219" s="59" t="s">
        <v>538</v>
      </c>
      <c r="L219" s="59" t="s">
        <v>539</v>
      </c>
      <c r="M219" s="59" t="s">
        <v>583</v>
      </c>
      <c r="N219" s="60"/>
    </row>
    <row r="220" spans="2:15" ht="15.75" customHeight="1">
      <c r="B220" s="168" t="s">
        <v>227</v>
      </c>
      <c r="C220" s="169"/>
      <c r="D220" s="170"/>
      <c r="E220" s="56">
        <v>5</v>
      </c>
      <c r="F220" s="61">
        <f t="shared" si="39"/>
        <v>21.5</v>
      </c>
      <c r="G220" s="62">
        <f>F220*(1+hypotheses!$C$8)</f>
        <v>23.650000000000002</v>
      </c>
      <c r="H220" s="59">
        <v>4.3</v>
      </c>
      <c r="I220" s="59" t="s">
        <v>285</v>
      </c>
      <c r="J220" s="59"/>
      <c r="K220" s="59"/>
      <c r="L220" s="59"/>
      <c r="M220" s="59"/>
      <c r="N220" s="60"/>
    </row>
    <row r="221" spans="2:15" ht="15.75" customHeight="1">
      <c r="B221" s="67" t="s">
        <v>228</v>
      </c>
      <c r="C221" s="68"/>
      <c r="D221" s="69"/>
      <c r="E221" s="56"/>
      <c r="F221" s="61"/>
      <c r="G221" s="62"/>
      <c r="H221" s="59" t="s">
        <v>295</v>
      </c>
      <c r="I221" s="59" t="s">
        <v>285</v>
      </c>
      <c r="J221" s="59" t="s">
        <v>385</v>
      </c>
      <c r="K221" s="59" t="s">
        <v>396</v>
      </c>
      <c r="L221" s="59" t="s">
        <v>348</v>
      </c>
      <c r="M221" s="59" t="s">
        <v>393</v>
      </c>
      <c r="N221" s="60"/>
    </row>
    <row r="222" spans="2:15" ht="15.75" customHeight="1">
      <c r="B222" s="202" t="s">
        <v>229</v>
      </c>
      <c r="C222" s="188"/>
      <c r="D222" s="189"/>
      <c r="E222" s="56">
        <v>5</v>
      </c>
      <c r="F222" s="61">
        <f t="shared" ref="F222:F223" si="40">E222*$E$2</f>
        <v>21.5</v>
      </c>
      <c r="G222" s="62">
        <f>F222*(1+hypotheses!$C$8)</f>
        <v>23.650000000000002</v>
      </c>
      <c r="H222" s="59"/>
      <c r="I222" s="59"/>
      <c r="J222" s="59"/>
      <c r="K222" s="59"/>
      <c r="L222" s="59"/>
      <c r="M222" s="59"/>
      <c r="N222" s="60"/>
    </row>
    <row r="223" spans="2:15" ht="15.75" customHeight="1">
      <c r="B223" s="202" t="s">
        <v>230</v>
      </c>
      <c r="C223" s="188"/>
      <c r="D223" s="189"/>
      <c r="E223" s="56">
        <v>5</v>
      </c>
      <c r="F223" s="61">
        <f t="shared" si="40"/>
        <v>21.5</v>
      </c>
      <c r="G223" s="62">
        <f>F223*(1+hypotheses!$C$8)</f>
        <v>23.650000000000002</v>
      </c>
      <c r="H223" s="59"/>
      <c r="I223" s="59"/>
      <c r="J223" s="59" t="s">
        <v>384</v>
      </c>
      <c r="K223" s="59" t="s">
        <v>538</v>
      </c>
      <c r="L223" s="59" t="s">
        <v>539</v>
      </c>
      <c r="M223" s="59" t="s">
        <v>555</v>
      </c>
      <c r="N223" s="60"/>
    </row>
    <row r="224" spans="2:15" ht="15.75" customHeight="1">
      <c r="B224" s="202" t="s">
        <v>231</v>
      </c>
      <c r="C224" s="188"/>
      <c r="D224" s="189"/>
      <c r="E224" s="56">
        <v>5</v>
      </c>
      <c r="F224" s="61">
        <f t="shared" ref="F224" si="41">E224*$E$2</f>
        <v>21.5</v>
      </c>
      <c r="G224" s="62">
        <f>F224*(1+hypotheses!$C$8)</f>
        <v>23.650000000000002</v>
      </c>
      <c r="H224" s="59"/>
      <c r="I224" s="59"/>
      <c r="J224" s="59"/>
      <c r="K224" s="59"/>
      <c r="L224" s="59"/>
      <c r="M224" s="59"/>
      <c r="N224" s="60"/>
    </row>
    <row r="225" spans="2:14" ht="15.75" customHeight="1">
      <c r="B225" s="202" t="s">
        <v>232</v>
      </c>
      <c r="C225" s="188"/>
      <c r="D225" s="189"/>
      <c r="E225" s="56">
        <v>5</v>
      </c>
      <c r="F225" s="61">
        <f t="shared" ref="F225" si="42">E225*$E$2</f>
        <v>21.5</v>
      </c>
      <c r="G225" s="62">
        <f>F225*(1+hypotheses!$C$8)</f>
        <v>23.650000000000002</v>
      </c>
      <c r="H225" s="59"/>
      <c r="I225" s="59"/>
      <c r="J225" s="59"/>
      <c r="K225" s="59"/>
      <c r="L225" s="59"/>
      <c r="M225" s="59"/>
      <c r="N225" s="60"/>
    </row>
    <row r="226" spans="2:14" s="119" customFormat="1" ht="15.75" customHeight="1">
      <c r="B226" s="224" t="s">
        <v>421</v>
      </c>
      <c r="C226" s="225"/>
      <c r="D226" s="226"/>
      <c r="E226" s="114"/>
      <c r="F226" s="115"/>
      <c r="G226" s="116"/>
      <c r="H226" s="117" t="s">
        <v>295</v>
      </c>
      <c r="I226" s="117" t="s">
        <v>285</v>
      </c>
      <c r="J226" s="120"/>
      <c r="K226" s="121"/>
      <c r="L226" s="121"/>
      <c r="M226" s="122"/>
      <c r="N226" s="118"/>
    </row>
    <row r="227" spans="2:14" s="119" customFormat="1" ht="15.75" customHeight="1">
      <c r="B227" s="227" t="s">
        <v>427</v>
      </c>
      <c r="C227" s="228"/>
      <c r="D227" s="229"/>
      <c r="E227" s="129">
        <v>0</v>
      </c>
      <c r="F227" s="131">
        <f>E227*$E$2</f>
        <v>0</v>
      </c>
      <c r="G227" s="133">
        <f>F227*(1+hypotheses!$C$8)</f>
        <v>0</v>
      </c>
      <c r="H227" s="117"/>
      <c r="I227" s="117"/>
      <c r="J227" s="117" t="s">
        <v>385</v>
      </c>
      <c r="K227" s="117" t="s">
        <v>402</v>
      </c>
      <c r="L227" s="117" t="s">
        <v>354</v>
      </c>
      <c r="M227" s="117" t="s">
        <v>419</v>
      </c>
      <c r="N227" s="118"/>
    </row>
    <row r="228" spans="2:14" s="119" customFormat="1">
      <c r="B228" s="223"/>
      <c r="C228" s="223"/>
      <c r="D228" s="223"/>
      <c r="E228" s="130"/>
      <c r="F228" s="132"/>
      <c r="G228" s="134"/>
      <c r="H228" s="117">
        <v>4.9000000000000004</v>
      </c>
      <c r="I228" s="117" t="s">
        <v>153</v>
      </c>
      <c r="J228" s="126" t="s">
        <v>385</v>
      </c>
      <c r="K228" s="126" t="s">
        <v>402</v>
      </c>
      <c r="L228" s="127" t="s">
        <v>354</v>
      </c>
      <c r="M228" s="128" t="s">
        <v>423</v>
      </c>
      <c r="N228" s="118"/>
    </row>
    <row r="229" spans="2:14" s="119" customFormat="1" ht="15.75" customHeight="1">
      <c r="B229" s="219" t="s">
        <v>426</v>
      </c>
      <c r="C229" s="220"/>
      <c r="D229" s="221"/>
      <c r="E229" s="114">
        <v>0</v>
      </c>
      <c r="F229" s="115">
        <f>E229*$E$2</f>
        <v>0</v>
      </c>
      <c r="G229" s="116">
        <f>F229*(1+hypotheses!$C$8)</f>
        <v>0</v>
      </c>
      <c r="H229" s="117"/>
      <c r="I229" s="117"/>
      <c r="J229" s="126" t="s">
        <v>385</v>
      </c>
      <c r="K229" s="126" t="s">
        <v>402</v>
      </c>
      <c r="L229" s="127" t="s">
        <v>354</v>
      </c>
      <c r="M229" s="117" t="s">
        <v>422</v>
      </c>
      <c r="N229" s="118"/>
    </row>
    <row r="230" spans="2:14" s="119" customFormat="1" ht="15.75" customHeight="1">
      <c r="B230" s="219" t="s">
        <v>425</v>
      </c>
      <c r="C230" s="220"/>
      <c r="D230" s="221"/>
      <c r="E230" s="114">
        <v>0</v>
      </c>
      <c r="F230" s="115">
        <f>E230*$E$2</f>
        <v>0</v>
      </c>
      <c r="G230" s="116">
        <f>F230*(1+hypotheses!$C$8)</f>
        <v>0</v>
      </c>
      <c r="H230" s="117"/>
      <c r="I230" s="117"/>
      <c r="J230" s="117" t="s">
        <v>384</v>
      </c>
      <c r="K230" s="117" t="s">
        <v>401</v>
      </c>
      <c r="L230" s="117" t="s">
        <v>353</v>
      </c>
      <c r="M230" s="117" t="s">
        <v>428</v>
      </c>
      <c r="N230" s="118" t="s">
        <v>429</v>
      </c>
    </row>
    <row r="231" spans="2:14" s="119" customFormat="1" ht="15.75" customHeight="1">
      <c r="B231" s="219" t="s">
        <v>430</v>
      </c>
      <c r="C231" s="220"/>
      <c r="D231" s="221"/>
      <c r="E231" s="114">
        <v>0</v>
      </c>
      <c r="F231" s="115">
        <f>E231*$E$2</f>
        <v>0</v>
      </c>
      <c r="G231" s="116">
        <f>F231*(1+hypotheses!$C$8)</f>
        <v>0</v>
      </c>
      <c r="H231" s="117"/>
      <c r="I231" s="117"/>
      <c r="J231" s="117" t="s">
        <v>384</v>
      </c>
      <c r="K231" s="117" t="s">
        <v>401</v>
      </c>
      <c r="L231" s="117" t="s">
        <v>353</v>
      </c>
      <c r="M231" s="117" t="s">
        <v>431</v>
      </c>
      <c r="N231" s="118"/>
    </row>
    <row r="232" spans="2:14" s="119" customFormat="1" ht="15.75" customHeight="1">
      <c r="B232" s="219" t="s">
        <v>434</v>
      </c>
      <c r="C232" s="220"/>
      <c r="D232" s="221"/>
      <c r="E232" s="114">
        <v>0</v>
      </c>
      <c r="F232" s="115">
        <f>E232*$E$2</f>
        <v>0</v>
      </c>
      <c r="G232" s="116">
        <f>F232*(1+hypotheses!$C$8)</f>
        <v>0</v>
      </c>
      <c r="H232" s="117"/>
      <c r="I232" s="117"/>
      <c r="J232" s="117" t="s">
        <v>384</v>
      </c>
      <c r="K232" s="117" t="s">
        <v>401</v>
      </c>
      <c r="L232" s="117" t="s">
        <v>353</v>
      </c>
      <c r="M232" s="117" t="s">
        <v>435</v>
      </c>
      <c r="N232" s="118"/>
    </row>
    <row r="233" spans="2:14" s="119" customFormat="1" ht="15.75" customHeight="1">
      <c r="B233" s="227" t="s">
        <v>543</v>
      </c>
      <c r="C233" s="228"/>
      <c r="D233" s="229"/>
      <c r="E233" s="129">
        <v>0</v>
      </c>
      <c r="F233" s="131">
        <f>E233*$E$2</f>
        <v>0</v>
      </c>
      <c r="G233" s="133">
        <f>F233*(1+hypotheses!$C$8)</f>
        <v>0</v>
      </c>
      <c r="H233" s="117"/>
      <c r="I233" s="117"/>
      <c r="J233" s="117" t="s">
        <v>384</v>
      </c>
      <c r="K233" s="117" t="s">
        <v>538</v>
      </c>
      <c r="L233" s="117" t="s">
        <v>539</v>
      </c>
      <c r="M233" s="117" t="s">
        <v>544</v>
      </c>
      <c r="N233" s="118"/>
    </row>
    <row r="234" spans="2:14" s="119" customFormat="1" ht="15.75" customHeight="1">
      <c r="B234" s="233"/>
      <c r="C234" s="234"/>
      <c r="D234" s="235"/>
      <c r="E234" s="123"/>
      <c r="F234" s="124"/>
      <c r="G234" s="125"/>
      <c r="H234" s="117"/>
      <c r="I234" s="117"/>
      <c r="J234" s="117" t="s">
        <v>384</v>
      </c>
      <c r="K234" s="117" t="s">
        <v>538</v>
      </c>
      <c r="L234" s="117" t="s">
        <v>539</v>
      </c>
      <c r="M234" s="117" t="s">
        <v>545</v>
      </c>
      <c r="N234" s="118"/>
    </row>
    <row r="235" spans="2:14" s="119" customFormat="1" ht="15.75" customHeight="1">
      <c r="B235" s="233"/>
      <c r="C235" s="234"/>
      <c r="D235" s="235"/>
      <c r="E235" s="123"/>
      <c r="F235" s="124"/>
      <c r="G235" s="125"/>
      <c r="H235" s="117"/>
      <c r="I235" s="117"/>
      <c r="J235" s="117" t="s">
        <v>384</v>
      </c>
      <c r="K235" s="117" t="s">
        <v>538</v>
      </c>
      <c r="L235" s="117" t="s">
        <v>539</v>
      </c>
      <c r="M235" s="117" t="s">
        <v>546</v>
      </c>
      <c r="N235" s="118"/>
    </row>
    <row r="236" spans="2:14" s="119" customFormat="1" ht="15.75" customHeight="1">
      <c r="B236" s="233"/>
      <c r="C236" s="234"/>
      <c r="D236" s="235"/>
      <c r="E236" s="123"/>
      <c r="F236" s="124"/>
      <c r="G236" s="125"/>
      <c r="H236" s="117"/>
      <c r="I236" s="117"/>
      <c r="J236" s="117" t="s">
        <v>384</v>
      </c>
      <c r="K236" s="117" t="s">
        <v>538</v>
      </c>
      <c r="L236" s="117" t="s">
        <v>539</v>
      </c>
      <c r="M236" s="117" t="s">
        <v>547</v>
      </c>
      <c r="N236" s="118"/>
    </row>
    <row r="237" spans="2:14" s="119" customFormat="1" ht="15.75" customHeight="1">
      <c r="B237" s="233"/>
      <c r="C237" s="234"/>
      <c r="D237" s="235"/>
      <c r="E237" s="123"/>
      <c r="F237" s="124"/>
      <c r="G237" s="125"/>
      <c r="H237" s="117"/>
      <c r="I237" s="117"/>
      <c r="J237" s="117" t="s">
        <v>384</v>
      </c>
      <c r="K237" s="117" t="s">
        <v>538</v>
      </c>
      <c r="L237" s="117" t="s">
        <v>539</v>
      </c>
      <c r="M237" s="117" t="s">
        <v>548</v>
      </c>
      <c r="N237" s="118"/>
    </row>
    <row r="238" spans="2:14" s="119" customFormat="1" ht="15.75" customHeight="1">
      <c r="B238" s="233"/>
      <c r="C238" s="234"/>
      <c r="D238" s="235"/>
      <c r="E238" s="123"/>
      <c r="F238" s="124"/>
      <c r="G238" s="125"/>
      <c r="H238" s="117"/>
      <c r="I238" s="117"/>
      <c r="J238" s="117" t="s">
        <v>384</v>
      </c>
      <c r="K238" s="117" t="s">
        <v>538</v>
      </c>
      <c r="L238" s="117" t="s">
        <v>539</v>
      </c>
      <c r="M238" s="117" t="s">
        <v>549</v>
      </c>
      <c r="N238" s="118"/>
    </row>
    <row r="239" spans="2:14" s="119" customFormat="1" ht="15.75" customHeight="1">
      <c r="B239" s="233"/>
      <c r="C239" s="234"/>
      <c r="D239" s="235"/>
      <c r="E239" s="123"/>
      <c r="F239" s="124"/>
      <c r="G239" s="125"/>
      <c r="H239" s="117"/>
      <c r="I239" s="117"/>
      <c r="J239" s="117" t="s">
        <v>384</v>
      </c>
      <c r="K239" s="117" t="s">
        <v>538</v>
      </c>
      <c r="L239" s="117" t="s">
        <v>539</v>
      </c>
      <c r="M239" s="117" t="s">
        <v>550</v>
      </c>
      <c r="N239" s="118"/>
    </row>
    <row r="240" spans="2:14" s="119" customFormat="1" ht="15.75" customHeight="1">
      <c r="B240" s="233"/>
      <c r="C240" s="234"/>
      <c r="D240" s="235"/>
      <c r="E240" s="123"/>
      <c r="F240" s="124"/>
      <c r="G240" s="125"/>
      <c r="H240" s="117"/>
      <c r="I240" s="117"/>
      <c r="J240" s="117" t="s">
        <v>384</v>
      </c>
      <c r="K240" s="117" t="s">
        <v>538</v>
      </c>
      <c r="L240" s="117" t="s">
        <v>539</v>
      </c>
      <c r="M240" s="117" t="s">
        <v>551</v>
      </c>
      <c r="N240" s="118"/>
    </row>
    <row r="241" spans="2:14" s="119" customFormat="1" ht="15.75" customHeight="1">
      <c r="B241" s="233"/>
      <c r="C241" s="234"/>
      <c r="D241" s="235"/>
      <c r="E241" s="123"/>
      <c r="F241" s="124"/>
      <c r="G241" s="125"/>
      <c r="H241" s="117"/>
      <c r="I241" s="117"/>
      <c r="J241" s="117" t="s">
        <v>384</v>
      </c>
      <c r="K241" s="117" t="s">
        <v>538</v>
      </c>
      <c r="L241" s="117" t="s">
        <v>539</v>
      </c>
      <c r="M241" s="117" t="s">
        <v>552</v>
      </c>
      <c r="N241" s="118"/>
    </row>
    <row r="242" spans="2:14" s="119" customFormat="1" ht="15.75" customHeight="1">
      <c r="B242" s="233"/>
      <c r="C242" s="234"/>
      <c r="D242" s="235"/>
      <c r="E242" s="123"/>
      <c r="F242" s="124"/>
      <c r="G242" s="125"/>
      <c r="H242" s="117"/>
      <c r="I242" s="117"/>
      <c r="J242" s="117" t="s">
        <v>384</v>
      </c>
      <c r="K242" s="117" t="s">
        <v>538</v>
      </c>
      <c r="L242" s="117" t="s">
        <v>539</v>
      </c>
      <c r="M242" s="117" t="s">
        <v>553</v>
      </c>
      <c r="N242" s="118"/>
    </row>
    <row r="243" spans="2:14" s="119" customFormat="1" ht="15.75" customHeight="1">
      <c r="B243" s="233"/>
      <c r="C243" s="234"/>
      <c r="D243" s="235"/>
      <c r="E243" s="123"/>
      <c r="F243" s="124"/>
      <c r="G243" s="125"/>
      <c r="H243" s="117"/>
      <c r="I243" s="117"/>
      <c r="J243" s="117" t="s">
        <v>384</v>
      </c>
      <c r="K243" s="117" t="s">
        <v>538</v>
      </c>
      <c r="L243" s="117" t="s">
        <v>539</v>
      </c>
      <c r="M243" s="117" t="s">
        <v>558</v>
      </c>
      <c r="N243" s="118"/>
    </row>
    <row r="244" spans="2:14" s="119" customFormat="1" ht="15.75" customHeight="1">
      <c r="B244" s="233"/>
      <c r="C244" s="234"/>
      <c r="D244" s="235"/>
      <c r="E244" s="123"/>
      <c r="F244" s="124"/>
      <c r="G244" s="125"/>
      <c r="H244" s="117"/>
      <c r="I244" s="117"/>
      <c r="J244" s="117" t="s">
        <v>384</v>
      </c>
      <c r="K244" s="117" t="s">
        <v>538</v>
      </c>
      <c r="L244" s="117" t="s">
        <v>539</v>
      </c>
      <c r="M244" s="117" t="s">
        <v>560</v>
      </c>
      <c r="N244" s="118"/>
    </row>
    <row r="245" spans="2:14" s="119" customFormat="1" ht="15.75" customHeight="1">
      <c r="B245" s="233"/>
      <c r="C245" s="234"/>
      <c r="D245" s="235"/>
      <c r="E245" s="123"/>
      <c r="F245" s="124"/>
      <c r="G245" s="125"/>
      <c r="H245" s="117"/>
      <c r="I245" s="117"/>
      <c r="J245" s="117" t="s">
        <v>384</v>
      </c>
      <c r="K245" s="117" t="s">
        <v>538</v>
      </c>
      <c r="L245" s="117" t="s">
        <v>539</v>
      </c>
      <c r="M245" s="117" t="s">
        <v>561</v>
      </c>
      <c r="N245" s="118"/>
    </row>
    <row r="246" spans="2:14" s="119" customFormat="1" ht="15.75" customHeight="1">
      <c r="B246" s="233"/>
      <c r="C246" s="234"/>
      <c r="D246" s="235"/>
      <c r="E246" s="123"/>
      <c r="F246" s="124"/>
      <c r="G246" s="125"/>
      <c r="H246" s="117"/>
      <c r="I246" s="117"/>
      <c r="J246" s="117" t="s">
        <v>384</v>
      </c>
      <c r="K246" s="117" t="s">
        <v>538</v>
      </c>
      <c r="L246" s="117" t="s">
        <v>539</v>
      </c>
      <c r="M246" s="117" t="s">
        <v>562</v>
      </c>
      <c r="N246" s="118"/>
    </row>
    <row r="247" spans="2:14" s="119" customFormat="1" ht="15.75" customHeight="1">
      <c r="B247" s="233"/>
      <c r="C247" s="234"/>
      <c r="D247" s="235"/>
      <c r="E247" s="123"/>
      <c r="F247" s="124"/>
      <c r="G247" s="125"/>
      <c r="H247" s="117"/>
      <c r="I247" s="117"/>
      <c r="J247" s="117" t="s">
        <v>384</v>
      </c>
      <c r="K247" s="117" t="s">
        <v>538</v>
      </c>
      <c r="L247" s="117" t="s">
        <v>539</v>
      </c>
      <c r="M247" s="117" t="s">
        <v>569</v>
      </c>
      <c r="N247" s="118"/>
    </row>
    <row r="248" spans="2:14" s="119" customFormat="1" ht="15.75" customHeight="1">
      <c r="B248" s="233"/>
      <c r="C248" s="234"/>
      <c r="D248" s="235"/>
      <c r="E248" s="123"/>
      <c r="F248" s="124"/>
      <c r="G248" s="125"/>
      <c r="H248" s="117"/>
      <c r="I248" s="117"/>
      <c r="J248" s="117" t="s">
        <v>384</v>
      </c>
      <c r="K248" s="117" t="s">
        <v>538</v>
      </c>
      <c r="L248" s="117" t="s">
        <v>539</v>
      </c>
      <c r="M248" s="117" t="s">
        <v>570</v>
      </c>
      <c r="N248" s="118"/>
    </row>
    <row r="249" spans="2:14" s="119" customFormat="1" ht="15.75" customHeight="1">
      <c r="B249" s="233"/>
      <c r="C249" s="234"/>
      <c r="D249" s="235"/>
      <c r="E249" s="123"/>
      <c r="F249" s="124"/>
      <c r="G249" s="125"/>
      <c r="H249" s="117"/>
      <c r="I249" s="117"/>
      <c r="J249" s="117" t="s">
        <v>384</v>
      </c>
      <c r="K249" s="117" t="s">
        <v>538</v>
      </c>
      <c r="L249" s="117" t="s">
        <v>539</v>
      </c>
      <c r="M249" s="117" t="s">
        <v>571</v>
      </c>
      <c r="N249" s="118"/>
    </row>
    <row r="250" spans="2:14" s="119" customFormat="1" ht="15.75" customHeight="1">
      <c r="B250" s="239"/>
      <c r="C250" s="240"/>
      <c r="D250" s="241"/>
      <c r="E250" s="130"/>
      <c r="F250" s="132"/>
      <c r="G250" s="134"/>
      <c r="H250" s="117"/>
      <c r="I250" s="117"/>
      <c r="J250" s="117" t="s">
        <v>384</v>
      </c>
      <c r="K250" s="117" t="s">
        <v>538</v>
      </c>
      <c r="L250" s="117" t="s">
        <v>539</v>
      </c>
      <c r="M250" s="117" t="s">
        <v>574</v>
      </c>
      <c r="N250" s="118"/>
    </row>
    <row r="251" spans="2:14" s="119" customFormat="1" ht="15.75" customHeight="1">
      <c r="B251" s="233"/>
      <c r="C251" s="234"/>
      <c r="D251" s="235"/>
      <c r="E251" s="123"/>
      <c r="F251" s="124"/>
      <c r="G251" s="125"/>
      <c r="H251" s="117"/>
      <c r="I251" s="117"/>
      <c r="J251" s="117" t="s">
        <v>384</v>
      </c>
      <c r="K251" s="117" t="s">
        <v>538</v>
      </c>
      <c r="L251" s="117" t="s">
        <v>539</v>
      </c>
      <c r="M251" s="117" t="s">
        <v>588</v>
      </c>
      <c r="N251" s="118"/>
    </row>
    <row r="252" spans="2:14" s="119" customFormat="1" ht="15.75" customHeight="1">
      <c r="B252" s="233"/>
      <c r="C252" s="234"/>
      <c r="D252" s="235"/>
      <c r="E252" s="123"/>
      <c r="F252" s="124"/>
      <c r="G252" s="125"/>
      <c r="H252" s="117"/>
      <c r="I252" s="117"/>
      <c r="J252" s="117" t="s">
        <v>384</v>
      </c>
      <c r="K252" s="117" t="s">
        <v>538</v>
      </c>
      <c r="L252" s="117" t="s">
        <v>539</v>
      </c>
      <c r="M252" s="117" t="s">
        <v>589</v>
      </c>
      <c r="N252" s="118"/>
    </row>
    <row r="253" spans="2:14" s="119" customFormat="1" ht="15.75" customHeight="1">
      <c r="B253" s="233"/>
      <c r="C253" s="234"/>
      <c r="D253" s="235"/>
      <c r="E253" s="123"/>
      <c r="F253" s="124"/>
      <c r="G253" s="125"/>
      <c r="H253" s="117"/>
      <c r="I253" s="117"/>
      <c r="J253" s="117" t="s">
        <v>384</v>
      </c>
      <c r="K253" s="117" t="s">
        <v>538</v>
      </c>
      <c r="L253" s="117" t="s">
        <v>539</v>
      </c>
      <c r="M253" s="117" t="s">
        <v>590</v>
      </c>
      <c r="N253" s="118"/>
    </row>
    <row r="254" spans="2:14" s="119" customFormat="1" ht="15.75" customHeight="1">
      <c r="B254" s="233"/>
      <c r="C254" s="234"/>
      <c r="D254" s="235"/>
      <c r="E254" s="123"/>
      <c r="F254" s="124"/>
      <c r="G254" s="125"/>
      <c r="H254" s="117"/>
      <c r="I254" s="117"/>
      <c r="J254" s="117" t="s">
        <v>384</v>
      </c>
      <c r="K254" s="117" t="s">
        <v>538</v>
      </c>
      <c r="L254" s="117" t="s">
        <v>539</v>
      </c>
      <c r="M254" s="117" t="s">
        <v>591</v>
      </c>
      <c r="N254" s="118"/>
    </row>
    <row r="255" spans="2:14" s="119" customFormat="1" ht="15.75" customHeight="1">
      <c r="B255" s="233"/>
      <c r="C255" s="234"/>
      <c r="D255" s="235"/>
      <c r="E255" s="123"/>
      <c r="F255" s="124"/>
      <c r="G255" s="125"/>
      <c r="H255" s="117"/>
      <c r="I255" s="117"/>
      <c r="J255" s="117" t="s">
        <v>384</v>
      </c>
      <c r="K255" s="117" t="s">
        <v>538</v>
      </c>
      <c r="L255" s="117" t="s">
        <v>539</v>
      </c>
      <c r="M255" s="117" t="s">
        <v>592</v>
      </c>
      <c r="N255" s="118"/>
    </row>
    <row r="256" spans="2:14">
      <c r="B256" s="191" t="s">
        <v>233</v>
      </c>
      <c r="C256" s="191"/>
      <c r="D256" s="191"/>
      <c r="E256" s="63">
        <f>SUM(E166:E250)</f>
        <v>191</v>
      </c>
      <c r="F256" s="64">
        <f>SUM(F166:F250)</f>
        <v>821.3</v>
      </c>
      <c r="G256" s="64">
        <f>SUM(G166:G250)</f>
        <v>903.42999999999984</v>
      </c>
      <c r="H256" s="59"/>
      <c r="I256" s="59"/>
      <c r="J256" s="59"/>
      <c r="K256" s="59"/>
      <c r="L256" s="59"/>
      <c r="M256" s="59"/>
      <c r="N256" s="60"/>
    </row>
    <row r="257" spans="2:14" ht="6.75" customHeight="1">
      <c r="B257" s="172"/>
      <c r="C257" s="172"/>
      <c r="D257" s="172"/>
      <c r="E257" s="53"/>
      <c r="F257" s="54"/>
      <c r="G257" s="55"/>
      <c r="H257" s="59"/>
      <c r="I257" s="59"/>
      <c r="J257" s="59"/>
      <c r="K257" s="59"/>
      <c r="L257" s="59"/>
      <c r="M257" s="59"/>
      <c r="N257" s="60"/>
    </row>
    <row r="258" spans="2:14" ht="15" customHeight="1">
      <c r="B258" s="173" t="s">
        <v>234</v>
      </c>
      <c r="C258" s="173"/>
      <c r="D258" s="173"/>
      <c r="E258" s="56"/>
      <c r="F258" s="57"/>
      <c r="G258" s="57"/>
      <c r="H258" s="59"/>
      <c r="I258" s="59"/>
      <c r="J258" s="59"/>
      <c r="K258" s="59"/>
      <c r="L258" s="59"/>
      <c r="M258" s="59"/>
      <c r="N258" s="60"/>
    </row>
    <row r="259" spans="2:14">
      <c r="B259" s="175" t="s">
        <v>235</v>
      </c>
      <c r="C259" s="175"/>
      <c r="D259" s="175"/>
      <c r="E259" s="56">
        <v>5</v>
      </c>
      <c r="F259" s="61">
        <f t="shared" ref="F259:F273" si="43">E259*$E$2</f>
        <v>21.5</v>
      </c>
      <c r="G259" s="62">
        <f>F259*(1+hypotheses!$C$8)</f>
        <v>23.650000000000002</v>
      </c>
      <c r="H259" s="59">
        <v>4.2</v>
      </c>
      <c r="I259" s="59" t="s">
        <v>296</v>
      </c>
      <c r="J259" s="59"/>
      <c r="K259" s="59"/>
      <c r="L259" s="59"/>
      <c r="M259" s="59"/>
      <c r="N259" s="60" t="s">
        <v>236</v>
      </c>
    </row>
    <row r="260" spans="2:14">
      <c r="B260" s="176" t="s">
        <v>237</v>
      </c>
      <c r="C260" s="176"/>
      <c r="D260" s="176"/>
      <c r="E260" s="103"/>
      <c r="F260" s="95"/>
      <c r="G260" s="105"/>
      <c r="H260" s="59">
        <v>4.5999999999999996</v>
      </c>
      <c r="I260" s="59" t="s">
        <v>297</v>
      </c>
      <c r="J260" s="59" t="s">
        <v>384</v>
      </c>
      <c r="K260" s="59" t="s">
        <v>538</v>
      </c>
      <c r="L260" s="59" t="s">
        <v>539</v>
      </c>
      <c r="M260" s="59" t="s">
        <v>578</v>
      </c>
      <c r="N260" s="60" t="s">
        <v>238</v>
      </c>
    </row>
    <row r="261" spans="2:14">
      <c r="B261" s="174"/>
      <c r="C261" s="174"/>
      <c r="D261" s="174"/>
      <c r="E261" s="110"/>
      <c r="F261" s="97"/>
      <c r="G261" s="104"/>
      <c r="H261" s="59">
        <v>4.5999999999999996</v>
      </c>
      <c r="I261" s="59" t="s">
        <v>297</v>
      </c>
      <c r="J261" s="59" t="s">
        <v>384</v>
      </c>
      <c r="K261" s="59" t="s">
        <v>593</v>
      </c>
      <c r="L261" s="59" t="s">
        <v>594</v>
      </c>
      <c r="M261" s="59" t="s">
        <v>596</v>
      </c>
      <c r="N261" s="60" t="s">
        <v>238</v>
      </c>
    </row>
    <row r="262" spans="2:14">
      <c r="B262" s="187" t="s">
        <v>317</v>
      </c>
      <c r="C262" s="187"/>
      <c r="D262" s="187"/>
      <c r="E262" s="56">
        <v>20</v>
      </c>
      <c r="F262" s="61">
        <f t="shared" ref="F262" si="44">E262*$E$2</f>
        <v>86</v>
      </c>
      <c r="G262" s="62">
        <f>F262*(1+hypotheses!$C$8)</f>
        <v>94.600000000000009</v>
      </c>
      <c r="H262" s="59"/>
      <c r="I262" s="59"/>
      <c r="J262" s="59"/>
      <c r="K262" s="59"/>
      <c r="L262" s="59"/>
      <c r="M262" s="59"/>
      <c r="N262" s="60"/>
    </row>
    <row r="263" spans="2:14">
      <c r="B263" s="187" t="s">
        <v>239</v>
      </c>
      <c r="C263" s="187"/>
      <c r="D263" s="187"/>
      <c r="E263" s="56">
        <v>5</v>
      </c>
      <c r="F263" s="61">
        <f t="shared" ref="F263:F271" si="45">E263*$E$2</f>
        <v>21.5</v>
      </c>
      <c r="G263" s="62">
        <f>F263*(1+hypotheses!$C$8)</f>
        <v>23.650000000000002</v>
      </c>
      <c r="H263" s="59"/>
      <c r="I263" s="59"/>
      <c r="J263" s="59"/>
      <c r="K263" s="59"/>
      <c r="L263" s="59"/>
      <c r="M263" s="59"/>
      <c r="N263" s="60"/>
    </row>
    <row r="264" spans="2:14">
      <c r="B264" s="187" t="s">
        <v>240</v>
      </c>
      <c r="C264" s="187"/>
      <c r="D264" s="187"/>
      <c r="E264" s="56">
        <v>10</v>
      </c>
      <c r="F264" s="61">
        <f t="shared" si="45"/>
        <v>43</v>
      </c>
      <c r="G264" s="62">
        <f>F264*(1+hypotheses!$C$8)</f>
        <v>47.300000000000004</v>
      </c>
      <c r="H264" s="59"/>
      <c r="I264" s="59"/>
      <c r="J264" s="59"/>
      <c r="K264" s="59"/>
      <c r="L264" s="59"/>
      <c r="M264" s="59"/>
      <c r="N264" s="60" t="s">
        <v>307</v>
      </c>
    </row>
    <row r="265" spans="2:14">
      <c r="B265" s="187" t="s">
        <v>241</v>
      </c>
      <c r="C265" s="187"/>
      <c r="D265" s="187"/>
      <c r="E265" s="56">
        <v>10</v>
      </c>
      <c r="F265" s="61">
        <f t="shared" si="45"/>
        <v>43</v>
      </c>
      <c r="G265" s="62">
        <f>F265*(1+hypotheses!$C$8)</f>
        <v>47.300000000000004</v>
      </c>
      <c r="H265" s="59"/>
      <c r="I265" s="59"/>
      <c r="J265" s="59"/>
      <c r="K265" s="59"/>
      <c r="L265" s="59"/>
      <c r="M265" s="59"/>
      <c r="N265" s="60"/>
    </row>
    <row r="266" spans="2:14">
      <c r="B266" s="187" t="s">
        <v>242</v>
      </c>
      <c r="C266" s="187"/>
      <c r="D266" s="187"/>
      <c r="E266" s="56">
        <v>5</v>
      </c>
      <c r="F266" s="61">
        <f t="shared" si="45"/>
        <v>21.5</v>
      </c>
      <c r="G266" s="62">
        <f>F266*(1+hypotheses!$C$8)</f>
        <v>23.650000000000002</v>
      </c>
      <c r="H266" s="59"/>
      <c r="I266" s="59"/>
      <c r="J266" s="59"/>
      <c r="K266" s="59"/>
      <c r="L266" s="59"/>
      <c r="M266" s="59"/>
      <c r="N266" s="60"/>
    </row>
    <row r="267" spans="2:14">
      <c r="B267" s="176" t="s">
        <v>313</v>
      </c>
      <c r="C267" s="176"/>
      <c r="D267" s="176"/>
      <c r="E267" s="103">
        <v>5</v>
      </c>
      <c r="F267" s="95">
        <f t="shared" si="45"/>
        <v>21.5</v>
      </c>
      <c r="G267" s="105">
        <f>F267*(1+hypotheses!$C$8)</f>
        <v>23.650000000000002</v>
      </c>
      <c r="H267" s="59"/>
      <c r="I267" s="59"/>
      <c r="J267" s="59" t="s">
        <v>384</v>
      </c>
      <c r="K267" s="59" t="s">
        <v>593</v>
      </c>
      <c r="L267" s="59" t="s">
        <v>594</v>
      </c>
      <c r="M267" s="59" t="s">
        <v>598</v>
      </c>
      <c r="N267" s="60" t="s">
        <v>318</v>
      </c>
    </row>
    <row r="268" spans="2:14">
      <c r="B268" s="174"/>
      <c r="C268" s="174"/>
      <c r="D268" s="174"/>
      <c r="E268" s="110"/>
      <c r="F268" s="97"/>
      <c r="G268" s="104"/>
      <c r="H268" s="59"/>
      <c r="I268" s="59"/>
      <c r="J268" s="59" t="s">
        <v>384</v>
      </c>
      <c r="K268" s="59" t="s">
        <v>593</v>
      </c>
      <c r="L268" s="59" t="s">
        <v>594</v>
      </c>
      <c r="M268" s="59" t="s">
        <v>599</v>
      </c>
      <c r="N268" s="60" t="s">
        <v>318</v>
      </c>
    </row>
    <row r="269" spans="2:14">
      <c r="B269" s="175" t="s">
        <v>314</v>
      </c>
      <c r="C269" s="175"/>
      <c r="D269" s="175"/>
      <c r="E269" s="56">
        <v>5</v>
      </c>
      <c r="F269" s="61">
        <f t="shared" si="45"/>
        <v>21.5</v>
      </c>
      <c r="G269" s="62">
        <f>F269*(1+hypotheses!$C$8)</f>
        <v>23.650000000000002</v>
      </c>
      <c r="H269" s="59"/>
      <c r="I269" s="59"/>
      <c r="J269" s="59"/>
      <c r="K269" s="59"/>
      <c r="L269" s="59"/>
      <c r="M269" s="59"/>
      <c r="N269" s="60" t="s">
        <v>318</v>
      </c>
    </row>
    <row r="270" spans="2:14">
      <c r="B270" s="175" t="s">
        <v>315</v>
      </c>
      <c r="C270" s="175"/>
      <c r="D270" s="175"/>
      <c r="E270" s="56">
        <v>5</v>
      </c>
      <c r="F270" s="61">
        <f t="shared" si="45"/>
        <v>21.5</v>
      </c>
      <c r="G270" s="62">
        <f>F270*(1+hypotheses!$C$8)</f>
        <v>23.650000000000002</v>
      </c>
      <c r="H270" s="59" t="s">
        <v>289</v>
      </c>
      <c r="I270" s="59" t="s">
        <v>284</v>
      </c>
      <c r="J270" s="59" t="s">
        <v>384</v>
      </c>
      <c r="K270" s="59" t="s">
        <v>593</v>
      </c>
      <c r="L270" s="59" t="s">
        <v>594</v>
      </c>
      <c r="M270" s="59" t="s">
        <v>601</v>
      </c>
      <c r="N270" s="60" t="s">
        <v>318</v>
      </c>
    </row>
    <row r="271" spans="2:14">
      <c r="B271" s="175" t="s">
        <v>316</v>
      </c>
      <c r="C271" s="175"/>
      <c r="D271" s="175"/>
      <c r="E271" s="56">
        <v>5</v>
      </c>
      <c r="F271" s="61">
        <f t="shared" si="45"/>
        <v>21.5</v>
      </c>
      <c r="G271" s="62">
        <f>F271*(1+hypotheses!$C$8)</f>
        <v>23.650000000000002</v>
      </c>
      <c r="H271" s="59" t="s">
        <v>289</v>
      </c>
      <c r="I271" s="59" t="s">
        <v>284</v>
      </c>
      <c r="J271" s="59" t="s">
        <v>384</v>
      </c>
      <c r="K271" s="59" t="s">
        <v>593</v>
      </c>
      <c r="L271" s="59" t="s">
        <v>594</v>
      </c>
      <c r="M271" s="59" t="s">
        <v>604</v>
      </c>
      <c r="N271" s="60" t="s">
        <v>318</v>
      </c>
    </row>
    <row r="272" spans="2:14">
      <c r="B272" s="175" t="s">
        <v>243</v>
      </c>
      <c r="C272" s="175"/>
      <c r="D272" s="175"/>
      <c r="E272" s="56">
        <v>3</v>
      </c>
      <c r="F272" s="61">
        <f t="shared" si="43"/>
        <v>12.899999999999999</v>
      </c>
      <c r="G272" s="62">
        <f>F272*(1+hypotheses!$C$8)</f>
        <v>14.19</v>
      </c>
      <c r="H272" s="59"/>
      <c r="I272" s="59"/>
      <c r="J272" s="59" t="s">
        <v>384</v>
      </c>
      <c r="K272" s="59" t="s">
        <v>538</v>
      </c>
      <c r="L272" s="59" t="s">
        <v>539</v>
      </c>
      <c r="M272" s="59" t="s">
        <v>540</v>
      </c>
      <c r="N272" s="60"/>
    </row>
    <row r="273" spans="2:14">
      <c r="B273" s="175" t="s">
        <v>312</v>
      </c>
      <c r="C273" s="175"/>
      <c r="D273" s="175"/>
      <c r="E273" s="56">
        <v>3</v>
      </c>
      <c r="F273" s="61">
        <f t="shared" si="43"/>
        <v>12.899999999999999</v>
      </c>
      <c r="G273" s="62">
        <f>F273*(1+hypotheses!$C$8)</f>
        <v>14.19</v>
      </c>
      <c r="H273" s="59"/>
      <c r="I273" s="59"/>
      <c r="J273" s="59" t="s">
        <v>384</v>
      </c>
      <c r="K273" s="59" t="s">
        <v>593</v>
      </c>
      <c r="L273" s="59" t="s">
        <v>594</v>
      </c>
      <c r="M273" s="59" t="s">
        <v>595</v>
      </c>
      <c r="N273" s="60"/>
    </row>
    <row r="274" spans="2:14">
      <c r="B274" s="175" t="s">
        <v>244</v>
      </c>
      <c r="C274" s="175"/>
      <c r="D274" s="175"/>
      <c r="E274" s="56"/>
      <c r="F274" s="61"/>
      <c r="G274" s="62"/>
      <c r="H274" s="59" t="s">
        <v>289</v>
      </c>
      <c r="I274" s="59" t="s">
        <v>284</v>
      </c>
      <c r="J274" s="59" t="s">
        <v>384</v>
      </c>
      <c r="K274" s="59" t="s">
        <v>593</v>
      </c>
      <c r="L274" s="59" t="s">
        <v>594</v>
      </c>
      <c r="M274" s="59" t="s">
        <v>600</v>
      </c>
      <c r="N274" s="60"/>
    </row>
    <row r="275" spans="2:14">
      <c r="B275" s="187" t="s">
        <v>245</v>
      </c>
      <c r="C275" s="187"/>
      <c r="D275" s="187"/>
      <c r="E275" s="56">
        <v>3</v>
      </c>
      <c r="F275" s="61">
        <f t="shared" ref="F275:F277" si="46">E275*$E$2</f>
        <v>12.899999999999999</v>
      </c>
      <c r="G275" s="62">
        <f>F275*(1+hypotheses!$C$8)</f>
        <v>14.19</v>
      </c>
      <c r="H275" s="59"/>
      <c r="I275" s="59"/>
      <c r="J275" s="59" t="s">
        <v>384</v>
      </c>
      <c r="K275" s="59" t="s">
        <v>538</v>
      </c>
      <c r="L275" s="59" t="s">
        <v>539</v>
      </c>
      <c r="M275" s="59" t="s">
        <v>542</v>
      </c>
      <c r="N275" s="60"/>
    </row>
    <row r="276" spans="2:14">
      <c r="B276" s="187" t="s">
        <v>246</v>
      </c>
      <c r="C276" s="187"/>
      <c r="D276" s="187"/>
      <c r="E276" s="56">
        <v>5</v>
      </c>
      <c r="F276" s="61">
        <f t="shared" si="46"/>
        <v>21.5</v>
      </c>
      <c r="G276" s="62">
        <f>F276*(1+hypotheses!$C$8)</f>
        <v>23.650000000000002</v>
      </c>
      <c r="H276" s="59"/>
      <c r="I276" s="59"/>
      <c r="J276" s="59"/>
      <c r="K276" s="59"/>
      <c r="L276" s="59"/>
      <c r="M276" s="59"/>
      <c r="N276" s="60"/>
    </row>
    <row r="277" spans="2:14">
      <c r="B277" s="176" t="s">
        <v>247</v>
      </c>
      <c r="C277" s="176"/>
      <c r="D277" s="176"/>
      <c r="E277" s="103">
        <v>10</v>
      </c>
      <c r="F277" s="95">
        <f t="shared" si="46"/>
        <v>43</v>
      </c>
      <c r="G277" s="105">
        <f>F277*(1+hypotheses!$C$8)</f>
        <v>47.300000000000004</v>
      </c>
      <c r="H277" s="59"/>
      <c r="I277" s="59" t="s">
        <v>298</v>
      </c>
      <c r="J277" s="59" t="s">
        <v>384</v>
      </c>
      <c r="K277" s="59" t="s">
        <v>538</v>
      </c>
      <c r="L277" s="59" t="s">
        <v>539</v>
      </c>
      <c r="M277" s="59" t="s">
        <v>541</v>
      </c>
      <c r="N277" s="60" t="s">
        <v>248</v>
      </c>
    </row>
    <row r="278" spans="2:14">
      <c r="B278" s="174"/>
      <c r="C278" s="174"/>
      <c r="D278" s="174"/>
      <c r="E278" s="110"/>
      <c r="F278" s="97"/>
      <c r="G278" s="104"/>
      <c r="H278" s="59"/>
      <c r="I278" s="59" t="s">
        <v>298</v>
      </c>
      <c r="J278" s="59" t="s">
        <v>384</v>
      </c>
      <c r="K278" s="59" t="s">
        <v>593</v>
      </c>
      <c r="L278" s="59" t="s">
        <v>594</v>
      </c>
      <c r="M278" s="59" t="s">
        <v>597</v>
      </c>
      <c r="N278" s="60" t="s">
        <v>248</v>
      </c>
    </row>
    <row r="279" spans="2:14" s="72" customFormat="1">
      <c r="B279" s="171" t="s">
        <v>249</v>
      </c>
      <c r="C279" s="171"/>
      <c r="D279" s="171"/>
      <c r="E279" s="63">
        <f>SUM(E259:E278)</f>
        <v>99</v>
      </c>
      <c r="F279" s="65">
        <f>SUM(F259:F278)</f>
        <v>425.69999999999993</v>
      </c>
      <c r="G279" s="64">
        <f>SUM(G259:G278)</f>
        <v>468.26999999999992</v>
      </c>
      <c r="H279" s="70"/>
      <c r="I279" s="70"/>
      <c r="J279" s="70"/>
      <c r="K279" s="70"/>
      <c r="L279" s="70"/>
      <c r="M279" s="70"/>
      <c r="N279" s="71"/>
    </row>
    <row r="280" spans="2:14" ht="6.75" customHeight="1">
      <c r="B280" s="172"/>
      <c r="C280" s="172"/>
      <c r="D280" s="172"/>
      <c r="E280" s="53"/>
      <c r="F280" s="54"/>
      <c r="G280" s="55"/>
      <c r="H280" s="59"/>
      <c r="I280" s="59"/>
      <c r="J280" s="59"/>
      <c r="K280" s="59"/>
      <c r="L280" s="59"/>
      <c r="M280" s="59"/>
      <c r="N280" s="60"/>
    </row>
    <row r="281" spans="2:14" ht="30">
      <c r="B281" s="201" t="s">
        <v>250</v>
      </c>
      <c r="C281" s="201"/>
      <c r="D281" s="201"/>
      <c r="E281" s="103"/>
      <c r="F281" s="101"/>
      <c r="G281" s="101"/>
      <c r="H281" s="59"/>
      <c r="I281" s="59"/>
      <c r="J281" s="94" t="s">
        <v>385</v>
      </c>
      <c r="K281" s="94" t="s">
        <v>400</v>
      </c>
      <c r="L281" s="94" t="s">
        <v>352</v>
      </c>
      <c r="M281" s="94" t="s">
        <v>393</v>
      </c>
      <c r="N281" s="60"/>
    </row>
    <row r="282" spans="2:14">
      <c r="B282" s="249"/>
      <c r="C282" s="249"/>
      <c r="D282" s="249"/>
      <c r="E282" s="112"/>
      <c r="F282" s="136"/>
      <c r="G282" s="136"/>
      <c r="H282" s="59"/>
      <c r="I282" s="59"/>
      <c r="J282" s="94" t="s">
        <v>384</v>
      </c>
      <c r="K282" s="94" t="s">
        <v>538</v>
      </c>
      <c r="L282" s="94" t="s">
        <v>539</v>
      </c>
      <c r="M282" s="94" t="s">
        <v>567</v>
      </c>
      <c r="N282" s="60"/>
    </row>
    <row r="283" spans="2:14">
      <c r="B283" s="248"/>
      <c r="C283" s="248"/>
      <c r="D283" s="248"/>
      <c r="E283" s="110"/>
      <c r="F283" s="135"/>
      <c r="G283" s="135"/>
      <c r="H283" s="59"/>
      <c r="I283" s="59"/>
      <c r="J283" s="94" t="s">
        <v>384</v>
      </c>
      <c r="K283" s="94" t="s">
        <v>538</v>
      </c>
      <c r="L283" s="94" t="s">
        <v>539</v>
      </c>
      <c r="M283" s="94" t="s">
        <v>568</v>
      </c>
      <c r="N283" s="60"/>
    </row>
    <row r="284" spans="2:14">
      <c r="B284" s="168" t="s">
        <v>251</v>
      </c>
      <c r="C284" s="169"/>
      <c r="D284" s="170"/>
      <c r="E284" s="56">
        <v>5</v>
      </c>
      <c r="F284" s="61">
        <f t="shared" ref="F284:F286" si="47">E284*$E$2</f>
        <v>21.5</v>
      </c>
      <c r="G284" s="62">
        <f>F284*(1+hypotheses!$C$8)</f>
        <v>23.650000000000002</v>
      </c>
      <c r="H284" s="59">
        <v>4.1399999999999997</v>
      </c>
      <c r="I284" s="59">
        <v>5.3</v>
      </c>
      <c r="J284" s="59"/>
      <c r="K284" s="59"/>
      <c r="L284" s="59"/>
      <c r="M284" s="59"/>
      <c r="N284" s="60" t="s">
        <v>252</v>
      </c>
    </row>
    <row r="285" spans="2:14">
      <c r="B285" s="168" t="s">
        <v>253</v>
      </c>
      <c r="C285" s="169"/>
      <c r="D285" s="170"/>
      <c r="E285" s="56">
        <v>5</v>
      </c>
      <c r="F285" s="61">
        <f t="shared" si="47"/>
        <v>21.5</v>
      </c>
      <c r="G285" s="62">
        <f>F285*(1+hypotheses!$C$8)</f>
        <v>23.650000000000002</v>
      </c>
      <c r="H285" s="59">
        <v>4.1399999999999997</v>
      </c>
      <c r="I285" s="59">
        <v>5.3</v>
      </c>
      <c r="J285" s="59" t="s">
        <v>384</v>
      </c>
      <c r="K285" s="59" t="s">
        <v>593</v>
      </c>
      <c r="L285" s="59" t="s">
        <v>594</v>
      </c>
      <c r="M285" s="59" t="s">
        <v>603</v>
      </c>
      <c r="N285" s="60" t="s">
        <v>254</v>
      </c>
    </row>
    <row r="286" spans="2:14">
      <c r="B286" s="168" t="s">
        <v>255</v>
      </c>
      <c r="C286" s="169"/>
      <c r="D286" s="170"/>
      <c r="E286" s="56">
        <v>20</v>
      </c>
      <c r="F286" s="61">
        <f t="shared" si="47"/>
        <v>86</v>
      </c>
      <c r="G286" s="62">
        <f>F286*(1+hypotheses!$C$8)</f>
        <v>94.600000000000009</v>
      </c>
      <c r="H286" s="59">
        <v>4.1399999999999997</v>
      </c>
      <c r="I286" s="59">
        <v>5.3</v>
      </c>
      <c r="J286" s="59"/>
      <c r="K286" s="59"/>
      <c r="L286" s="59"/>
      <c r="M286" s="59"/>
      <c r="N286" s="60" t="s">
        <v>256</v>
      </c>
    </row>
    <row r="287" spans="2:14" s="93" customFormat="1">
      <c r="B287" s="216" t="s">
        <v>257</v>
      </c>
      <c r="C287" s="217"/>
      <c r="D287" s="218"/>
      <c r="E287" s="88">
        <v>0</v>
      </c>
      <c r="F287" s="89">
        <f t="shared" ref="F287" si="48">E287*$E$2</f>
        <v>0</v>
      </c>
      <c r="G287" s="90">
        <f>F287*(1+hypotheses!$C$8)</f>
        <v>0</v>
      </c>
      <c r="H287" s="91">
        <v>4.1399999999999997</v>
      </c>
      <c r="I287" s="91">
        <v>5.3</v>
      </c>
      <c r="J287" s="91"/>
      <c r="K287" s="91"/>
      <c r="L287" s="91"/>
      <c r="M287" s="91"/>
      <c r="N287" s="92" t="s">
        <v>332</v>
      </c>
    </row>
    <row r="288" spans="2:14" s="93" customFormat="1">
      <c r="B288" s="216" t="s">
        <v>258</v>
      </c>
      <c r="C288" s="217"/>
      <c r="D288" s="218"/>
      <c r="E288" s="88">
        <v>0</v>
      </c>
      <c r="F288" s="89">
        <f t="shared" ref="F288" si="49">E288*$E$2</f>
        <v>0</v>
      </c>
      <c r="G288" s="90">
        <f>F288*(1+hypotheses!$C$8)</f>
        <v>0</v>
      </c>
      <c r="H288" s="91">
        <v>4.1399999999999997</v>
      </c>
      <c r="I288" s="91">
        <v>5.3</v>
      </c>
      <c r="J288" s="91"/>
      <c r="K288" s="91"/>
      <c r="L288" s="91"/>
      <c r="M288" s="91"/>
      <c r="N288" s="92" t="s">
        <v>332</v>
      </c>
    </row>
    <row r="289" spans="2:14">
      <c r="B289" s="168" t="s">
        <v>259</v>
      </c>
      <c r="C289" s="169"/>
      <c r="D289" s="170"/>
      <c r="E289" s="56"/>
      <c r="F289" s="61"/>
      <c r="G289" s="62"/>
      <c r="H289" s="59">
        <v>4.1399999999999997</v>
      </c>
      <c r="I289" s="59">
        <v>5.3</v>
      </c>
      <c r="J289" s="59"/>
      <c r="K289" s="59"/>
      <c r="L289" s="59"/>
      <c r="M289" s="59"/>
      <c r="N289" s="60" t="s">
        <v>256</v>
      </c>
    </row>
    <row r="290" spans="2:14" s="74" customFormat="1">
      <c r="B290" s="187" t="s">
        <v>260</v>
      </c>
      <c r="C290" s="187"/>
      <c r="D290" s="187"/>
      <c r="E290" s="56">
        <v>10</v>
      </c>
      <c r="F290" s="61">
        <f>E290*$E$2</f>
        <v>43</v>
      </c>
      <c r="G290" s="62">
        <f>F290*(1+hypotheses!$C$8)</f>
        <v>47.300000000000004</v>
      </c>
      <c r="H290" s="59"/>
      <c r="I290" s="59"/>
      <c r="J290" s="59"/>
      <c r="K290" s="59"/>
      <c r="L290" s="59"/>
      <c r="M290" s="59"/>
      <c r="N290" s="73"/>
    </row>
    <row r="291" spans="2:14">
      <c r="B291" s="202" t="s">
        <v>261</v>
      </c>
      <c r="C291" s="188"/>
      <c r="D291" s="189"/>
      <c r="E291" s="56">
        <v>15</v>
      </c>
      <c r="F291" s="61">
        <f t="shared" ref="F291" si="50">E291*$E$2</f>
        <v>64.5</v>
      </c>
      <c r="G291" s="62">
        <f>F291*(1+hypotheses!$C$8)</f>
        <v>70.95</v>
      </c>
      <c r="H291" s="59"/>
      <c r="I291" s="59"/>
      <c r="J291" s="59"/>
      <c r="K291" s="59"/>
      <c r="L291" s="59"/>
      <c r="M291" s="59"/>
      <c r="N291" s="60"/>
    </row>
    <row r="292" spans="2:14">
      <c r="B292" s="202" t="s">
        <v>262</v>
      </c>
      <c r="C292" s="188"/>
      <c r="D292" s="189"/>
      <c r="E292" s="56">
        <v>15</v>
      </c>
      <c r="F292" s="61">
        <f t="shared" ref="F292" si="51">E292*$E$2</f>
        <v>64.5</v>
      </c>
      <c r="G292" s="62">
        <f>F292*(1+hypotheses!$C$8)</f>
        <v>70.95</v>
      </c>
      <c r="H292" s="59"/>
      <c r="I292" s="59"/>
      <c r="J292" s="59"/>
      <c r="K292" s="59"/>
      <c r="L292" s="59"/>
      <c r="M292" s="59"/>
      <c r="N292" s="60"/>
    </row>
    <row r="293" spans="2:14">
      <c r="B293" s="202" t="s">
        <v>263</v>
      </c>
      <c r="C293" s="188"/>
      <c r="D293" s="189"/>
      <c r="E293" s="56">
        <v>10</v>
      </c>
      <c r="F293" s="61">
        <f t="shared" ref="F293" si="52">E293*$E$2</f>
        <v>43</v>
      </c>
      <c r="G293" s="62">
        <f>F293*(1+hypotheses!$C$8)</f>
        <v>47.300000000000004</v>
      </c>
      <c r="H293" s="59"/>
      <c r="I293" s="59"/>
      <c r="J293" s="59"/>
      <c r="K293" s="59"/>
      <c r="L293" s="59"/>
      <c r="M293" s="59"/>
      <c r="N293" s="60"/>
    </row>
    <row r="294" spans="2:14">
      <c r="B294" s="202" t="s">
        <v>264</v>
      </c>
      <c r="C294" s="188"/>
      <c r="D294" s="189"/>
      <c r="E294" s="56">
        <v>10</v>
      </c>
      <c r="F294" s="61">
        <f t="shared" ref="F294" si="53">E294*$E$2</f>
        <v>43</v>
      </c>
      <c r="G294" s="62">
        <f>F294*(1+hypotheses!$C$8)</f>
        <v>47.300000000000004</v>
      </c>
      <c r="H294" s="59"/>
      <c r="I294" s="59"/>
      <c r="J294" s="59"/>
      <c r="K294" s="59"/>
      <c r="L294" s="59"/>
      <c r="M294" s="59"/>
      <c r="N294" s="60"/>
    </row>
    <row r="295" spans="2:14" s="72" customFormat="1">
      <c r="B295" s="171" t="s">
        <v>265</v>
      </c>
      <c r="C295" s="171"/>
      <c r="D295" s="171"/>
      <c r="E295" s="63">
        <f>SUM(E284:E294)</f>
        <v>90</v>
      </c>
      <c r="F295" s="65">
        <f>SUM(F284:F294)</f>
        <v>387</v>
      </c>
      <c r="G295" s="64">
        <f>SUM(G284:G294)</f>
        <v>425.70000000000005</v>
      </c>
      <c r="H295" s="70"/>
      <c r="I295" s="70"/>
      <c r="J295" s="70"/>
      <c r="K295" s="70"/>
      <c r="L295" s="70"/>
      <c r="M295" s="70"/>
      <c r="N295" s="71"/>
    </row>
    <row r="296" spans="2:14" ht="6.75" customHeight="1">
      <c r="B296" s="172"/>
      <c r="C296" s="172"/>
      <c r="D296" s="172"/>
      <c r="E296" s="53"/>
      <c r="F296" s="54"/>
      <c r="G296" s="55"/>
      <c r="H296" s="59"/>
      <c r="I296" s="59"/>
      <c r="J296" s="59"/>
      <c r="K296" s="59"/>
      <c r="L296" s="59"/>
      <c r="M296" s="59"/>
      <c r="N296" s="60"/>
    </row>
    <row r="297" spans="2:14" ht="15" customHeight="1">
      <c r="B297" s="173" t="s">
        <v>266</v>
      </c>
      <c r="C297" s="173"/>
      <c r="D297" s="173"/>
      <c r="E297" s="56"/>
      <c r="F297" s="57"/>
      <c r="G297" s="57"/>
      <c r="H297" s="59"/>
      <c r="I297" s="59"/>
      <c r="J297" s="59"/>
      <c r="K297" s="59"/>
      <c r="L297" s="59"/>
      <c r="M297" s="59"/>
      <c r="N297" s="60" t="s">
        <v>343</v>
      </c>
    </row>
    <row r="298" spans="2:14" ht="30">
      <c r="B298" s="168" t="s">
        <v>267</v>
      </c>
      <c r="C298" s="169"/>
      <c r="D298" s="170"/>
      <c r="E298" s="56">
        <v>0</v>
      </c>
      <c r="F298" s="61">
        <f>E298*$E$2</f>
        <v>0</v>
      </c>
      <c r="G298" s="62">
        <f>F298*(1+hypotheses!$C$8)</f>
        <v>0</v>
      </c>
      <c r="H298" s="59"/>
      <c r="I298" s="59" t="s">
        <v>268</v>
      </c>
      <c r="J298" s="111" t="s">
        <v>373</v>
      </c>
      <c r="K298" s="94" t="s">
        <v>374</v>
      </c>
      <c r="L298" s="111" t="s">
        <v>344</v>
      </c>
      <c r="M298" s="111" t="s">
        <v>271</v>
      </c>
      <c r="N298" s="60" t="s">
        <v>616</v>
      </c>
    </row>
    <row r="299" spans="2:14" ht="90">
      <c r="B299" s="176" t="s">
        <v>269</v>
      </c>
      <c r="C299" s="176"/>
      <c r="D299" s="176"/>
      <c r="E299" s="103">
        <v>0</v>
      </c>
      <c r="F299" s="95">
        <f t="shared" ref="F299" si="54">E299*$E$2</f>
        <v>0</v>
      </c>
      <c r="G299" s="105">
        <f>F299*(1+hypotheses!$C$8)</f>
        <v>0</v>
      </c>
      <c r="H299" s="59"/>
      <c r="I299" s="59" t="s">
        <v>299</v>
      </c>
      <c r="J299" s="111" t="s">
        <v>373</v>
      </c>
      <c r="K299" s="94" t="s">
        <v>374</v>
      </c>
      <c r="L299" s="111" t="s">
        <v>344</v>
      </c>
      <c r="M299" s="111" t="s">
        <v>375</v>
      </c>
      <c r="N299" s="250" t="s">
        <v>617</v>
      </c>
    </row>
    <row r="300" spans="2:14" ht="90">
      <c r="B300" s="174"/>
      <c r="C300" s="174"/>
      <c r="D300" s="174"/>
      <c r="E300" s="110"/>
      <c r="F300" s="97"/>
      <c r="G300" s="104"/>
      <c r="H300" s="59"/>
      <c r="I300" s="59" t="s">
        <v>299</v>
      </c>
      <c r="J300" s="111" t="s">
        <v>373</v>
      </c>
      <c r="K300" s="94" t="s">
        <v>374</v>
      </c>
      <c r="L300" s="111" t="s">
        <v>344</v>
      </c>
      <c r="M300" s="111" t="s">
        <v>376</v>
      </c>
      <c r="N300" s="250" t="s">
        <v>617</v>
      </c>
    </row>
    <row r="301" spans="2:14">
      <c r="B301" s="168" t="s">
        <v>328</v>
      </c>
      <c r="C301" s="169"/>
      <c r="D301" s="170"/>
      <c r="E301" s="56">
        <v>0</v>
      </c>
      <c r="F301" s="61">
        <f t="shared" ref="F301" si="55">E301*$E$2</f>
        <v>0</v>
      </c>
      <c r="G301" s="62">
        <f>F301*(1+hypotheses!$C$8)</f>
        <v>0</v>
      </c>
      <c r="H301" s="59"/>
      <c r="I301" s="59" t="s">
        <v>300</v>
      </c>
      <c r="J301" s="59"/>
      <c r="K301" s="59"/>
      <c r="L301" s="59"/>
      <c r="M301" s="59"/>
      <c r="N301" s="60"/>
    </row>
    <row r="302" spans="2:14">
      <c r="B302" s="175" t="s">
        <v>270</v>
      </c>
      <c r="C302" s="175"/>
      <c r="D302" s="175"/>
      <c r="E302" s="56">
        <v>0</v>
      </c>
      <c r="F302" s="61">
        <f t="shared" ref="F302:F308" si="56">E302*$E$2</f>
        <v>0</v>
      </c>
      <c r="G302" s="62">
        <f>F302*(1+hypotheses!$C$8)</f>
        <v>0</v>
      </c>
      <c r="H302" s="59"/>
      <c r="I302" s="59"/>
      <c r="J302" s="59"/>
      <c r="K302" s="59"/>
      <c r="L302" s="59"/>
      <c r="M302" s="59"/>
      <c r="N302" s="60"/>
    </row>
    <row r="303" spans="2:14" ht="30">
      <c r="B303" s="168" t="s">
        <v>271</v>
      </c>
      <c r="C303" s="169"/>
      <c r="D303" s="170"/>
      <c r="E303" s="56">
        <v>0</v>
      </c>
      <c r="F303" s="61">
        <f t="shared" si="56"/>
        <v>0</v>
      </c>
      <c r="G303" s="62">
        <f>F303*(1+hypotheses!$C$8)</f>
        <v>0</v>
      </c>
      <c r="H303" s="59"/>
      <c r="I303" s="59"/>
      <c r="J303" s="111" t="s">
        <v>373</v>
      </c>
      <c r="K303" s="94" t="s">
        <v>374</v>
      </c>
      <c r="L303" s="111" t="s">
        <v>344</v>
      </c>
      <c r="M303" s="111" t="s">
        <v>271</v>
      </c>
      <c r="N303" s="60"/>
    </row>
    <row r="304" spans="2:14" ht="30">
      <c r="B304" s="176" t="s">
        <v>272</v>
      </c>
      <c r="C304" s="176"/>
      <c r="D304" s="176"/>
      <c r="E304" s="103">
        <v>0</v>
      </c>
      <c r="F304" s="95">
        <f t="shared" si="56"/>
        <v>0</v>
      </c>
      <c r="G304" s="105">
        <f>F304*(1+hypotheses!$C$8)</f>
        <v>0</v>
      </c>
      <c r="H304" s="59"/>
      <c r="I304" s="59" t="s">
        <v>299</v>
      </c>
      <c r="J304" s="111" t="s">
        <v>373</v>
      </c>
      <c r="K304" s="94" t="s">
        <v>374</v>
      </c>
      <c r="L304" s="111" t="s">
        <v>344</v>
      </c>
      <c r="M304" s="111" t="s">
        <v>375</v>
      </c>
      <c r="N304" s="60" t="s">
        <v>342</v>
      </c>
    </row>
    <row r="305" spans="2:14" ht="30">
      <c r="B305" s="174"/>
      <c r="C305" s="174"/>
      <c r="D305" s="174"/>
      <c r="E305" s="110"/>
      <c r="F305" s="97"/>
      <c r="G305" s="104"/>
      <c r="H305" s="59"/>
      <c r="I305" s="59" t="s">
        <v>299</v>
      </c>
      <c r="J305" s="111" t="s">
        <v>373</v>
      </c>
      <c r="K305" s="94" t="s">
        <v>374</v>
      </c>
      <c r="L305" s="111" t="s">
        <v>344</v>
      </c>
      <c r="M305" s="111" t="s">
        <v>376</v>
      </c>
      <c r="N305" s="60" t="s">
        <v>342</v>
      </c>
    </row>
    <row r="306" spans="2:14" ht="30">
      <c r="B306" s="168" t="s">
        <v>335</v>
      </c>
      <c r="C306" s="169"/>
      <c r="D306" s="170"/>
      <c r="E306" s="56">
        <v>0</v>
      </c>
      <c r="F306" s="61">
        <f t="shared" ref="F306" si="57">E306*$E$2</f>
        <v>0</v>
      </c>
      <c r="G306" s="62">
        <f>F306*(1+[2]hypotheses!$C$8)</f>
        <v>0</v>
      </c>
      <c r="H306" s="59"/>
      <c r="I306" s="59"/>
      <c r="J306" s="94" t="s">
        <v>373</v>
      </c>
      <c r="K306" s="94" t="s">
        <v>374</v>
      </c>
      <c r="L306" s="94" t="s">
        <v>344</v>
      </c>
      <c r="M306" s="94" t="s">
        <v>378</v>
      </c>
      <c r="N306" s="60" t="s">
        <v>620</v>
      </c>
    </row>
    <row r="307" spans="2:14" ht="30">
      <c r="B307" s="168" t="s">
        <v>336</v>
      </c>
      <c r="C307" s="169"/>
      <c r="D307" s="170"/>
      <c r="E307" s="56">
        <v>0</v>
      </c>
      <c r="F307" s="61">
        <f t="shared" si="56"/>
        <v>0</v>
      </c>
      <c r="G307" s="62">
        <f>F307*(1+[2]hypotheses!$C$8)</f>
        <v>0</v>
      </c>
      <c r="H307" s="59"/>
      <c r="I307" s="59"/>
      <c r="J307" s="94" t="s">
        <v>373</v>
      </c>
      <c r="K307" s="94" t="s">
        <v>374</v>
      </c>
      <c r="L307" s="94" t="s">
        <v>344</v>
      </c>
      <c r="M307" s="94" t="s">
        <v>377</v>
      </c>
      <c r="N307" s="60" t="s">
        <v>618</v>
      </c>
    </row>
    <row r="308" spans="2:14">
      <c r="B308" s="168" t="s">
        <v>337</v>
      </c>
      <c r="C308" s="169"/>
      <c r="D308" s="170"/>
      <c r="E308" s="56">
        <v>0</v>
      </c>
      <c r="F308" s="61">
        <f t="shared" si="56"/>
        <v>0</v>
      </c>
      <c r="G308" s="62">
        <f>F308*(1+[2]hypotheses!$C$8)</f>
        <v>0</v>
      </c>
      <c r="H308" s="59"/>
      <c r="I308" s="59"/>
      <c r="J308" s="59"/>
      <c r="K308" s="59"/>
      <c r="L308" s="59"/>
      <c r="M308" s="59"/>
      <c r="N308" s="60" t="s">
        <v>619</v>
      </c>
    </row>
    <row r="309" spans="2:14" s="119" customFormat="1">
      <c r="B309" s="245" t="s">
        <v>605</v>
      </c>
      <c r="C309" s="246"/>
      <c r="D309" s="247"/>
      <c r="E309" s="129">
        <v>0</v>
      </c>
      <c r="F309" s="131">
        <f t="shared" ref="F309" si="58">E309*$E$2</f>
        <v>0</v>
      </c>
      <c r="G309" s="133">
        <f>F309*(1+[2]hypotheses!$C$8)</f>
        <v>0</v>
      </c>
      <c r="H309" s="117"/>
      <c r="I309" s="117"/>
      <c r="J309" s="117" t="s">
        <v>606</v>
      </c>
      <c r="K309" s="117" t="s">
        <v>607</v>
      </c>
      <c r="L309" s="117" t="s">
        <v>608</v>
      </c>
      <c r="M309" s="117" t="s">
        <v>369</v>
      </c>
      <c r="N309" s="118" t="s">
        <v>369</v>
      </c>
    </row>
    <row r="310" spans="2:14" s="119" customFormat="1">
      <c r="B310" s="242"/>
      <c r="C310" s="243"/>
      <c r="D310" s="244"/>
      <c r="E310" s="123"/>
      <c r="F310" s="124"/>
      <c r="G310" s="125"/>
      <c r="H310" s="117"/>
      <c r="I310" s="117"/>
      <c r="J310" s="117" t="s">
        <v>606</v>
      </c>
      <c r="K310" s="117" t="s">
        <v>607</v>
      </c>
      <c r="L310" s="117" t="s">
        <v>609</v>
      </c>
      <c r="M310" s="117" t="s">
        <v>369</v>
      </c>
      <c r="N310" s="118" t="s">
        <v>369</v>
      </c>
    </row>
    <row r="311" spans="2:14" s="119" customFormat="1">
      <c r="B311" s="242"/>
      <c r="C311" s="243"/>
      <c r="D311" s="244"/>
      <c r="E311" s="123"/>
      <c r="F311" s="124"/>
      <c r="G311" s="125"/>
      <c r="H311" s="117"/>
      <c r="I311" s="117"/>
      <c r="J311" s="117" t="s">
        <v>606</v>
      </c>
      <c r="K311" s="117" t="s">
        <v>607</v>
      </c>
      <c r="L311" s="117" t="s">
        <v>610</v>
      </c>
      <c r="M311" s="117" t="s">
        <v>369</v>
      </c>
      <c r="N311" s="118" t="s">
        <v>369</v>
      </c>
    </row>
    <row r="312" spans="2:14" s="119" customFormat="1">
      <c r="B312" s="242"/>
      <c r="C312" s="243"/>
      <c r="D312" s="244"/>
      <c r="E312" s="123"/>
      <c r="F312" s="124"/>
      <c r="G312" s="125"/>
      <c r="H312" s="117"/>
      <c r="I312" s="117"/>
      <c r="J312" s="117" t="s">
        <v>606</v>
      </c>
      <c r="K312" s="117" t="s">
        <v>607</v>
      </c>
      <c r="L312" s="117" t="s">
        <v>611</v>
      </c>
      <c r="M312" s="117" t="s">
        <v>369</v>
      </c>
      <c r="N312" s="118" t="s">
        <v>369</v>
      </c>
    </row>
    <row r="313" spans="2:14" s="119" customFormat="1">
      <c r="B313" s="180"/>
      <c r="C313" s="181"/>
      <c r="D313" s="182"/>
      <c r="E313" s="130"/>
      <c r="F313" s="132"/>
      <c r="G313" s="134"/>
      <c r="H313" s="117"/>
      <c r="I313" s="117"/>
      <c r="J313" s="117" t="s">
        <v>606</v>
      </c>
      <c r="K313" s="117" t="s">
        <v>607</v>
      </c>
      <c r="L313" s="117" t="s">
        <v>612</v>
      </c>
      <c r="M313" s="117" t="s">
        <v>369</v>
      </c>
      <c r="N313" s="118" t="s">
        <v>369</v>
      </c>
    </row>
    <row r="314" spans="2:14" s="72" customFormat="1">
      <c r="B314" s="171" t="s">
        <v>273</v>
      </c>
      <c r="C314" s="171"/>
      <c r="D314" s="171"/>
      <c r="E314" s="63">
        <f>SUM(E298:E313)</f>
        <v>0</v>
      </c>
      <c r="F314" s="65">
        <f>SUM(F298:F313)</f>
        <v>0</v>
      </c>
      <c r="G314" s="64">
        <f>SUM(G298:G313)</f>
        <v>0</v>
      </c>
      <c r="H314" s="70"/>
      <c r="I314" s="70"/>
      <c r="J314" s="70"/>
      <c r="K314" s="70"/>
      <c r="L314" s="70"/>
      <c r="M314" s="70"/>
      <c r="N314" s="71"/>
    </row>
    <row r="315" spans="2:14" ht="6.75" customHeight="1">
      <c r="B315" s="172"/>
      <c r="C315" s="172"/>
      <c r="D315" s="172"/>
      <c r="E315" s="53"/>
      <c r="F315" s="54"/>
      <c r="G315" s="55"/>
      <c r="H315" s="59"/>
      <c r="I315" s="59"/>
      <c r="J315" s="59"/>
      <c r="K315" s="59"/>
      <c r="L315" s="59"/>
      <c r="M315" s="59"/>
      <c r="N315" s="60"/>
    </row>
    <row r="316" spans="2:14" ht="15" customHeight="1">
      <c r="B316" s="173" t="s">
        <v>274</v>
      </c>
      <c r="C316" s="173"/>
      <c r="D316" s="173"/>
      <c r="E316" s="56"/>
      <c r="F316" s="56"/>
      <c r="G316" s="57"/>
      <c r="H316" s="59"/>
      <c r="I316" s="59"/>
      <c r="J316" s="59"/>
      <c r="K316" s="59"/>
      <c r="L316" s="59"/>
      <c r="M316" s="59"/>
      <c r="N316" s="60"/>
    </row>
    <row r="317" spans="2:14" ht="45">
      <c r="B317" s="204" t="s">
        <v>275</v>
      </c>
      <c r="C317" s="205"/>
      <c r="D317" s="206"/>
      <c r="E317" s="98">
        <v>0</v>
      </c>
      <c r="F317" s="95">
        <f>E317*$E$2</f>
        <v>0</v>
      </c>
      <c r="G317" s="105">
        <f>F317*(1+hypotheses!$C$8)</f>
        <v>0</v>
      </c>
      <c r="H317" s="102">
        <v>5</v>
      </c>
      <c r="I317" s="94" t="s">
        <v>359</v>
      </c>
      <c r="J317" s="107" t="s">
        <v>360</v>
      </c>
      <c r="K317" s="107" t="s">
        <v>361</v>
      </c>
      <c r="L317" s="109" t="s">
        <v>362</v>
      </c>
      <c r="M317" s="94" t="s">
        <v>363</v>
      </c>
      <c r="N317" s="213" t="s">
        <v>615</v>
      </c>
    </row>
    <row r="318" spans="2:14" ht="30">
      <c r="B318" s="183"/>
      <c r="C318" s="184"/>
      <c r="D318" s="185"/>
      <c r="E318" s="99"/>
      <c r="F318" s="96"/>
      <c r="G318" s="106"/>
      <c r="H318" s="102">
        <v>5</v>
      </c>
      <c r="I318" s="94" t="s">
        <v>359</v>
      </c>
      <c r="J318" s="107" t="s">
        <v>360</v>
      </c>
      <c r="K318" s="107" t="s">
        <v>361</v>
      </c>
      <c r="L318" s="109" t="s">
        <v>362</v>
      </c>
      <c r="M318" s="94" t="s">
        <v>364</v>
      </c>
      <c r="N318" s="214"/>
    </row>
    <row r="319" spans="2:14" ht="30">
      <c r="B319" s="183"/>
      <c r="C319" s="184"/>
      <c r="D319" s="185"/>
      <c r="E319" s="99"/>
      <c r="F319" s="96"/>
      <c r="G319" s="106"/>
      <c r="H319" s="102">
        <v>5</v>
      </c>
      <c r="I319" s="94" t="s">
        <v>359</v>
      </c>
      <c r="J319" s="107" t="s">
        <v>360</v>
      </c>
      <c r="K319" s="107" t="s">
        <v>361</v>
      </c>
      <c r="L319" s="109" t="s">
        <v>362</v>
      </c>
      <c r="M319" s="94" t="s">
        <v>365</v>
      </c>
      <c r="N319" s="214"/>
    </row>
    <row r="320" spans="2:14" ht="30">
      <c r="B320" s="183"/>
      <c r="C320" s="184"/>
      <c r="D320" s="185"/>
      <c r="E320" s="99"/>
      <c r="F320" s="96"/>
      <c r="G320" s="106"/>
      <c r="H320" s="102">
        <v>5</v>
      </c>
      <c r="I320" s="94" t="s">
        <v>359</v>
      </c>
      <c r="J320" s="107" t="s">
        <v>360</v>
      </c>
      <c r="K320" s="107" t="s">
        <v>361</v>
      </c>
      <c r="L320" s="109" t="s">
        <v>362</v>
      </c>
      <c r="M320" s="94" t="s">
        <v>366</v>
      </c>
      <c r="N320" s="214"/>
    </row>
    <row r="321" spans="2:14" ht="30">
      <c r="B321" s="183"/>
      <c r="C321" s="184"/>
      <c r="D321" s="185"/>
      <c r="E321" s="99"/>
      <c r="F321" s="96"/>
      <c r="G321" s="106"/>
      <c r="H321" s="102">
        <v>5</v>
      </c>
      <c r="I321" s="94" t="s">
        <v>359</v>
      </c>
      <c r="J321" s="107" t="s">
        <v>360</v>
      </c>
      <c r="K321" s="107" t="s">
        <v>361</v>
      </c>
      <c r="L321" s="109" t="s">
        <v>362</v>
      </c>
      <c r="M321" s="94" t="s">
        <v>367</v>
      </c>
      <c r="N321" s="214"/>
    </row>
    <row r="322" spans="2:14" ht="30">
      <c r="B322" s="183"/>
      <c r="C322" s="184"/>
      <c r="D322" s="185"/>
      <c r="E322" s="99"/>
      <c r="F322" s="96"/>
      <c r="G322" s="106"/>
      <c r="H322" s="102">
        <v>5</v>
      </c>
      <c r="I322" s="94" t="s">
        <v>359</v>
      </c>
      <c r="J322" s="107" t="s">
        <v>360</v>
      </c>
      <c r="K322" s="107" t="s">
        <v>361</v>
      </c>
      <c r="L322" s="109" t="s">
        <v>362</v>
      </c>
      <c r="M322" s="94" t="s">
        <v>368</v>
      </c>
      <c r="N322" s="214"/>
    </row>
    <row r="323" spans="2:14" ht="30">
      <c r="B323" s="177"/>
      <c r="C323" s="178"/>
      <c r="D323" s="179"/>
      <c r="E323" s="100"/>
      <c r="F323" s="97"/>
      <c r="G323" s="104"/>
      <c r="H323" s="102">
        <v>5</v>
      </c>
      <c r="I323" s="94" t="s">
        <v>359</v>
      </c>
      <c r="J323" s="107" t="s">
        <v>360</v>
      </c>
      <c r="K323" s="108" t="s">
        <v>370</v>
      </c>
      <c r="L323" s="109" t="s">
        <v>371</v>
      </c>
      <c r="M323" s="94" t="s">
        <v>369</v>
      </c>
      <c r="N323" s="215"/>
    </row>
    <row r="324" spans="2:14" ht="15" customHeight="1">
      <c r="B324" s="168" t="s">
        <v>276</v>
      </c>
      <c r="C324" s="169"/>
      <c r="D324" s="170"/>
      <c r="E324" s="56">
        <v>0</v>
      </c>
      <c r="F324" s="61">
        <f t="shared" ref="F324:F329" si="59">E324*$E$2</f>
        <v>0</v>
      </c>
      <c r="G324" s="62">
        <f>F324*(1+hypotheses!$C$8)</f>
        <v>0</v>
      </c>
      <c r="H324" s="59"/>
      <c r="I324" s="59"/>
      <c r="J324" s="59"/>
      <c r="K324" s="59"/>
      <c r="L324" s="59"/>
      <c r="M324" s="59"/>
      <c r="N324" s="60"/>
    </row>
    <row r="325" spans="2:14">
      <c r="B325" s="168" t="s">
        <v>277</v>
      </c>
      <c r="C325" s="169"/>
      <c r="D325" s="170"/>
      <c r="E325" s="56">
        <v>0</v>
      </c>
      <c r="F325" s="61">
        <f t="shared" si="59"/>
        <v>0</v>
      </c>
      <c r="G325" s="62">
        <f>F325*(1+hypotheses!$C$8)</f>
        <v>0</v>
      </c>
      <c r="H325" s="59"/>
      <c r="I325" s="59"/>
      <c r="J325" s="59"/>
      <c r="K325" s="59"/>
      <c r="L325" s="59"/>
      <c r="M325" s="59"/>
      <c r="N325" s="60"/>
    </row>
    <row r="326" spans="2:14">
      <c r="B326" s="194" t="s">
        <v>278</v>
      </c>
      <c r="C326" s="195"/>
      <c r="D326" s="196"/>
      <c r="E326" s="103">
        <v>0</v>
      </c>
      <c r="F326" s="95">
        <f t="shared" ref="F326" si="60">E326*$E$2</f>
        <v>0</v>
      </c>
      <c r="G326" s="105">
        <f>F326*(1+hypotheses!$C$8)</f>
        <v>0</v>
      </c>
      <c r="H326" s="59"/>
      <c r="I326" s="59"/>
      <c r="J326" s="59" t="s">
        <v>384</v>
      </c>
      <c r="K326" s="59" t="s">
        <v>379</v>
      </c>
      <c r="L326" s="59" t="s">
        <v>381</v>
      </c>
      <c r="M326" s="59" t="s">
        <v>613</v>
      </c>
      <c r="N326" s="60"/>
    </row>
    <row r="327" spans="2:14">
      <c r="B327" s="177"/>
      <c r="C327" s="178"/>
      <c r="D327" s="179"/>
      <c r="E327" s="110"/>
      <c r="F327" s="97"/>
      <c r="G327" s="104"/>
      <c r="H327" s="59"/>
      <c r="I327" s="59"/>
      <c r="J327" s="59" t="s">
        <v>384</v>
      </c>
      <c r="K327" s="59" t="s">
        <v>379</v>
      </c>
      <c r="L327" s="59" t="s">
        <v>381</v>
      </c>
      <c r="M327" s="59" t="s">
        <v>614</v>
      </c>
      <c r="N327" s="60"/>
    </row>
    <row r="328" spans="2:14">
      <c r="B328" s="168" t="s">
        <v>279</v>
      </c>
      <c r="C328" s="169"/>
      <c r="D328" s="170"/>
      <c r="E328" s="56">
        <v>0</v>
      </c>
      <c r="F328" s="61">
        <f t="shared" si="59"/>
        <v>0</v>
      </c>
      <c r="G328" s="62">
        <f>F328*(1+hypotheses!$C$8)</f>
        <v>0</v>
      </c>
      <c r="H328" s="59"/>
      <c r="I328" s="59"/>
      <c r="J328" s="59"/>
      <c r="K328" s="59"/>
      <c r="L328" s="59"/>
      <c r="M328" s="59"/>
      <c r="N328" s="60"/>
    </row>
    <row r="329" spans="2:14" ht="30">
      <c r="B329" s="168" t="s">
        <v>280</v>
      </c>
      <c r="C329" s="169"/>
      <c r="D329" s="170"/>
      <c r="E329" s="56">
        <v>0</v>
      </c>
      <c r="F329" s="61">
        <f t="shared" si="59"/>
        <v>0</v>
      </c>
      <c r="G329" s="62">
        <f>F329*(1+hypotheses!$C$8)</f>
        <v>0</v>
      </c>
      <c r="H329" s="59"/>
      <c r="I329" s="59"/>
      <c r="J329" s="94" t="s">
        <v>373</v>
      </c>
      <c r="K329" s="94" t="s">
        <v>380</v>
      </c>
      <c r="L329" s="94" t="s">
        <v>382</v>
      </c>
      <c r="M329" s="94" t="s">
        <v>383</v>
      </c>
      <c r="N329" s="60"/>
    </row>
    <row r="330" spans="2:14" s="74" customFormat="1">
      <c r="B330" s="175" t="s">
        <v>281</v>
      </c>
      <c r="C330" s="175"/>
      <c r="D330" s="175"/>
      <c r="E330" s="56">
        <v>0</v>
      </c>
      <c r="F330" s="61">
        <f>E330*$E$2</f>
        <v>0</v>
      </c>
      <c r="G330" s="62">
        <f>F330*(1+hypotheses!$C$8)</f>
        <v>0</v>
      </c>
      <c r="H330" s="59"/>
      <c r="I330" s="59"/>
      <c r="J330" s="59"/>
      <c r="K330" s="59"/>
      <c r="L330" s="59"/>
      <c r="M330" s="59"/>
      <c r="N330" s="73"/>
    </row>
    <row r="331" spans="2:14">
      <c r="B331" s="168" t="s">
        <v>282</v>
      </c>
      <c r="C331" s="169"/>
      <c r="D331" s="170"/>
      <c r="E331" s="56">
        <v>0</v>
      </c>
      <c r="F331" s="61">
        <f t="shared" ref="F331" si="61">E331*$E$2</f>
        <v>0</v>
      </c>
      <c r="G331" s="62">
        <f>F331*(1+hypotheses!$C$8)</f>
        <v>0</v>
      </c>
      <c r="H331" s="59"/>
      <c r="I331" s="59"/>
      <c r="J331" s="59"/>
      <c r="K331" s="59"/>
      <c r="L331" s="59"/>
      <c r="M331" s="59"/>
      <c r="N331" s="60"/>
    </row>
    <row r="332" spans="2:14" s="72" customFormat="1">
      <c r="B332" s="171" t="s">
        <v>283</v>
      </c>
      <c r="C332" s="171"/>
      <c r="D332" s="171"/>
      <c r="E332" s="63">
        <f>SUM(E317:E331)</f>
        <v>0</v>
      </c>
      <c r="F332" s="65">
        <f>SUM(F317:F331)</f>
        <v>0</v>
      </c>
      <c r="G332" s="64">
        <f>SUM(G317:G331)</f>
        <v>0</v>
      </c>
      <c r="H332" s="70"/>
      <c r="I332" s="70"/>
      <c r="J332" s="70"/>
      <c r="K332" s="70"/>
      <c r="L332" s="70"/>
      <c r="M332" s="70"/>
      <c r="N332" s="71"/>
    </row>
    <row r="333" spans="2:14" ht="6.75" customHeight="1">
      <c r="B333" s="200"/>
      <c r="C333" s="200"/>
      <c r="D333" s="200"/>
      <c r="E333" s="75"/>
      <c r="F333" s="76"/>
      <c r="G333" s="77"/>
      <c r="H333" s="59"/>
      <c r="I333" s="59"/>
      <c r="J333" s="59"/>
      <c r="K333" s="59"/>
      <c r="L333" s="59"/>
      <c r="M333" s="59"/>
      <c r="N333" s="60"/>
    </row>
    <row r="334" spans="2:14" s="80" customFormat="1">
      <c r="B334" s="203" t="s">
        <v>326</v>
      </c>
      <c r="C334" s="203"/>
      <c r="D334" s="203"/>
      <c r="E334" s="78">
        <f>E15+E20+E55+E163+E256+E279+E295+E314+E332</f>
        <v>695.5</v>
      </c>
      <c r="F334" s="78">
        <f>F15+F20+F55+F163+F256+F279+F295+F314+F332</f>
        <v>2990.6499999999996</v>
      </c>
      <c r="G334" s="78">
        <f>G15+G20+G55+G163+G256+G279+G295+G314+G332</f>
        <v>3289.7150000000001</v>
      </c>
      <c r="H334" s="70"/>
      <c r="I334" s="70"/>
      <c r="J334" s="70"/>
      <c r="K334" s="70"/>
      <c r="L334" s="70"/>
      <c r="M334" s="70"/>
      <c r="N334" s="79"/>
    </row>
    <row r="335" spans="2:14" s="80" customFormat="1">
      <c r="B335" s="203" t="s">
        <v>327</v>
      </c>
      <c r="C335" s="203"/>
      <c r="D335" s="203"/>
      <c r="E335" s="78">
        <f t="shared" ref="E335:F335" si="62">E334*1.01</f>
        <v>702.45500000000004</v>
      </c>
      <c r="F335" s="78">
        <f t="shared" si="62"/>
        <v>3020.5564999999997</v>
      </c>
      <c r="G335" s="78">
        <f>G334*1.01</f>
        <v>3322.6121500000004</v>
      </c>
      <c r="H335" s="70"/>
      <c r="I335" s="70"/>
      <c r="J335" s="70" t="s">
        <v>415</v>
      </c>
      <c r="K335" s="70" t="s">
        <v>416</v>
      </c>
      <c r="L335" s="70" t="s">
        <v>417</v>
      </c>
      <c r="M335" s="70" t="s">
        <v>418</v>
      </c>
      <c r="N335" s="79"/>
    </row>
    <row r="336" spans="2:14" s="80" customFormat="1">
      <c r="B336" s="81"/>
      <c r="C336" s="81"/>
      <c r="D336" s="81"/>
      <c r="E336" s="82"/>
      <c r="F336" s="82"/>
      <c r="G336" s="82"/>
      <c r="H336" s="83"/>
      <c r="I336" s="83"/>
      <c r="J336" s="83"/>
      <c r="K336" s="83"/>
      <c r="L336" s="83"/>
      <c r="M336" s="83"/>
      <c r="N336" s="84"/>
    </row>
    <row r="337" spans="6:7">
      <c r="F337" s="85" t="s">
        <v>13</v>
      </c>
      <c r="G337" s="86">
        <f>G334/(hypotheses!C4*hypotheses!C7)</f>
        <v>16.448575000000002</v>
      </c>
    </row>
  </sheetData>
  <mergeCells count="336">
    <mergeCell ref="B308:D308"/>
    <mergeCell ref="B312:D312"/>
    <mergeCell ref="B311:D311"/>
    <mergeCell ref="B310:D310"/>
    <mergeCell ref="B309:D309"/>
    <mergeCell ref="B326:D326"/>
    <mergeCell ref="B198:D198"/>
    <mergeCell ref="B283:D283"/>
    <mergeCell ref="B282:D282"/>
    <mergeCell ref="B202:D202"/>
    <mergeCell ref="B199:D199"/>
    <mergeCell ref="B200:D200"/>
    <mergeCell ref="B252:D252"/>
    <mergeCell ref="B253:D253"/>
    <mergeCell ref="B254:D254"/>
    <mergeCell ref="B255:D255"/>
    <mergeCell ref="B261:D261"/>
    <mergeCell ref="B277:D277"/>
    <mergeCell ref="B268:D268"/>
    <mergeCell ref="B234:D234"/>
    <mergeCell ref="B235:D235"/>
    <mergeCell ref="B236:D236"/>
    <mergeCell ref="B237:D237"/>
    <mergeCell ref="B238:D238"/>
    <mergeCell ref="B51:D51"/>
    <mergeCell ref="B50:D50"/>
    <mergeCell ref="B219:D219"/>
    <mergeCell ref="B183:D183"/>
    <mergeCell ref="B186:D186"/>
    <mergeCell ref="B201:D201"/>
    <mergeCell ref="B196:D196"/>
    <mergeCell ref="B187:D187"/>
    <mergeCell ref="B251:D251"/>
    <mergeCell ref="B217:D217"/>
    <mergeCell ref="B184:D184"/>
    <mergeCell ref="B250:D250"/>
    <mergeCell ref="B248:D248"/>
    <mergeCell ref="B249:D249"/>
    <mergeCell ref="B247:D247"/>
    <mergeCell ref="B245:D245"/>
    <mergeCell ref="B246:D246"/>
    <mergeCell ref="B239:D239"/>
    <mergeCell ref="B240:D240"/>
    <mergeCell ref="B241:D241"/>
    <mergeCell ref="B242:D242"/>
    <mergeCell ref="B243:D243"/>
    <mergeCell ref="B244:D244"/>
    <mergeCell ref="B233:D233"/>
    <mergeCell ref="B207:D207"/>
    <mergeCell ref="B209:D209"/>
    <mergeCell ref="B210:D210"/>
    <mergeCell ref="B211:D211"/>
    <mergeCell ref="B59:D59"/>
    <mergeCell ref="B78:D78"/>
    <mergeCell ref="B77:D77"/>
    <mergeCell ref="B76:D76"/>
    <mergeCell ref="B75:D75"/>
    <mergeCell ref="B74:D74"/>
    <mergeCell ref="B73:D73"/>
    <mergeCell ref="B72:D72"/>
    <mergeCell ref="B71:D71"/>
    <mergeCell ref="B70:D70"/>
    <mergeCell ref="B69:D69"/>
    <mergeCell ref="B68:D68"/>
    <mergeCell ref="B67:D67"/>
    <mergeCell ref="B65:D65"/>
    <mergeCell ref="B188:D188"/>
    <mergeCell ref="B174:D174"/>
    <mergeCell ref="B66:D66"/>
    <mergeCell ref="B85:D85"/>
    <mergeCell ref="B86:D86"/>
    <mergeCell ref="B113:D113"/>
    <mergeCell ref="B38:D38"/>
    <mergeCell ref="B37:D37"/>
    <mergeCell ref="B36:D36"/>
    <mergeCell ref="B35:D35"/>
    <mergeCell ref="B30:D30"/>
    <mergeCell ref="B29:D29"/>
    <mergeCell ref="B28:D28"/>
    <mergeCell ref="B31:D31"/>
    <mergeCell ref="B32:D32"/>
    <mergeCell ref="B33:D33"/>
    <mergeCell ref="B34:D34"/>
    <mergeCell ref="B299:D299"/>
    <mergeCell ref="B306:D306"/>
    <mergeCell ref="B12:D12"/>
    <mergeCell ref="B11:D11"/>
    <mergeCell ref="B10:D10"/>
    <mergeCell ref="B9:D9"/>
    <mergeCell ref="B8:D8"/>
    <mergeCell ref="B170:D170"/>
    <mergeCell ref="B169:D169"/>
    <mergeCell ref="B168:D168"/>
    <mergeCell ref="B208:D208"/>
    <mergeCell ref="B206:D206"/>
    <mergeCell ref="B205:D205"/>
    <mergeCell ref="B204:D204"/>
    <mergeCell ref="B195:D195"/>
    <mergeCell ref="B197:D197"/>
    <mergeCell ref="B228:D228"/>
    <mergeCell ref="B226:D226"/>
    <mergeCell ref="B227:D227"/>
    <mergeCell ref="B229:D229"/>
    <mergeCell ref="B230:D230"/>
    <mergeCell ref="B231:D231"/>
    <mergeCell ref="B84:D84"/>
    <mergeCell ref="B112:D112"/>
    <mergeCell ref="B319:D319"/>
    <mergeCell ref="B318:D318"/>
    <mergeCell ref="B317:D317"/>
    <mergeCell ref="B321:D321"/>
    <mergeCell ref="B320:D320"/>
    <mergeCell ref="N317:N323"/>
    <mergeCell ref="B83:D83"/>
    <mergeCell ref="B87:D87"/>
    <mergeCell ref="B88:D88"/>
    <mergeCell ref="B89:D89"/>
    <mergeCell ref="B275:D275"/>
    <mergeCell ref="B276:D276"/>
    <mergeCell ref="B259:D259"/>
    <mergeCell ref="B272:D272"/>
    <mergeCell ref="B218:D218"/>
    <mergeCell ref="B266:D266"/>
    <mergeCell ref="B288:D288"/>
    <mergeCell ref="B287:D287"/>
    <mergeCell ref="B286:D286"/>
    <mergeCell ref="B223:D223"/>
    <mergeCell ref="B269:D269"/>
    <mergeCell ref="B270:D270"/>
    <mergeCell ref="B271:D271"/>
    <mergeCell ref="B232:D232"/>
    <mergeCell ref="B335:D335"/>
    <mergeCell ref="B179:D179"/>
    <mergeCell ref="B172:D172"/>
    <mergeCell ref="B175:D175"/>
    <mergeCell ref="B162:D162"/>
    <mergeCell ref="B154:D154"/>
    <mergeCell ref="B267:D267"/>
    <mergeCell ref="B262:D262"/>
    <mergeCell ref="B190:D190"/>
    <mergeCell ref="B191:D191"/>
    <mergeCell ref="B180:D180"/>
    <mergeCell ref="B193:D193"/>
    <mergeCell ref="B220:D220"/>
    <mergeCell ref="B222:D222"/>
    <mergeCell ref="B171:D171"/>
    <mergeCell ref="B213:D213"/>
    <mergeCell ref="B216:D216"/>
    <mergeCell ref="B291:D291"/>
    <mergeCell ref="B293:D293"/>
    <mergeCell ref="B289:D289"/>
    <mergeCell ref="B292:D292"/>
    <mergeCell ref="B274:D274"/>
    <mergeCell ref="B212:D212"/>
    <mergeCell ref="B278:D278"/>
    <mergeCell ref="G2:N2"/>
    <mergeCell ref="B25:D25"/>
    <mergeCell ref="B214:D214"/>
    <mergeCell ref="B155:D155"/>
    <mergeCell ref="B156:D156"/>
    <mergeCell ref="B157:D157"/>
    <mergeCell ref="B158:D158"/>
    <mergeCell ref="B166:D166"/>
    <mergeCell ref="B47:D47"/>
    <mergeCell ref="B58:D58"/>
    <mergeCell ref="B82:D82"/>
    <mergeCell ref="B100:D100"/>
    <mergeCell ref="B118:D118"/>
    <mergeCell ref="B165:D165"/>
    <mergeCell ref="B149:D149"/>
    <mergeCell ref="B23:D23"/>
    <mergeCell ref="B24:D24"/>
    <mergeCell ref="B43:D43"/>
    <mergeCell ref="B176:D176"/>
    <mergeCell ref="B177:D177"/>
    <mergeCell ref="B178:D178"/>
    <mergeCell ref="B192:D192"/>
    <mergeCell ref="B52:D52"/>
    <mergeCell ref="B26:D26"/>
    <mergeCell ref="B334:D334"/>
    <mergeCell ref="B280:D280"/>
    <mergeCell ref="B185:D185"/>
    <mergeCell ref="B279:D279"/>
    <mergeCell ref="B56:D56"/>
    <mergeCell ref="B167:D167"/>
    <mergeCell ref="B173:D173"/>
    <mergeCell ref="B257:D257"/>
    <mergeCell ref="B258:D258"/>
    <mergeCell ref="B142:D142"/>
    <mergeCell ref="B148:D148"/>
    <mergeCell ref="B194:D194"/>
    <mergeCell ref="B60:D60"/>
    <mergeCell ref="B61:D61"/>
    <mergeCell ref="B64:D64"/>
    <mergeCell ref="B225:D225"/>
    <mergeCell ref="B224:D224"/>
    <mergeCell ref="B265:D265"/>
    <mergeCell ref="B263:D263"/>
    <mergeCell ref="B264:D264"/>
    <mergeCell ref="B90:D90"/>
    <mergeCell ref="B182:D182"/>
    <mergeCell ref="B110:D110"/>
    <mergeCell ref="B111:D111"/>
    <mergeCell ref="B4:D4"/>
    <mergeCell ref="B333:D333"/>
    <mergeCell ref="B189:D189"/>
    <mergeCell ref="B48:D48"/>
    <mergeCell ref="B49:D49"/>
    <mergeCell ref="B203:D203"/>
    <mergeCell ref="B161:D161"/>
    <mergeCell ref="B295:D295"/>
    <mergeCell ref="B284:D284"/>
    <mergeCell ref="B285:D285"/>
    <mergeCell ref="B281:D281"/>
    <mergeCell ref="B273:D273"/>
    <mergeCell ref="B290:D290"/>
    <mergeCell ref="B54:D54"/>
    <mergeCell ref="B260:D260"/>
    <mergeCell ref="B39:D39"/>
    <mergeCell ref="B40:D40"/>
    <mergeCell ref="B42:D42"/>
    <mergeCell ref="B45:D45"/>
    <mergeCell ref="B46:D46"/>
    <mergeCell ref="B80:D80"/>
    <mergeCell ref="B6:D6"/>
    <mergeCell ref="B215:D215"/>
    <mergeCell ref="B294:D294"/>
    <mergeCell ref="B1:D1"/>
    <mergeCell ref="B15:D15"/>
    <mergeCell ref="B55:D55"/>
    <mergeCell ref="B163:D163"/>
    <mergeCell ref="B256:D256"/>
    <mergeCell ref="B164:D164"/>
    <mergeCell ref="B2:D2"/>
    <mergeCell ref="B21:D21"/>
    <mergeCell ref="B27:D27"/>
    <mergeCell ref="B44:D44"/>
    <mergeCell ref="B3:D3"/>
    <mergeCell ref="B7:D7"/>
    <mergeCell ref="B13:D13"/>
    <mergeCell ref="B22:D22"/>
    <mergeCell ref="B57:D57"/>
    <mergeCell ref="B16:D16"/>
    <mergeCell ref="B17:D17"/>
    <mergeCell ref="B18:D18"/>
    <mergeCell ref="B19:D19"/>
    <mergeCell ref="B20:D20"/>
    <mergeCell ref="B150:D150"/>
    <mergeCell ref="B41:D41"/>
    <mergeCell ref="B181:D181"/>
    <mergeCell ref="B62:D62"/>
    <mergeCell ref="B5:D5"/>
    <mergeCell ref="B103:D103"/>
    <mergeCell ref="B104:D104"/>
    <mergeCell ref="B105:D105"/>
    <mergeCell ref="B106:D106"/>
    <mergeCell ref="B107:D107"/>
    <mergeCell ref="B108:D108"/>
    <mergeCell ref="B109:D109"/>
    <mergeCell ref="B92:D92"/>
    <mergeCell ref="B93:D93"/>
    <mergeCell ref="B94:D94"/>
    <mergeCell ref="B95:D95"/>
    <mergeCell ref="B96:D96"/>
    <mergeCell ref="B97:D97"/>
    <mergeCell ref="B98:D98"/>
    <mergeCell ref="B99:D99"/>
    <mergeCell ref="B101:D101"/>
    <mergeCell ref="B102:D102"/>
    <mergeCell ref="B14:D14"/>
    <mergeCell ref="B53:D53"/>
    <mergeCell ref="B81:D81"/>
    <mergeCell ref="B79:D79"/>
    <mergeCell ref="B63:D63"/>
    <mergeCell ref="B91:D91"/>
    <mergeCell ref="B114:D114"/>
    <mergeCell ref="B115:D115"/>
    <mergeCell ref="B116:D116"/>
    <mergeCell ref="B117:D117"/>
    <mergeCell ref="B128:D128"/>
    <mergeCell ref="B129:D129"/>
    <mergeCell ref="B136:D136"/>
    <mergeCell ref="B137:D137"/>
    <mergeCell ref="B141:D141"/>
    <mergeCell ref="B130:D130"/>
    <mergeCell ref="B131:D131"/>
    <mergeCell ref="B132:D132"/>
    <mergeCell ref="B119:D119"/>
    <mergeCell ref="B120:D120"/>
    <mergeCell ref="B121:D121"/>
    <mergeCell ref="B138:D138"/>
    <mergeCell ref="B122:D122"/>
    <mergeCell ref="B123:D123"/>
    <mergeCell ref="B124:D124"/>
    <mergeCell ref="B125:D125"/>
    <mergeCell ref="B126:D126"/>
    <mergeCell ref="B127:D127"/>
    <mergeCell ref="B153:D153"/>
    <mergeCell ref="B159:D159"/>
    <mergeCell ref="B160:D160"/>
    <mergeCell ref="B133:D133"/>
    <mergeCell ref="B134:D134"/>
    <mergeCell ref="B135:D135"/>
    <mergeCell ref="B139:D139"/>
    <mergeCell ref="B140:D140"/>
    <mergeCell ref="B151:D151"/>
    <mergeCell ref="B152:D152"/>
    <mergeCell ref="B146:D146"/>
    <mergeCell ref="B147:D147"/>
    <mergeCell ref="B143:D143"/>
    <mergeCell ref="B144:D144"/>
    <mergeCell ref="B145:D145"/>
    <mergeCell ref="B331:D331"/>
    <mergeCell ref="B332:D332"/>
    <mergeCell ref="B296:D296"/>
    <mergeCell ref="B297:D297"/>
    <mergeCell ref="B298:D298"/>
    <mergeCell ref="B300:D300"/>
    <mergeCell ref="B302:D302"/>
    <mergeCell ref="B303:D303"/>
    <mergeCell ref="B304:D304"/>
    <mergeCell ref="B314:D314"/>
    <mergeCell ref="B301:D301"/>
    <mergeCell ref="B315:D315"/>
    <mergeCell ref="B316:D316"/>
    <mergeCell ref="B324:D324"/>
    <mergeCell ref="B325:D325"/>
    <mergeCell ref="B327:D327"/>
    <mergeCell ref="B328:D328"/>
    <mergeCell ref="B329:D329"/>
    <mergeCell ref="B330:D330"/>
    <mergeCell ref="B323:D323"/>
    <mergeCell ref="B305:D305"/>
    <mergeCell ref="B307:D307"/>
    <mergeCell ref="B313:D313"/>
    <mergeCell ref="B322:D322"/>
  </mergeCells>
  <phoneticPr fontId="1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template</vt:lpstr>
      <vt:lpstr>hypotheses</vt:lpstr>
      <vt:lpstr>Project - ressources</vt:lpstr>
      <vt:lpstr>Project - ratio</vt:lpstr>
      <vt:lpstr>Workload - Dev-TU</vt:lpstr>
    </vt:vector>
  </TitlesOfParts>
  <Company>CAPGEMINI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FORESTIER</dc:creator>
  <cp:lastModifiedBy>HE Yang</cp:lastModifiedBy>
  <dcterms:created xsi:type="dcterms:W3CDTF">2011-06-28T18:23:04Z</dcterms:created>
  <dcterms:modified xsi:type="dcterms:W3CDTF">2012-03-20T07:38:17Z</dcterms:modified>
</cp:coreProperties>
</file>