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2280" yWindow="-19840" windowWidth="2560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5" l="1"/>
  <c r="H47" i="5"/>
  <c r="I47" i="5"/>
  <c r="N48" i="5"/>
  <c r="J44" i="5"/>
  <c r="J45" i="5"/>
  <c r="J46" i="5"/>
  <c r="O48" i="5"/>
  <c r="P48" i="5"/>
  <c r="J43" i="5"/>
  <c r="J47" i="5"/>
  <c r="M48" i="5"/>
  <c r="I48" i="5"/>
  <c r="H48" i="5"/>
  <c r="G48" i="5"/>
  <c r="F47" i="5"/>
  <c r="F48" i="5"/>
  <c r="M46" i="5"/>
  <c r="L46" i="5"/>
  <c r="K46" i="5"/>
  <c r="M45" i="5"/>
  <c r="L45" i="5"/>
  <c r="K45" i="5"/>
  <c r="M44" i="5"/>
  <c r="L44" i="5"/>
  <c r="K44" i="5"/>
  <c r="M43" i="5"/>
  <c r="K43" i="5"/>
  <c r="G37" i="5"/>
  <c r="H37" i="5"/>
  <c r="I37" i="5"/>
  <c r="N38" i="5"/>
  <c r="J34" i="5"/>
  <c r="J35" i="5"/>
  <c r="J36" i="5"/>
  <c r="O38" i="5"/>
  <c r="P38" i="5"/>
  <c r="J33" i="5"/>
  <c r="J37" i="5"/>
  <c r="M38" i="5"/>
  <c r="I38" i="5"/>
  <c r="H38" i="5"/>
  <c r="G38" i="5"/>
  <c r="F37" i="5"/>
  <c r="F38" i="5"/>
  <c r="L36" i="5"/>
  <c r="K36" i="5"/>
  <c r="L35" i="5"/>
  <c r="K35" i="5"/>
  <c r="L34" i="5"/>
  <c r="K34" i="5"/>
  <c r="L33" i="5"/>
  <c r="K33" i="5"/>
  <c r="G19" i="5"/>
  <c r="H19" i="5"/>
  <c r="I19" i="5"/>
  <c r="N20" i="5"/>
  <c r="J16" i="5"/>
  <c r="J17" i="5"/>
  <c r="J18" i="5"/>
  <c r="O20" i="5"/>
  <c r="P20" i="5"/>
  <c r="J15" i="5"/>
  <c r="J19" i="5"/>
  <c r="M20" i="5"/>
  <c r="I20" i="5"/>
  <c r="H20" i="5"/>
  <c r="G20" i="5"/>
  <c r="F19" i="5"/>
  <c r="F20" i="5"/>
  <c r="M18" i="5"/>
  <c r="L18" i="5"/>
  <c r="K18" i="5"/>
  <c r="M17" i="5"/>
  <c r="L17" i="5"/>
  <c r="K17" i="5"/>
  <c r="M16" i="5"/>
  <c r="L16" i="5"/>
  <c r="K16" i="5"/>
  <c r="M15" i="5"/>
  <c r="K15" i="5"/>
  <c r="G9" i="5"/>
  <c r="H9" i="5"/>
  <c r="I9" i="5"/>
  <c r="N10" i="5"/>
  <c r="J6" i="5"/>
  <c r="J7" i="5"/>
  <c r="J8" i="5"/>
  <c r="O10" i="5"/>
  <c r="P10" i="5"/>
  <c r="J5" i="5"/>
  <c r="J9" i="5"/>
  <c r="M10" i="5"/>
  <c r="I10" i="5"/>
  <c r="H10" i="5"/>
  <c r="G10" i="5"/>
  <c r="F9" i="5"/>
  <c r="F10" i="5"/>
  <c r="L8" i="5"/>
  <c r="K8" i="5"/>
  <c r="L7" i="5"/>
  <c r="K7" i="5"/>
  <c r="L6" i="5"/>
  <c r="K6" i="5"/>
  <c r="L5" i="5"/>
  <c r="K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<sst xmlns="http://schemas.openxmlformats.org/spreadsheetml/2006/main" count="1207" uniqueCount="703">
  <si>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</si>
  <si>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</si>
  <si>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</si>
  <si>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</si>
  <si>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</si>
  <si>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</si>
  <si>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</si>
  <si>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</si>
  <si>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</si>
  <si>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</si>
  <si>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</si>
  <si>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</si>
  <si>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</si>
  <si>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</si>
  <si>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</si>
  <si>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</si>
  <si>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</si>
  <si>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</si>
  <si>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</si>
  <si>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</si>
  <si>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</si>
  <si>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</si>
  <si>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</si>
  <si>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</si>
  <si>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</si>
  <si>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</si>
  <si>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</si>
  <si>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</si>
  <si>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</si>
  <si>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</si>
  <si>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</si>
  <si>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</si>
  <si>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</si>
  <si>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</si>
  <si>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</si>
  <si>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</si>
  <si>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</si>
  <si>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</si>
  <si>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</si>
  <si>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</si>
  <si>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</si>
  <si>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</si>
  <si>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</si>
  <si>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</si>
  <si>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</si>
  <si>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</si>
  <si>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</si>
  <si>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</si>
  <si>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</si>
  <si>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</si>
  <si>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</si>
  <si>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</si>
  <si>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</si>
  <si>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</si>
  <si>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</si>
  <si>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</si>
  <si>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</si>
  <si>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</si>
  <si>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</si>
  <si>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</si>
  <si>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</si>
  <si>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</si>
  <si>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</si>
  <si>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</si>
  <si>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</si>
  <si>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</si>
  <si>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</si>
  <si>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</si>
  <si>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</si>
  <si>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</si>
  <si>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</si>
  <si>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</si>
  <si>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</si>
  <si>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</si>
  <si>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</si>
  <si>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</si>
  <si>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</si>
  <si>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</si>
  <si>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</si>
  <si>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</si>
  <si>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</si>
  <si>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</si>
  <si>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</si>
  <si>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</si>
  <si>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</si>
  <si>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</si>
  <si>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</si>
  <si>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</si>
  <si>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</si>
  <si>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</si>
  <si>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</si>
  <si>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</si>
  <si>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</si>
  <si>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</si>
  <si>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</si>
  <si>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</si>
  <si>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</si>
  <si>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</si>
  <si>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</si>
  <si>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</si>
  <si>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</si>
  <si>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</si>
  <si>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</si>
  <si>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</si>
  <si>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</si>
  <si>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</si>
  <si>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</si>
  <si>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</si>
  <si>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</si>
  <si>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</si>
  <si>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</si>
  <si>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</si>
  <si>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</si>
  <si>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</si>
  <si>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</si>
  <si>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</si>
  <si>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</si>
  <si>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</si>
  <si>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</si>
  <si>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</si>
  <si>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</si>
  <si>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</si>
  <si>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</si>
  <si>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</si>
  <si>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</si>
  <si>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</si>
  <si>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</si>
  <si>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</si>
  <si>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</si>
  <si>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</si>
  <si>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</si>
  <si>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</si>
  <si>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</si>
  <si>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</si>
  <si>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</si>
  <si>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</si>
  <si>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</si>
  <si>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</si>
  <si>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</si>
  <si>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</si>
  <si>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</si>
  <si>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</si>
  <si>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</si>
  <si>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</si>
  <si>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</si>
  <si>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</si>
  <si>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</si>
  <si>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</si>
  <si>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</si>
  <si>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</si>
  <si>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</si>
  <si>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</si>
  <si>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</si>
  <si>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</si>
  <si>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</si>
  <si>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</si>
  <si>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</si>
  <si>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</si>
  <si>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</si>
  <si>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</si>
  <si>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</si>
  <si>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</si>
  <si>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</si>
  <si>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</si>
  <si>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</si>
  <si>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</si>
  <si>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</si>
  <si>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</si>
  <si>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</si>
  <si>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</si>
  <si>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</si>
  <si>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</si>
  <si>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</si>
  <si>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</si>
  <si>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</si>
  <si>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</si>
  <si>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</si>
  <si>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</si>
  <si>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</si>
  <si>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</si>
  <si>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</si>
  <si>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</si>
  <si>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</si>
  <si>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</si>
  <si>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</si>
  <si>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</si>
  <si>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</si>
  <si>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</si>
  <si>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</si>
  <si>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</si>
  <si>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</si>
  <si>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</si>
  <si>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</si>
  <si>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</si>
  <si>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</si>
  <si>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</si>
  <si>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</si>
  <si>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</si>
  <si>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</si>
  <si>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</si>
  <si>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</si>
  <si>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</si>
  <si>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</si>
  <si>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</si>
  <si>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</si>
  <si>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</si>
  <si>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</si>
  <si>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</si>
  <si>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</si>
  <si>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</si>
  <si>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</si>
  <si>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</si>
  <si>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</si>
  <si>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</si>
  <si>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</si>
  <si>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</si>
  <si>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</si>
  <si>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</si>
  <si>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</si>
  <si>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</si>
  <si>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</si>
  <si>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</si>
  <si>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</si>
  <si>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</si>
  <si>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</si>
  <si>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</si>
  <si>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</si>
  <si>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</si>
  <si>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</si>
  <si>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</si>
  <si>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</si>
  <si>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</si>
  <si>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</si>
  <si>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</si>
  <si>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</si>
  <si>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</si>
  <si>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</si>
  <si>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</si>
  <si>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</si>
  <si>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</si>
  <si>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</si>
  <si>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</si>
  <si>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</si>
  <si>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</si>
  <si>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</si>
  <si>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</si>
  <si>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</si>
  <si>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</si>
  <si>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</si>
  <si>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</si>
  <si>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</si>
  <si>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</si>
  <si>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</si>
  <si>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</si>
  <si>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</si>
  <si>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</si>
  <si>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</si>
  <si>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</si>
  <si>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</si>
  <si>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</si>
  <si>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</si>
  <si>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</si>
  <si>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</si>
  <si>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</si>
  <si>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</si>
  <si>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</si>
  <si>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</si>
  <si>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</si>
  <si>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</si>
  <si>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</si>
  <si>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</si>
  <si>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</si>
  <si>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</si>
  <si>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</si>
  <si>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</si>
  <si>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</si>
  <si>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</si>
  <si>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</si>
  <si>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</si>
  <si>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</si>
  <si>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</si>
  <si>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</si>
  <si>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</si>
  <si>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</si>
  <si>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</si>
  <si>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</si>
  <si>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</si>
  <si>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</si>
  <si>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</si>
  <si>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</si>
  <si>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</si>
  <si>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</si>
  <si>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</si>
  <si>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</si>
  <si>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</si>
  <si>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</si>
  <si>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</si>
  <si>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</si>
  <si>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</si>
  <si>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</si>
  <si>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</si>
  <si>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</si>
  <si>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</si>
  <si>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</si>
  <si>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</si>
  <si>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</si>
  <si>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</si>
  <si>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</si>
  <si>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</si>
  <si>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</si>
  <si>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</si>
  <si>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</si>
  <si>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</si>
  <si>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</si>
  <si>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</si>
  <si>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</si>
  <si>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</si>
  <si>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</si>
  <si>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</si>
  <si>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</si>
  <si>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</si>
  <si>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</si>
  <si>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</si>
  <si>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</si>
  <si>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</si>
  <si>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</si>
  <si>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</si>
  <si>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</si>
  <si>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</si>
  <si>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</si>
  <si>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</si>
  <si>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</si>
  <si>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</si>
  <si>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</si>
  <si>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</si>
  <si>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</si>
  <si>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</si>
  <si>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</si>
  <si>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</si>
  <si>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</si>
  <si>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</si>
  <si>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</si>
  <si>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</si>
  <si>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</si>
  <si>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</si>
  <si>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</si>
  <si>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</si>
  <si>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</si>
  <si>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</si>
  <si>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</si>
  <si>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</si>
  <si>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</si>
  <si>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</si>
  <si>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</si>
  <si>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</si>
  <si>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</si>
  <si>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</si>
  <si>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</si>
  <si>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</si>
  <si>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</si>
  <si>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</si>
  <si>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</si>
  <si>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</si>
  <si>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</si>
  <si>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</si>
  <si>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</si>
  <si>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</si>
  <si>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</si>
  <si>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</si>
  <si>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</si>
  <si>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</si>
  <si>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</si>
  <si>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</si>
  <si>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</si>
  <si>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</si>
  <si>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</si>
  <si>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</si>
  <si>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</si>
  <si>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</si>
  <si>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</si>
  <si>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</si>
  <si>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</si>
  <si>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</si>
  <si>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</si>
  <si>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</si>
  <si>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</si>
  <si>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</si>
  <si>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</si>
  <si>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</si>
  <si>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</si>
  <si>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</si>
  <si>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</si>
  <si>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</si>
  <si>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</si>
  <si>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</si>
  <si>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</si>
  <si>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</si>
  <si>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</si>
  <si>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</si>
  <si>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</si>
  <si>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</si>
  <si>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</si>
  <si>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</si>
  <si>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</si>
  <si>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</si>
  <si>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</si>
  <si>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</si>
  <si>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</si>
  <si>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</si>
  <si>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</si>
  <si>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</si>
  <si>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</si>
  <si>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</si>
  <si>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</si>
  <si>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</si>
  <si>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</si>
  <si>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</si>
  <si>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</si>
  <si>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</si>
  <si>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</si>
  <si>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</si>
  <si>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</si>
  <si>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</si>
  <si>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</si>
  <si>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</si>
  <si>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</si>
  <si>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</si>
  <si>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</si>
  <si>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</si>
  <si>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</si>
  <si>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</si>
  <si>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</si>
  <si>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</si>
  <si>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</si>
  <si>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</si>
  <si>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</si>
  <si>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</si>
  <si>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</si>
  <si>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</si>
  <si>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</si>
  <si>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</si>
  <si>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</si>
  <si>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</si>
  <si>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</si>
  <si>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</si>
  <si>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</si>
  <si>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</si>
  <si>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</si>
  <si>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</si>
  <si>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</si>
  <si>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</si>
  <si>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</si>
  <si>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</si>
  <si>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</si>
  <si>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</si>
  <si>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</si>
  <si>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</si>
  <si>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</si>
  <si>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</si>
  <si>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</si>
  <si>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</si>
  <si>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</si>
  <si>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</si>
  <si>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</si>
  <si>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</si>
  <si>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</si>
  <si>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</si>
  <si>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</si>
  <si>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</si>
  <si>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</si>
  <si>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</si>
  <si>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</si>
  <si>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</si>
  <si>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</si>
  <si>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</si>
  <si>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</si>
  <si>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</si>
  <si>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</si>
  <si>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</si>
  <si>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</si>
  <si>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</si>
  <si>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</si>
  <si>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</si>
  <si>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</si>
  <si>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</si>
  <si>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</si>
  <si>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</si>
  <si>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</si>
  <si>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</si>
  <si>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</si>
  <si>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</si>
  <si>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</si>
  <si>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</si>
  <si>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</si>
  <si>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</si>
  <si>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</si>
  <si>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</si>
  <si>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</si>
  <si>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</si>
  <si>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</si>
  <si>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</si>
  <si>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</si>
  <si>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</si>
  <si>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</si>
  <si>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</si>
  <si>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</si>
  <si>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</si>
  <si>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</si>
  <si>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</si>
  <si>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</si>
  <si>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</si>
  <si>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</si>
  <si>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</si>
  <si>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</si>
  <si>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</si>
  <si>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</si>
  <si>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</si>
  <si>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</si>
  <si>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</si>
  <si>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</si>
  <si>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</si>
  <si>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</si>
  <si>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</si>
  <si>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</si>
  <si>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</si>
  <si>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</si>
  <si>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</si>
  <si>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</si>
  <si>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</si>
  <si>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</si>
  <si>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</si>
  <si>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</si>
  <si>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</si>
  <si>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</si>
  <si>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</si>
  <si>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</si>
  <si>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</si>
  <si>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</si>
  <si>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</si>
  <si>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</si>
  <si>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</si>
  <si>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</si>
  <si>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</si>
  <si>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</si>
  <si>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</si>
  <si>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</si>
  <si>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</si>
  <si>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</si>
  <si>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</si>
  <si>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</si>
  <si>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</si>
  <si>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</si>
  <si>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</si>
  <si>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</si>
  <si>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</si>
  <si>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</si>
  <si>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</si>
  <si>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</si>
  <si>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</si>
  <si>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</si>
  <si>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</si>
  <si>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</si>
  <si>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</si>
  <si>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</si>
  <si>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</si>
  <si>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</si>
  <si>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</si>
  <si>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</si>
  <si>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</si>
  <si>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</si>
  <si>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</si>
  <si>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</si>
  <si>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</si>
  <si>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</si>
  <si>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</si>
  <si>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</si>
  <si>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</si>
  <si>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</si>
  <si>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</si>
  <si>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</si>
  <si>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</si>
  <si>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</si>
  <si>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</si>
  <si>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</si>
  <si>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</si>
  <si>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</si>
  <si>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</si>
  <si>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</si>
  <si>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</si>
  <si>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</si>
  <si>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</si>
  <si>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</si>
  <si>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</si>
  <si>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</si>
  <si>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</si>
  <si>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</si>
  <si>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</si>
  <si>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</si>
  <si>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</si>
  <si>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</si>
  <si>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</si>
  <si>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</si>
  <si>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</si>
  <si>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</si>
  <si>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</si>
  <si>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</si>
  <si>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</si>
  <si>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</si>
  <si>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</si>
  <si>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</si>
  <si>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</si>
  <si>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</si>
  <si>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</si>
  <si>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</si>
  <si>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</si>
  <si>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</si>
  <si>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</si>
  <si>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</si>
  <si>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</si>
  <si>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</si>
  <si>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</si>
  <si>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</si>
  <si>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</si>
  <si>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</si>
  <si>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</si>
  <si>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</si>
  <si>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</si>
  <si>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</si>
  <si>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</si>
  <si>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</si>
  <si>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</si>
  <si>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</si>
  <si>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</si>
  <si>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</si>
  <si>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</si>
  <si>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</si>
  <si>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</si>
  <si>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</si>
  <si>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</si>
  <si>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</si>
  <si>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</si>
  <si>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</si>
  <si>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</si>
  <si>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</si>
  <si>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</si>
  <si>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</si>
  <si>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</si>
  <si>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</si>
  <si>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</si>
  <si>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</si>
  <si>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</si>
  <si>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</si>
  <si>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</si>
  <si>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</si>
  <si>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</si>
  <si>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</si>
  <si>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</si>
  <si>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</si>
  <si>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</si>
  <si>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</si>
  <si>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</si>
  <si>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</si>
  <si>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</si>
  <si>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</si>
  <si>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</si>
  <si>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</si>
  <si>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</si>
  <si>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</si>
  <si>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</si>
  <si>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</si>
  <si>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</si>
  <si>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</si>
  <si>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</si>
  <si>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</si>
  <si>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</si>
  <si>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</si>
  <si>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</si>
  <si>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</si>
  <si>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</si>
  <si>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</si>
  <si>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</si>
  <si>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</si>
  <si>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</si>
  <si>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</si>
  <si>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</si>
  <si>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</si>
  <si>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</si>
  <si>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</si>
  <si>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</si>
  <si>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</si>
  <si>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</si>
  <si>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</si>
  <si>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</si>
  <si>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</si>
  <si>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</si>
  <si>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</si>
  <si>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</si>
  <si>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</si>
  <si>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</si>
  <si>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</si>
  <si>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kernel=5, filter=128, init=0.005</t>
    <phoneticPr fontId="2" type="noConversion"/>
  </si>
  <si>
    <t>kernel=4, filter=64, init=0.005</t>
    <phoneticPr fontId="2" type="noConversion"/>
  </si>
  <si>
    <t>kernel=3, filter=#2, init=0.005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</si>
</sst>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1" t="s">
        <v>5</v>
      </c>
      <c r="E1" s="81"/>
      <c r="F1" s="81"/>
      <c r="G1" s="81"/>
      <c r="H1" s="81" t="s">
        <v>546</v>
      </c>
      <c r="I1" s="81"/>
      <c r="J1" s="81"/>
      <c r="K1" s="81"/>
      <c r="L1" s="81" t="s">
        <v>4</v>
      </c>
      <c r="M1" s="81"/>
      <c r="N1" s="81"/>
      <c r="O1" s="8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1" t="s">
        <v>5</v>
      </c>
      <c r="E1" s="81"/>
      <c r="F1" s="81"/>
      <c r="G1" s="81"/>
      <c r="H1" s="81" t="s">
        <v>4</v>
      </c>
      <c r="I1" s="81"/>
      <c r="J1" s="81"/>
      <c r="K1" s="8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tabSelected="1" topLeftCell="A23" workbookViewId="0">
      <selection activeCell="B50" sqref="B50"/>
    </sheetView>
  </sheetViews>
  <sheetFormatPr baseColWidth="10" defaultRowHeight="16" x14ac:dyDescent="0.2"/>
  <cols>
    <col min="1" max="1" width="14.6640625" style="3" bestFit="1" customWidth="1"/>
    <col min="2" max="2" width="86.6640625" style="3" bestFit="1" customWidth="1"/>
    <col min="3" max="3" width="27.33203125" style="3" bestFit="1" customWidth="1"/>
    <col min="4" max="4" width="12.6640625" style="6" bestFit="1" customWidth="1"/>
    <col min="5" max="7" width="12" style="3" bestFit="1" customWidth="1"/>
    <col min="8" max="8" width="12" style="3" customWidth="1"/>
    <col min="9" max="11" width="12" style="3" bestFit="1" customWidth="1"/>
    <col min="12" max="12" width="12" style="3" customWidth="1"/>
    <col min="14" max="14" width="12" style="3" bestFit="1" customWidth="1"/>
    <col min="15" max="15" width="3.1640625" style="3" bestFit="1" customWidth="1"/>
    <col min="16" max="16" width="20" style="3" bestFit="1" customWidth="1"/>
    <col min="17" max="17" width="9.33203125" style="3" bestFit="1" customWidth="1"/>
    <col min="18" max="18" width="21.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81" t="s">
        <v>5</v>
      </c>
      <c r="F1" s="81"/>
      <c r="G1" s="81"/>
      <c r="H1" s="81"/>
      <c r="I1" s="81" t="s">
        <v>546</v>
      </c>
      <c r="J1" s="81"/>
      <c r="K1" s="81"/>
      <c r="L1" s="81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560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550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561</v>
      </c>
      <c r="Q2" s="5">
        <v>37</v>
      </c>
      <c r="R2" s="5" t="s">
        <v>562</v>
      </c>
      <c r="S2" s="5"/>
      <c r="T2" s="5" t="s">
        <v>563</v>
      </c>
      <c r="U2" s="5"/>
      <c r="V2" s="5"/>
      <c r="W2" s="9"/>
      <c r="X2" s="5"/>
      <c r="Y2" s="5"/>
      <c r="Z2" s="9"/>
    </row>
    <row r="3" spans="1:26" x14ac:dyDescent="0.2">
      <c r="A3" s="6" t="s">
        <v>551</v>
      </c>
      <c r="B3" s="6" t="s">
        <v>554</v>
      </c>
      <c r="C3" s="6" t="s">
        <v>591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564</v>
      </c>
      <c r="Q3" s="5">
        <v>76</v>
      </c>
      <c r="R3" s="5" t="s">
        <v>565</v>
      </c>
      <c r="S3" s="5" t="s">
        <v>566</v>
      </c>
      <c r="T3" s="5" t="s">
        <v>567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555</v>
      </c>
      <c r="C4" s="3" t="s">
        <v>552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59</v>
      </c>
      <c r="R4" s="5" t="s">
        <v>568</v>
      </c>
      <c r="S4" s="5" t="s">
        <v>55</v>
      </c>
      <c r="T4" s="5" t="s">
        <v>569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554</v>
      </c>
      <c r="C5" s="6" t="s">
        <v>553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570</v>
      </c>
      <c r="Q5" s="5">
        <v>125</v>
      </c>
      <c r="R5" s="5" t="s">
        <v>571</v>
      </c>
      <c r="S5" s="5"/>
      <c r="T5" s="5" t="s">
        <v>572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556</v>
      </c>
      <c r="C6" s="3" t="s">
        <v>557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573</v>
      </c>
      <c r="Q6" s="5">
        <v>38</v>
      </c>
      <c r="R6" s="5" t="s">
        <v>574</v>
      </c>
      <c r="S6" s="5"/>
      <c r="T6" s="5" t="s">
        <v>575</v>
      </c>
      <c r="U6" s="5"/>
      <c r="V6" s="5"/>
      <c r="W6" s="5"/>
      <c r="X6" s="5"/>
      <c r="Y6" s="5"/>
      <c r="Z6" s="5"/>
    </row>
    <row r="7" spans="1:26" x14ac:dyDescent="0.2">
      <c r="A7" s="6" t="s">
        <v>559</v>
      </c>
      <c r="B7" s="6" t="s">
        <v>556</v>
      </c>
      <c r="C7" s="3" t="s">
        <v>558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576</v>
      </c>
      <c r="Q7" s="5">
        <v>48</v>
      </c>
      <c r="R7" s="5" t="s">
        <v>571</v>
      </c>
      <c r="S7" s="5"/>
      <c r="T7" s="5" t="s">
        <v>577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578</v>
      </c>
      <c r="Q8" s="5">
        <v>12</v>
      </c>
      <c r="R8" s="5" t="s">
        <v>568</v>
      </c>
      <c r="S8" s="5"/>
      <c r="T8" s="5" t="s">
        <v>577</v>
      </c>
      <c r="U8" s="5"/>
      <c r="V8" s="5"/>
      <c r="W8" s="5"/>
      <c r="X8" s="5"/>
      <c r="Y8" s="5"/>
      <c r="Z8" s="5"/>
    </row>
    <row r="9" spans="1:26" x14ac:dyDescent="0.2">
      <c r="A9" s="6" t="s">
        <v>583</v>
      </c>
      <c r="B9" s="6" t="s">
        <v>584</v>
      </c>
      <c r="C9" s="3" t="s">
        <v>585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579</v>
      </c>
      <c r="Q9" s="5">
        <v>59</v>
      </c>
      <c r="R9" s="5" t="s">
        <v>580</v>
      </c>
      <c r="S9" s="5" t="s">
        <v>581</v>
      </c>
      <c r="T9" s="5" t="s">
        <v>582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586</v>
      </c>
      <c r="C10" s="3" t="s">
        <v>587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6"/>
      <c r="P11" s="6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6" t="s">
        <v>590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6" t="s">
        <v>589</v>
      </c>
      <c r="B13" s="6" t="s">
        <v>554</v>
      </c>
      <c r="C13" s="3" t="s">
        <v>588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6"/>
      <c r="P13" s="6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6" t="s">
        <v>649</v>
      </c>
      <c r="B14" s="6" t="s">
        <v>650</v>
      </c>
      <c r="C14" t="s">
        <v>648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N15" s="6"/>
      <c r="O15" s="6"/>
      <c r="P15" s="6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6" t="s">
        <v>653</v>
      </c>
      <c r="B16" s="3" t="s">
        <v>657</v>
      </c>
      <c r="C16" s="3" t="s">
        <v>654</v>
      </c>
      <c r="D16" s="6">
        <v>0.70193285859613397</v>
      </c>
      <c r="N16" s="6"/>
      <c r="O16" s="6"/>
      <c r="P16" s="6"/>
      <c r="R16" s="5"/>
      <c r="S16" s="5"/>
      <c r="T16" s="5"/>
      <c r="U16" s="5"/>
      <c r="V16" s="5"/>
      <c r="W16" s="5"/>
      <c r="X16" s="5"/>
      <c r="Y16" s="8"/>
      <c r="Z16" s="5"/>
    </row>
    <row r="17" spans="1:26" x14ac:dyDescent="0.2">
      <c r="A17" s="6" t="s">
        <v>652</v>
      </c>
      <c r="B17" s="3" t="s">
        <v>657</v>
      </c>
      <c r="C17" s="3" t="s">
        <v>658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652</v>
      </c>
      <c r="B18" s="3" t="s">
        <v>668</v>
      </c>
      <c r="C18" s="3" t="s">
        <v>667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652</v>
      </c>
      <c r="B19" s="3" t="s">
        <v>666</v>
      </c>
      <c r="C19" s="3" t="s">
        <v>662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652</v>
      </c>
      <c r="B20" s="3" t="s">
        <v>665</v>
      </c>
      <c r="C20" s="3" t="s">
        <v>659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652</v>
      </c>
      <c r="B21" s="3" t="s">
        <v>660</v>
      </c>
      <c r="C21" s="3" t="s">
        <v>661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652</v>
      </c>
      <c r="B22" s="3" t="s">
        <v>664</v>
      </c>
      <c r="C22" s="3" t="s">
        <v>663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652</v>
      </c>
      <c r="B23" s="3" t="s">
        <v>670</v>
      </c>
      <c r="C23" s="3" t="s">
        <v>669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652</v>
      </c>
      <c r="B24" s="3" t="s">
        <v>675</v>
      </c>
      <c r="C24" s="3" t="s">
        <v>669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652</v>
      </c>
      <c r="B25" s="3" t="s">
        <v>672</v>
      </c>
      <c r="C25" s="3" t="s">
        <v>671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652</v>
      </c>
      <c r="B26" s="3" t="s">
        <v>673</v>
      </c>
      <c r="C26" s="3" t="s">
        <v>674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652</v>
      </c>
      <c r="B27" s="3" t="s">
        <v>677</v>
      </c>
      <c r="C27" s="3" t="s">
        <v>676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652</v>
      </c>
      <c r="B28" s="3" t="s">
        <v>679</v>
      </c>
      <c r="C28" s="6" t="s">
        <v>678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652</v>
      </c>
      <c r="B29" s="3" t="s">
        <v>687</v>
      </c>
      <c r="C29" s="3" t="s">
        <v>686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652</v>
      </c>
      <c r="C30" s="3" t="s">
        <v>695</v>
      </c>
      <c r="D30" s="6">
        <v>0.70304302203567604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6" t="s">
        <v>691</v>
      </c>
      <c r="B35" s="3" t="s">
        <v>692</v>
      </c>
      <c r="C35" s="3" t="s">
        <v>690</v>
      </c>
      <c r="D35" s="6">
        <v>0.70698644421272105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C36" s="3" t="s">
        <v>693</v>
      </c>
      <c r="D36" s="6">
        <v>0.68394815553339905</v>
      </c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B37" s="6"/>
      <c r="C37" s="3" t="s">
        <v>694</v>
      </c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685</v>
      </c>
      <c r="B39" s="3" t="s">
        <v>689</v>
      </c>
      <c r="C39" s="3" t="s">
        <v>688</v>
      </c>
      <c r="D39" s="6">
        <v>0.70658682634730496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3" t="s">
        <v>684</v>
      </c>
      <c r="B40" s="3" t="s">
        <v>687</v>
      </c>
      <c r="C40" s="3" t="s">
        <v>683</v>
      </c>
      <c r="D40" s="6">
        <v>0.69183673469387696</v>
      </c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6" t="s">
        <v>682</v>
      </c>
      <c r="B44" s="6" t="s">
        <v>681</v>
      </c>
      <c r="C44" s="3" t="s">
        <v>680</v>
      </c>
      <c r="D44" s="6">
        <v>0.68678459937564995</v>
      </c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A46" s="3" t="s">
        <v>698</v>
      </c>
      <c r="B46" s="3" t="s">
        <v>702</v>
      </c>
      <c r="C46" s="3" t="s">
        <v>696</v>
      </c>
      <c r="D46" s="6">
        <v>0.66915191053122003</v>
      </c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A47" s="3" t="s">
        <v>698</v>
      </c>
      <c r="B47" s="3" t="s">
        <v>701</v>
      </c>
      <c r="C47" s="3" t="s">
        <v>697</v>
      </c>
      <c r="D47" s="6">
        <v>0.67109004739336398</v>
      </c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1:26" x14ac:dyDescent="0.2">
      <c r="A48" s="3" t="s">
        <v>698</v>
      </c>
      <c r="B48" s="3" t="s">
        <v>700</v>
      </c>
      <c r="C48" s="3" t="s">
        <v>699</v>
      </c>
      <c r="D48" s="6">
        <v>0.71773347324239201</v>
      </c>
    </row>
    <row r="49" spans="5:16" x14ac:dyDescent="0.2"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1" spans="5:16" x14ac:dyDescent="0.2"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5:16" x14ac:dyDescent="0.2"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5:16" x14ac:dyDescent="0.2"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5:16" x14ac:dyDescent="0.2"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5:16" x14ac:dyDescent="0.2"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7" spans="5:16" x14ac:dyDescent="0.2">
      <c r="E57" s="6"/>
      <c r="F57" s="6"/>
      <c r="G57" s="6"/>
      <c r="H57" s="6"/>
      <c r="I57" s="6"/>
      <c r="J57" s="6"/>
      <c r="K57" s="6"/>
      <c r="L57" s="6"/>
      <c r="N57" s="6"/>
      <c r="O57" s="6"/>
      <c r="P57" s="6"/>
    </row>
    <row r="58" spans="5:16" x14ac:dyDescent="0.2">
      <c r="E58" s="6"/>
      <c r="F58" s="6"/>
      <c r="G58" s="6"/>
      <c r="H58" s="6"/>
      <c r="I58" s="6"/>
      <c r="J58" s="6"/>
      <c r="K58" s="6"/>
      <c r="L58" s="6"/>
      <c r="N58" s="6"/>
      <c r="O58" s="6"/>
      <c r="P58" s="6"/>
    </row>
    <row r="59" spans="5:16" x14ac:dyDescent="0.2">
      <c r="E59" s="6"/>
      <c r="F59" s="6"/>
      <c r="G59" s="6"/>
      <c r="H59" s="6"/>
      <c r="I59" s="6"/>
      <c r="J59" s="6"/>
      <c r="K59" s="6"/>
      <c r="L59" s="6"/>
      <c r="N59" s="6"/>
      <c r="O59" s="6"/>
      <c r="P59" s="6"/>
    </row>
    <row r="60" spans="5:16" x14ac:dyDescent="0.2">
      <c r="E60" s="6"/>
      <c r="F60" s="6"/>
      <c r="G60" s="6"/>
      <c r="H60" s="6"/>
      <c r="I60" s="6"/>
      <c r="J60" s="6"/>
      <c r="K60" s="6"/>
      <c r="L60" s="6"/>
      <c r="N60" s="6"/>
      <c r="O60" s="6"/>
      <c r="P60" s="6"/>
    </row>
    <row r="61" spans="5:16" x14ac:dyDescent="0.2">
      <c r="E61" s="6"/>
      <c r="F61" s="6"/>
      <c r="G61" s="6"/>
      <c r="H61" s="6"/>
      <c r="I61" s="6"/>
      <c r="J61" s="6"/>
      <c r="K61" s="6"/>
      <c r="L61" s="6"/>
      <c r="N61" s="6"/>
      <c r="O61" s="6"/>
      <c r="P61" s="6"/>
    </row>
    <row r="63" spans="5:16" x14ac:dyDescent="0.2"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5:16" x14ac:dyDescent="0.2"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5:16" x14ac:dyDescent="0.2"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5:16" x14ac:dyDescent="0.2"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5:16" x14ac:dyDescent="0.2"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9" spans="5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3" spans="5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6" spans="5:16" x14ac:dyDescent="0.2"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5:16" x14ac:dyDescent="0.2"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5:16" x14ac:dyDescent="0.2"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5:16" x14ac:dyDescent="0.2"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1" spans="4:32" x14ac:dyDescent="0.2"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4:32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5" spans="4:32" x14ac:dyDescent="0.2">
      <c r="E85" s="6"/>
      <c r="F85" s="6"/>
      <c r="G85" s="6"/>
      <c r="H85" s="6"/>
      <c r="I85" s="6"/>
      <c r="J85" s="6"/>
      <c r="K85" s="6"/>
      <c r="L85" s="6"/>
      <c r="N85" s="6"/>
      <c r="O85" s="6"/>
      <c r="P85" s="13"/>
    </row>
    <row r="86" spans="4:32" x14ac:dyDescent="0.2">
      <c r="E86" s="12"/>
      <c r="F86" s="12"/>
      <c r="G86" s="12"/>
      <c r="H86" s="12"/>
      <c r="I86" s="12"/>
      <c r="J86" s="12"/>
      <c r="K86" s="12"/>
      <c r="L86" s="12"/>
      <c r="N86" s="6"/>
      <c r="O86" s="6"/>
      <c r="P86" s="6"/>
    </row>
    <row r="87" spans="4:32" x14ac:dyDescent="0.2">
      <c r="D87" s="13"/>
      <c r="E87" s="10"/>
      <c r="F87" s="10"/>
      <c r="G87" s="10"/>
      <c r="H87" s="10"/>
      <c r="I87" s="10"/>
      <c r="J87" s="10"/>
      <c r="K87" s="10"/>
      <c r="L87" s="10"/>
      <c r="N87" s="10"/>
      <c r="O87" s="6"/>
      <c r="P87" s="6"/>
    </row>
    <row r="88" spans="4:32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0" spans="4:32" x14ac:dyDescent="0.2"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4:32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4:32" x14ac:dyDescent="0.2"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4:32" x14ac:dyDescent="0.2"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4:32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6" spans="4:32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x14ac:dyDescent="0.2">
      <c r="B101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3" spans="2:16" x14ac:dyDescent="0.2">
      <c r="D103" s="10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13"/>
    </row>
    <row r="105" spans="2:16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7" spans="2:16" x14ac:dyDescent="0.2"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x14ac:dyDescent="0.2"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x14ac:dyDescent="0.2"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x14ac:dyDescent="0.2"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x14ac:dyDescent="0.2">
      <c r="E111" s="15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x14ac:dyDescent="0.2"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4" spans="5:16" x14ac:dyDescent="0.2">
      <c r="E114" s="15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17" workbookViewId="0">
      <selection activeCell="R100" sqref="R100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553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86" t="s">
        <v>593</v>
      </c>
      <c r="G3" s="89"/>
      <c r="H3" s="89"/>
      <c r="I3" s="87"/>
      <c r="J3" s="18"/>
      <c r="P3" t="s">
        <v>641</v>
      </c>
      <c r="S3" s="82" t="s">
        <v>630</v>
      </c>
      <c r="T3" s="83"/>
    </row>
    <row r="4" spans="1:26" x14ac:dyDescent="0.2">
      <c r="A4" s="18" t="s">
        <v>592</v>
      </c>
      <c r="B4" s="18"/>
      <c r="C4" s="18"/>
      <c r="D4" s="18"/>
      <c r="E4" s="18"/>
      <c r="F4" s="40" t="s">
        <v>594</v>
      </c>
      <c r="G4" s="52" t="s">
        <v>595</v>
      </c>
      <c r="H4" s="52" t="s">
        <v>596</v>
      </c>
      <c r="I4" s="55" t="s">
        <v>597</v>
      </c>
      <c r="J4" s="26" t="s">
        <v>619</v>
      </c>
      <c r="K4" s="49" t="s">
        <v>620</v>
      </c>
      <c r="L4" s="63" t="s">
        <v>622</v>
      </c>
      <c r="Q4" s="46"/>
      <c r="R4" s="46"/>
      <c r="S4" s="31" t="s">
        <v>623</v>
      </c>
      <c r="T4" s="32" t="s">
        <v>624</v>
      </c>
      <c r="U4" s="46"/>
      <c r="V4" s="46" t="s">
        <v>632</v>
      </c>
    </row>
    <row r="5" spans="1:26" x14ac:dyDescent="0.2">
      <c r="A5" s="18" t="s">
        <v>598</v>
      </c>
      <c r="B5" s="24">
        <v>0.921385941644562</v>
      </c>
      <c r="C5" s="18"/>
      <c r="D5" s="84" t="s">
        <v>599</v>
      </c>
      <c r="E5" s="20" t="s">
        <v>594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643</v>
      </c>
      <c r="Q5" s="84" t="s">
        <v>631</v>
      </c>
      <c r="R5" s="56" t="s">
        <v>625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600</v>
      </c>
      <c r="B6" s="24">
        <v>0.94418879831711799</v>
      </c>
      <c r="C6" s="18"/>
      <c r="D6" s="88"/>
      <c r="E6" s="21" t="s">
        <v>601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85"/>
      <c r="R6" s="57" t="s">
        <v>626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602</v>
      </c>
      <c r="B7" s="24">
        <v>0.88627668764654999</v>
      </c>
      <c r="C7" s="18"/>
      <c r="D7" s="88"/>
      <c r="E7" s="21" t="s">
        <v>603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647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85"/>
      <c r="E8" s="22" t="s">
        <v>604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635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637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645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638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621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636</v>
      </c>
      <c r="N10" s="69">
        <f>(G6+H7+I8)/SUM(J6:J8)</f>
        <v>0.90870555485258764</v>
      </c>
      <c r="Q10" s="50"/>
      <c r="R10" s="50"/>
      <c r="U10" s="46"/>
      <c r="V10" s="47"/>
      <c r="W10" s="46" t="s">
        <v>640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618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639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86" t="s">
        <v>605</v>
      </c>
      <c r="G13" s="89"/>
      <c r="H13" s="89"/>
      <c r="I13" s="87"/>
      <c r="J13" s="18"/>
      <c r="M13" s="18"/>
      <c r="P13" t="s">
        <v>646</v>
      </c>
      <c r="Q13" s="50"/>
      <c r="R13" s="50"/>
      <c r="S13" s="86" t="s">
        <v>629</v>
      </c>
      <c r="T13" s="87"/>
      <c r="U13" s="46"/>
      <c r="V13" s="47"/>
    </row>
    <row r="14" spans="1:26" x14ac:dyDescent="0.2">
      <c r="A14" s="18" t="s">
        <v>615</v>
      </c>
      <c r="B14" s="18"/>
      <c r="C14" s="18"/>
      <c r="D14" s="18"/>
      <c r="E14" s="18"/>
      <c r="F14" s="40" t="s">
        <v>606</v>
      </c>
      <c r="G14" s="52" t="s">
        <v>607</v>
      </c>
      <c r="H14" s="52" t="s">
        <v>608</v>
      </c>
      <c r="I14" s="55" t="s">
        <v>609</v>
      </c>
      <c r="J14" s="25" t="s">
        <v>619</v>
      </c>
      <c r="K14" s="61" t="s">
        <v>620</v>
      </c>
      <c r="L14" s="66" t="s">
        <v>617</v>
      </c>
      <c r="M14" s="44" t="s">
        <v>616</v>
      </c>
      <c r="Q14" s="50"/>
      <c r="R14" s="50"/>
      <c r="S14" s="29" t="s">
        <v>625</v>
      </c>
      <c r="T14" s="54" t="s">
        <v>628</v>
      </c>
      <c r="U14" s="48"/>
      <c r="V14" s="49" t="s">
        <v>634</v>
      </c>
    </row>
    <row r="15" spans="1:26" x14ac:dyDescent="0.2">
      <c r="A15" s="18" t="s">
        <v>610</v>
      </c>
      <c r="B15" s="24">
        <v>0.87332123411978202</v>
      </c>
      <c r="C15" s="18"/>
      <c r="D15" s="84" t="s">
        <v>611</v>
      </c>
      <c r="E15" s="20" t="s">
        <v>606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4" t="s">
        <v>611</v>
      </c>
      <c r="R15" s="29" t="s">
        <v>625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612</v>
      </c>
      <c r="B16" s="24">
        <v>0.84172661870503596</v>
      </c>
      <c r="C16" s="18"/>
      <c r="D16" s="88"/>
      <c r="E16" s="21" t="s">
        <v>607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85"/>
      <c r="R16" s="30" t="s">
        <v>627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613</v>
      </c>
      <c r="B17" s="24">
        <v>0.54166666666666596</v>
      </c>
      <c r="C17" s="18"/>
      <c r="D17" s="88"/>
      <c r="E17" s="21" t="s">
        <v>608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647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85"/>
      <c r="E18" s="22" t="s">
        <v>614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633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637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645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638</v>
      </c>
      <c r="X19" s="71">
        <f>T18</f>
        <v>0.57299843014128726</v>
      </c>
    </row>
    <row r="20" spans="1:24" x14ac:dyDescent="0.2">
      <c r="E20" s="35" t="s">
        <v>618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636</v>
      </c>
      <c r="N20" s="69">
        <f>(G16+H17+I18)/SUM(J16:J18)</f>
        <v>0.54166666666666663</v>
      </c>
      <c r="O20" s="18"/>
      <c r="W20" s="46" t="s">
        <v>640</v>
      </c>
      <c r="X20" s="68">
        <f>2*X18*X19/(X18+X19)</f>
        <v>0.69259962049335866</v>
      </c>
    </row>
    <row r="21" spans="1:24" x14ac:dyDescent="0.2">
      <c r="M21" s="46" t="s">
        <v>618</v>
      </c>
      <c r="N21" s="47">
        <f>(G16+H17+I18)/SUM(G19:I19)</f>
        <v>0.84172661870503596</v>
      </c>
      <c r="O21" s="18"/>
    </row>
    <row r="22" spans="1:24" x14ac:dyDescent="0.2">
      <c r="M22" s="46" t="s">
        <v>639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0"/>
      <c r="G23" s="90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644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553</v>
      </c>
      <c r="B26" s="18"/>
      <c r="C26" s="18"/>
      <c r="D26" s="18"/>
      <c r="E26" s="18"/>
      <c r="F26" s="86" t="s">
        <v>593</v>
      </c>
      <c r="G26" s="89"/>
      <c r="H26" s="89"/>
      <c r="I26" s="87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40" t="s">
        <v>594</v>
      </c>
      <c r="G27" s="52" t="s">
        <v>595</v>
      </c>
      <c r="H27" s="52" t="s">
        <v>596</v>
      </c>
      <c r="I27" s="55" t="s">
        <v>597</v>
      </c>
      <c r="J27" s="26" t="s">
        <v>619</v>
      </c>
      <c r="K27" s="49" t="s">
        <v>620</v>
      </c>
      <c r="L27" s="63" t="s">
        <v>622</v>
      </c>
      <c r="M27" s="18"/>
    </row>
    <row r="28" spans="1:24" x14ac:dyDescent="0.2">
      <c r="A28" s="17"/>
      <c r="B28" s="24"/>
      <c r="C28" s="18"/>
      <c r="D28" s="84" t="s">
        <v>599</v>
      </c>
      <c r="E28" s="20" t="s">
        <v>594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88"/>
      <c r="E29" s="21" t="s">
        <v>601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88"/>
      <c r="E30" s="21" t="s">
        <v>603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85"/>
      <c r="E31" s="22" t="s">
        <v>604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645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618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636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618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639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86" t="s">
        <v>593</v>
      </c>
      <c r="G36" s="89"/>
      <c r="H36" s="89"/>
      <c r="I36" s="87"/>
    </row>
    <row r="37" spans="1:27" x14ac:dyDescent="0.2">
      <c r="A37" s="17"/>
      <c r="B37" s="24"/>
      <c r="C37" s="18"/>
      <c r="D37" s="18"/>
      <c r="E37" s="18"/>
      <c r="F37" s="40" t="s">
        <v>606</v>
      </c>
      <c r="G37" s="52" t="s">
        <v>607</v>
      </c>
      <c r="H37" s="52" t="s">
        <v>603</v>
      </c>
      <c r="I37" s="55" t="s">
        <v>604</v>
      </c>
      <c r="J37" s="28" t="s">
        <v>619</v>
      </c>
      <c r="K37" s="61" t="s">
        <v>620</v>
      </c>
      <c r="L37" s="66" t="s">
        <v>617</v>
      </c>
      <c r="M37" s="44" t="s">
        <v>616</v>
      </c>
    </row>
    <row r="38" spans="1:27" x14ac:dyDescent="0.2">
      <c r="A38" s="17"/>
      <c r="B38" s="24"/>
      <c r="C38" s="18"/>
      <c r="D38" s="84" t="s">
        <v>611</v>
      </c>
      <c r="E38" s="20" t="s">
        <v>606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88"/>
      <c r="E39" s="21" t="s">
        <v>607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88"/>
      <c r="E40" s="21" t="s">
        <v>603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85"/>
      <c r="E41" s="22" t="s">
        <v>604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645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618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636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618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639</v>
      </c>
      <c r="N45" s="68">
        <f>2*N44*N43/(N44+N43)</f>
        <v>0.65864939870490291</v>
      </c>
    </row>
    <row r="46" spans="1:27" x14ac:dyDescent="0.2">
      <c r="A46" t="s">
        <v>648</v>
      </c>
    </row>
    <row r="48" spans="1:27" x14ac:dyDescent="0.2">
      <c r="D48" s="18"/>
      <c r="E48" s="18"/>
      <c r="F48" s="86" t="s">
        <v>593</v>
      </c>
      <c r="G48" s="89"/>
      <c r="H48" s="89"/>
      <c r="I48" s="87"/>
      <c r="J48" s="18"/>
      <c r="M48" s="18"/>
    </row>
    <row r="49" spans="4:16" x14ac:dyDescent="0.2">
      <c r="D49" s="18"/>
      <c r="E49" s="18"/>
      <c r="F49" s="40" t="s">
        <v>594</v>
      </c>
      <c r="G49" s="52" t="s">
        <v>595</v>
      </c>
      <c r="H49" s="52" t="s">
        <v>596</v>
      </c>
      <c r="I49" s="55" t="s">
        <v>597</v>
      </c>
      <c r="J49" s="59" t="s">
        <v>619</v>
      </c>
      <c r="K49" s="49" t="s">
        <v>620</v>
      </c>
      <c r="L49" s="63" t="s">
        <v>622</v>
      </c>
      <c r="M49" s="18"/>
    </row>
    <row r="50" spans="4:16" x14ac:dyDescent="0.2">
      <c r="D50" s="84" t="s">
        <v>599</v>
      </c>
      <c r="E50" s="20" t="s">
        <v>594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88"/>
      <c r="E51" s="21" t="s">
        <v>595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88"/>
      <c r="E52" s="21" t="s">
        <v>596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85"/>
      <c r="E53" s="22" t="s">
        <v>604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645</v>
      </c>
      <c r="N54" s="46" t="s">
        <v>618</v>
      </c>
      <c r="O54" s="46" t="s">
        <v>616</v>
      </c>
      <c r="P54" s="46" t="s">
        <v>639</v>
      </c>
    </row>
    <row r="55" spans="4:16" x14ac:dyDescent="0.2">
      <c r="D55" s="18"/>
      <c r="E55" s="37" t="s">
        <v>618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86" t="s">
        <v>593</v>
      </c>
      <c r="G58" s="89"/>
      <c r="H58" s="89"/>
      <c r="I58" s="87"/>
    </row>
    <row r="59" spans="4:16" x14ac:dyDescent="0.2">
      <c r="D59" s="18"/>
      <c r="E59" s="18"/>
      <c r="F59" s="40" t="s">
        <v>594</v>
      </c>
      <c r="G59" s="52" t="s">
        <v>595</v>
      </c>
      <c r="H59" s="52" t="s">
        <v>596</v>
      </c>
      <c r="I59" s="55" t="s">
        <v>604</v>
      </c>
      <c r="J59" s="37" t="s">
        <v>619</v>
      </c>
      <c r="K59" s="61" t="s">
        <v>620</v>
      </c>
      <c r="L59" s="66" t="s">
        <v>617</v>
      </c>
      <c r="M59" s="44" t="s">
        <v>616</v>
      </c>
    </row>
    <row r="60" spans="4:16" x14ac:dyDescent="0.2">
      <c r="D60" s="84" t="s">
        <v>611</v>
      </c>
      <c r="E60" s="20" t="s">
        <v>594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88"/>
      <c r="E61" s="21" t="s">
        <v>595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88"/>
      <c r="E62" s="21" t="s">
        <v>596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85"/>
      <c r="E63" s="22" t="s">
        <v>604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645</v>
      </c>
      <c r="N64" s="46" t="s">
        <v>618</v>
      </c>
      <c r="O64" s="46" t="s">
        <v>616</v>
      </c>
      <c r="P64" s="46" t="s">
        <v>639</v>
      </c>
    </row>
    <row r="65" spans="1:16" x14ac:dyDescent="0.2">
      <c r="D65" s="18"/>
      <c r="E65" s="35" t="s">
        <v>618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655</v>
      </c>
    </row>
    <row r="69" spans="1:16" x14ac:dyDescent="0.2">
      <c r="A69" t="s">
        <v>651</v>
      </c>
    </row>
    <row r="70" spans="1:16" x14ac:dyDescent="0.2">
      <c r="D70" s="18"/>
      <c r="E70" s="46"/>
      <c r="F70" s="86" t="s">
        <v>593</v>
      </c>
      <c r="G70" s="89"/>
      <c r="H70" s="89"/>
      <c r="I70" s="87"/>
      <c r="J70" s="46"/>
      <c r="M70" s="18"/>
    </row>
    <row r="71" spans="1:16" x14ac:dyDescent="0.2">
      <c r="D71" s="18"/>
      <c r="E71" s="46"/>
      <c r="F71" s="40" t="s">
        <v>594</v>
      </c>
      <c r="G71" s="52" t="s">
        <v>595</v>
      </c>
      <c r="H71" s="52" t="s">
        <v>596</v>
      </c>
      <c r="I71" s="55" t="s">
        <v>597</v>
      </c>
      <c r="J71" s="38" t="s">
        <v>619</v>
      </c>
      <c r="K71" s="49" t="s">
        <v>620</v>
      </c>
      <c r="L71" s="63" t="s">
        <v>622</v>
      </c>
      <c r="M71" s="18"/>
    </row>
    <row r="72" spans="1:16" x14ac:dyDescent="0.2">
      <c r="D72" s="84" t="s">
        <v>599</v>
      </c>
      <c r="E72" s="56" t="s">
        <v>594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88"/>
      <c r="E73" s="74" t="s">
        <v>595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88"/>
      <c r="E74" s="74" t="s">
        <v>596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85"/>
      <c r="E75" s="57" t="s">
        <v>604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645</v>
      </c>
      <c r="N76" s="46" t="s">
        <v>618</v>
      </c>
      <c r="O76" s="46" t="s">
        <v>616</v>
      </c>
      <c r="P76" s="46" t="s">
        <v>639</v>
      </c>
    </row>
    <row r="77" spans="1:16" x14ac:dyDescent="0.2">
      <c r="D77" s="18"/>
      <c r="E77" s="41" t="s">
        <v>618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86" t="s">
        <v>593</v>
      </c>
      <c r="G80" s="89"/>
      <c r="H80" s="89"/>
      <c r="I80" s="87"/>
      <c r="J80" s="46"/>
    </row>
    <row r="81" spans="1:16" x14ac:dyDescent="0.2">
      <c r="D81" s="18"/>
      <c r="E81" s="46"/>
      <c r="F81" s="40" t="s">
        <v>594</v>
      </c>
      <c r="G81" s="52" t="s">
        <v>595</v>
      </c>
      <c r="H81" s="52" t="s">
        <v>596</v>
      </c>
      <c r="I81" s="55" t="s">
        <v>604</v>
      </c>
      <c r="J81" s="41" t="s">
        <v>619</v>
      </c>
      <c r="K81" s="61" t="s">
        <v>620</v>
      </c>
      <c r="L81" s="66" t="s">
        <v>617</v>
      </c>
      <c r="M81" s="44" t="s">
        <v>616</v>
      </c>
    </row>
    <row r="82" spans="1:16" x14ac:dyDescent="0.2">
      <c r="D82" s="84" t="s">
        <v>611</v>
      </c>
      <c r="E82" s="56" t="s">
        <v>594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88"/>
      <c r="E83" s="74" t="s">
        <v>595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88"/>
      <c r="E84" s="74" t="s">
        <v>596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85"/>
      <c r="E85" s="57" t="s">
        <v>604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645</v>
      </c>
      <c r="N86" s="46" t="s">
        <v>618</v>
      </c>
      <c r="O86" s="46" t="s">
        <v>616</v>
      </c>
      <c r="P86" s="46" t="s">
        <v>639</v>
      </c>
    </row>
    <row r="87" spans="1:16" x14ac:dyDescent="0.2">
      <c r="D87" s="18"/>
      <c r="E87" s="66" t="s">
        <v>618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656</v>
      </c>
      <c r="D89" s="18"/>
      <c r="E89" s="18"/>
      <c r="J89" s="18"/>
      <c r="M89" s="46"/>
      <c r="N89" s="68"/>
    </row>
    <row r="90" spans="1:16" x14ac:dyDescent="0.2">
      <c r="A90" s="3" t="s">
        <v>654</v>
      </c>
      <c r="D90" s="18"/>
      <c r="E90" s="46"/>
      <c r="F90" s="86" t="s">
        <v>593</v>
      </c>
      <c r="G90" s="89"/>
      <c r="H90" s="89"/>
      <c r="I90" s="87"/>
      <c r="J90" s="46"/>
      <c r="M90" s="18"/>
    </row>
    <row r="91" spans="1:16" x14ac:dyDescent="0.2">
      <c r="D91" s="18"/>
      <c r="E91" s="46"/>
      <c r="F91" s="40" t="s">
        <v>594</v>
      </c>
      <c r="G91" s="52" t="s">
        <v>595</v>
      </c>
      <c r="H91" s="52" t="s">
        <v>596</v>
      </c>
      <c r="I91" s="55" t="s">
        <v>597</v>
      </c>
      <c r="J91" s="38" t="s">
        <v>619</v>
      </c>
      <c r="K91" s="49" t="s">
        <v>620</v>
      </c>
      <c r="L91" s="63" t="s">
        <v>622</v>
      </c>
      <c r="M91" s="18"/>
    </row>
    <row r="92" spans="1:16" x14ac:dyDescent="0.2">
      <c r="D92" s="84" t="s">
        <v>599</v>
      </c>
      <c r="E92" s="56" t="s">
        <v>594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88"/>
      <c r="E93" s="74" t="s">
        <v>595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88"/>
      <c r="E94" s="74" t="s">
        <v>596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85"/>
      <c r="E95" s="57" t="s">
        <v>604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645</v>
      </c>
      <c r="N96" s="46" t="s">
        <v>618</v>
      </c>
      <c r="O96" s="46" t="s">
        <v>616</v>
      </c>
      <c r="P96" s="46" t="s">
        <v>639</v>
      </c>
    </row>
    <row r="97" spans="4:16" x14ac:dyDescent="0.2">
      <c r="D97" s="18"/>
      <c r="E97" s="41" t="s">
        <v>618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86" t="s">
        <v>593</v>
      </c>
      <c r="G100" s="89"/>
      <c r="H100" s="89"/>
      <c r="I100" s="87"/>
      <c r="J100" s="46"/>
    </row>
    <row r="101" spans="4:16" x14ac:dyDescent="0.2">
      <c r="D101" s="18"/>
      <c r="E101" s="46"/>
      <c r="F101" s="40" t="s">
        <v>594</v>
      </c>
      <c r="G101" s="52" t="s">
        <v>595</v>
      </c>
      <c r="H101" s="52" t="s">
        <v>596</v>
      </c>
      <c r="I101" s="55" t="s">
        <v>604</v>
      </c>
      <c r="J101" s="41" t="s">
        <v>619</v>
      </c>
      <c r="K101" s="61" t="s">
        <v>620</v>
      </c>
      <c r="L101" s="66" t="s">
        <v>617</v>
      </c>
      <c r="M101" s="44" t="s">
        <v>616</v>
      </c>
    </row>
    <row r="102" spans="4:16" x14ac:dyDescent="0.2">
      <c r="D102" s="84" t="s">
        <v>611</v>
      </c>
      <c r="E102" s="56" t="s">
        <v>594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88"/>
      <c r="E103" s="74" t="s">
        <v>595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88"/>
      <c r="E104" s="74" t="s">
        <v>596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85"/>
      <c r="E105" s="57" t="s">
        <v>604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645</v>
      </c>
      <c r="N106" s="46" t="s">
        <v>618</v>
      </c>
      <c r="O106" s="46" t="s">
        <v>616</v>
      </c>
      <c r="P106" s="46" t="s">
        <v>639</v>
      </c>
    </row>
    <row r="107" spans="4:16" x14ac:dyDescent="0.2">
      <c r="D107" s="18"/>
      <c r="E107" s="66" t="s">
        <v>618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48"/>
  <sheetViews>
    <sheetView workbookViewId="0">
      <selection activeCell="F15" sqref="F15:I18"/>
    </sheetView>
  </sheetViews>
  <sheetFormatPr baseColWidth="10" defaultRowHeight="16" x14ac:dyDescent="0.2"/>
  <sheetData>
    <row r="1" spans="4:22" x14ac:dyDescent="0.2">
      <c r="F1" s="46"/>
      <c r="G1" s="46"/>
      <c r="H1" s="46"/>
      <c r="I1" s="46"/>
      <c r="K1" s="46"/>
      <c r="L1" s="46"/>
    </row>
    <row r="2" spans="4:22" x14ac:dyDescent="0.2">
      <c r="F2" s="46"/>
      <c r="G2" s="46"/>
      <c r="H2" s="46"/>
      <c r="I2" s="46"/>
      <c r="K2" s="46"/>
      <c r="L2" s="46"/>
    </row>
    <row r="3" spans="4:22" x14ac:dyDescent="0.2">
      <c r="D3" s="18"/>
      <c r="E3" s="46"/>
      <c r="F3" s="86" t="s">
        <v>593</v>
      </c>
      <c r="G3" s="89"/>
      <c r="H3" s="89"/>
      <c r="I3" s="87"/>
      <c r="J3" s="46"/>
      <c r="K3" s="46"/>
      <c r="L3" s="46"/>
      <c r="M3" s="18"/>
    </row>
    <row r="4" spans="4:22" x14ac:dyDescent="0.2">
      <c r="D4" s="18"/>
      <c r="E4" s="46"/>
      <c r="F4" s="80" t="s">
        <v>594</v>
      </c>
      <c r="G4" s="52" t="s">
        <v>595</v>
      </c>
      <c r="H4" s="52" t="s">
        <v>596</v>
      </c>
      <c r="I4" s="55" t="s">
        <v>597</v>
      </c>
      <c r="J4" s="78" t="s">
        <v>619</v>
      </c>
      <c r="K4" s="49" t="s">
        <v>620</v>
      </c>
      <c r="L4" s="63" t="s">
        <v>616</v>
      </c>
      <c r="M4" s="18"/>
      <c r="S4">
        <v>2118</v>
      </c>
      <c r="T4">
        <v>90</v>
      </c>
      <c r="U4" s="46">
        <v>42</v>
      </c>
      <c r="V4" s="46">
        <v>88</v>
      </c>
    </row>
    <row r="5" spans="4:22" x14ac:dyDescent="0.2">
      <c r="D5" s="84" t="s">
        <v>599</v>
      </c>
      <c r="E5" s="56" t="s">
        <v>594</v>
      </c>
      <c r="F5">
        <v>13116</v>
      </c>
      <c r="G5">
        <v>141</v>
      </c>
      <c r="H5" s="46">
        <v>72</v>
      </c>
      <c r="I5" s="46">
        <v>125</v>
      </c>
      <c r="J5" s="79">
        <f>SUM(F5:I5)</f>
        <v>13454</v>
      </c>
      <c r="K5" s="51">
        <f>J5/J9</f>
        <v>0.49561629706034038</v>
      </c>
      <c r="L5" s="64">
        <f>F5/J5</f>
        <v>0.97487735989296864</v>
      </c>
      <c r="M5" s="18"/>
      <c r="S5">
        <v>27</v>
      </c>
      <c r="T5">
        <v>114</v>
      </c>
      <c r="U5" s="46">
        <v>1</v>
      </c>
      <c r="V5" s="46">
        <v>0</v>
      </c>
    </row>
    <row r="6" spans="4:22" x14ac:dyDescent="0.2">
      <c r="D6" s="88"/>
      <c r="E6" s="74" t="s">
        <v>595</v>
      </c>
      <c r="F6">
        <v>80</v>
      </c>
      <c r="G6">
        <v>3714</v>
      </c>
      <c r="H6" s="46">
        <v>11</v>
      </c>
      <c r="I6" s="46">
        <v>14</v>
      </c>
      <c r="J6" s="79">
        <f>SUM(F6:I6)</f>
        <v>3819</v>
      </c>
      <c r="K6" s="51">
        <f>J6/J9</f>
        <v>0.14068371030722759</v>
      </c>
      <c r="L6" s="64">
        <f>G6/J6</f>
        <v>0.97250589159465828</v>
      </c>
      <c r="M6" s="18"/>
      <c r="S6">
        <v>14</v>
      </c>
      <c r="T6">
        <v>1</v>
      </c>
      <c r="U6" s="46">
        <v>104</v>
      </c>
      <c r="V6" s="46">
        <v>6</v>
      </c>
    </row>
    <row r="7" spans="4:22" x14ac:dyDescent="0.2">
      <c r="D7" s="88"/>
      <c r="E7" s="74" t="s">
        <v>596</v>
      </c>
      <c r="F7">
        <v>48</v>
      </c>
      <c r="G7">
        <v>5</v>
      </c>
      <c r="H7" s="46">
        <v>4755</v>
      </c>
      <c r="I7" s="46">
        <v>109</v>
      </c>
      <c r="J7" s="79">
        <f>SUM(F7:I7)</f>
        <v>4917</v>
      </c>
      <c r="K7" s="51">
        <f>J7/J9</f>
        <v>0.18113165843954909</v>
      </c>
      <c r="L7" s="64">
        <f>H7/J7</f>
        <v>0.96705308114704092</v>
      </c>
      <c r="M7" s="18"/>
      <c r="S7">
        <v>11</v>
      </c>
      <c r="T7">
        <v>0</v>
      </c>
      <c r="U7" s="46">
        <v>3</v>
      </c>
      <c r="V7" s="46">
        <v>136</v>
      </c>
    </row>
    <row r="8" spans="4:22" x14ac:dyDescent="0.2">
      <c r="D8" s="85"/>
      <c r="E8" s="57" t="s">
        <v>597</v>
      </c>
      <c r="F8">
        <v>100</v>
      </c>
      <c r="G8">
        <v>10</v>
      </c>
      <c r="H8" s="46">
        <v>107</v>
      </c>
      <c r="I8" s="46">
        <v>4739</v>
      </c>
      <c r="J8" s="80">
        <f>SUM(F8:I8)</f>
        <v>4956</v>
      </c>
      <c r="K8" s="53">
        <f>J8/J9</f>
        <v>0.18256833419288293</v>
      </c>
      <c r="L8" s="65">
        <f>I8/J8</f>
        <v>0.95621468926553677</v>
      </c>
      <c r="M8" s="18"/>
      <c r="U8" s="46"/>
      <c r="V8" s="46"/>
    </row>
    <row r="9" spans="4:22" x14ac:dyDescent="0.2">
      <c r="D9" s="18"/>
      <c r="E9" s="46"/>
      <c r="F9" s="75">
        <f>SUM(F5:F8)</f>
        <v>13344</v>
      </c>
      <c r="G9" s="76">
        <f>SUM(G5:G8)</f>
        <v>3870</v>
      </c>
      <c r="H9" s="76">
        <f>SUM(H5:H8)</f>
        <v>4945</v>
      </c>
      <c r="I9" s="77">
        <f>SUM(I5:I8)</f>
        <v>4987</v>
      </c>
      <c r="J9" s="57">
        <f>SUM(J5:J8)</f>
        <v>27146</v>
      </c>
      <c r="K9" s="46"/>
      <c r="L9" s="46"/>
      <c r="M9" s="46" t="s">
        <v>645</v>
      </c>
      <c r="N9" s="46" t="s">
        <v>618</v>
      </c>
      <c r="O9" s="46" t="s">
        <v>616</v>
      </c>
      <c r="P9" s="46" t="s">
        <v>639</v>
      </c>
      <c r="S9">
        <v>13116</v>
      </c>
      <c r="T9">
        <v>141</v>
      </c>
      <c r="U9" s="46">
        <v>72</v>
      </c>
      <c r="V9" s="46">
        <v>125</v>
      </c>
    </row>
    <row r="10" spans="4:22" x14ac:dyDescent="0.2">
      <c r="D10" s="18"/>
      <c r="E10" s="75" t="s">
        <v>618</v>
      </c>
      <c r="F10" s="60">
        <f>F5/F9</f>
        <v>0.9829136690647482</v>
      </c>
      <c r="G10" s="60">
        <f>G6/G9</f>
        <v>0.95968992248062013</v>
      </c>
      <c r="H10" s="60">
        <f>H7/H9</f>
        <v>0.96157735085945395</v>
      </c>
      <c r="I10" s="61">
        <f>I8/I9</f>
        <v>0.95027070382995793</v>
      </c>
      <c r="J10" s="46"/>
      <c r="K10" s="46"/>
      <c r="L10" s="46"/>
      <c r="M10" s="47">
        <f>SUM(F5,G6,H7,I8 )/J9</f>
        <v>0.96971929566050252</v>
      </c>
      <c r="N10" s="67">
        <f>(G6+H7+I8)/SUM(G9:I9)</f>
        <v>0.95696275902043182</v>
      </c>
      <c r="O10" s="47">
        <f>(G6+H7+I8)/SUM(J6:J8)</f>
        <v>0.96465089103125912</v>
      </c>
      <c r="P10" s="68">
        <f>2*N10*O10/(N10+O10)</f>
        <v>0.96079144540627048</v>
      </c>
      <c r="S10">
        <v>80</v>
      </c>
      <c r="T10">
        <v>3714</v>
      </c>
      <c r="U10" s="46">
        <v>11</v>
      </c>
      <c r="V10" s="46">
        <v>14</v>
      </c>
    </row>
    <row r="11" spans="4:22" x14ac:dyDescent="0.2">
      <c r="D11" s="18"/>
      <c r="E11" s="46"/>
      <c r="F11" s="46"/>
      <c r="G11" s="46"/>
      <c r="H11" s="46"/>
      <c r="I11" s="46"/>
      <c r="J11" s="46"/>
      <c r="K11" s="46"/>
      <c r="L11" s="46"/>
      <c r="S11">
        <v>48</v>
      </c>
      <c r="T11">
        <v>5</v>
      </c>
      <c r="U11" s="46">
        <v>4755</v>
      </c>
      <c r="V11" s="46">
        <v>109</v>
      </c>
    </row>
    <row r="12" spans="4:22" x14ac:dyDescent="0.2">
      <c r="E12" s="46"/>
      <c r="F12" s="46"/>
      <c r="G12" s="46"/>
      <c r="H12" s="46"/>
      <c r="I12" s="46"/>
      <c r="J12" s="46"/>
      <c r="K12" s="46"/>
      <c r="L12" s="46"/>
      <c r="S12">
        <v>100</v>
      </c>
      <c r="T12">
        <v>10</v>
      </c>
      <c r="U12" s="46">
        <v>107</v>
      </c>
      <c r="V12" s="46">
        <v>4739</v>
      </c>
    </row>
    <row r="13" spans="4:22" x14ac:dyDescent="0.2">
      <c r="E13" s="46"/>
      <c r="F13" s="86" t="s">
        <v>593</v>
      </c>
      <c r="G13" s="89"/>
      <c r="H13" s="89"/>
      <c r="I13" s="87"/>
      <c r="J13" s="46"/>
      <c r="K13" s="46"/>
      <c r="L13" s="46"/>
    </row>
    <row r="14" spans="4:22" x14ac:dyDescent="0.2">
      <c r="D14" s="18"/>
      <c r="E14" s="46"/>
      <c r="F14" s="80" t="s">
        <v>594</v>
      </c>
      <c r="G14" s="52" t="s">
        <v>595</v>
      </c>
      <c r="H14" s="52" t="s">
        <v>596</v>
      </c>
      <c r="I14" s="55" t="s">
        <v>597</v>
      </c>
      <c r="J14" s="75" t="s">
        <v>619</v>
      </c>
      <c r="K14" s="61" t="s">
        <v>620</v>
      </c>
      <c r="L14" s="66" t="s">
        <v>617</v>
      </c>
      <c r="M14" s="44" t="s">
        <v>616</v>
      </c>
    </row>
    <row r="15" spans="4:22" x14ac:dyDescent="0.2">
      <c r="D15" s="84" t="s">
        <v>599</v>
      </c>
      <c r="E15" s="56" t="s">
        <v>594</v>
      </c>
      <c r="F15">
        <v>2107</v>
      </c>
      <c r="G15">
        <v>92</v>
      </c>
      <c r="H15" s="46">
        <v>50</v>
      </c>
      <c r="I15" s="46">
        <v>89</v>
      </c>
      <c r="J15" s="79">
        <f>SUM(F15:I15)</f>
        <v>2338</v>
      </c>
      <c r="K15" s="51">
        <f>J15/J19</f>
        <v>0.84863883847549915</v>
      </c>
      <c r="L15" s="64"/>
      <c r="M15" s="45">
        <f>F15/J15</f>
        <v>0.90119760479041922</v>
      </c>
    </row>
    <row r="16" spans="4:22" x14ac:dyDescent="0.2">
      <c r="D16" s="88"/>
      <c r="E16" s="74" t="s">
        <v>595</v>
      </c>
      <c r="F16">
        <v>34</v>
      </c>
      <c r="G16">
        <v>104</v>
      </c>
      <c r="H16" s="46">
        <v>2</v>
      </c>
      <c r="I16" s="46">
        <v>2</v>
      </c>
      <c r="J16" s="79">
        <f>SUM(F16:I16)</f>
        <v>142</v>
      </c>
      <c r="K16" s="51">
        <f>J16/J19</f>
        <v>5.1542649727767696E-2</v>
      </c>
      <c r="L16" s="64">
        <f>F16/J16</f>
        <v>0.23943661971830985</v>
      </c>
      <c r="M16" s="33">
        <f>G16/J16</f>
        <v>0.73239436619718312</v>
      </c>
    </row>
    <row r="17" spans="4:22" x14ac:dyDescent="0.2">
      <c r="D17" s="88"/>
      <c r="E17" s="74" t="s">
        <v>596</v>
      </c>
      <c r="F17">
        <v>29</v>
      </c>
      <c r="G17">
        <v>0</v>
      </c>
      <c r="H17" s="46">
        <v>89</v>
      </c>
      <c r="I17" s="46">
        <v>7</v>
      </c>
      <c r="J17" s="79">
        <f>SUM(F17:I17)</f>
        <v>125</v>
      </c>
      <c r="K17" s="51">
        <f>J17/J19</f>
        <v>4.5372050816696916E-2</v>
      </c>
      <c r="L17" s="64">
        <f>F17/J17</f>
        <v>0.23200000000000001</v>
      </c>
      <c r="M17" s="33">
        <f>H17/J17</f>
        <v>0.71199999999999997</v>
      </c>
    </row>
    <row r="18" spans="4:22" x14ac:dyDescent="0.2">
      <c r="D18" s="85"/>
      <c r="E18" s="57" t="s">
        <v>597</v>
      </c>
      <c r="F18">
        <v>23</v>
      </c>
      <c r="G18">
        <v>1</v>
      </c>
      <c r="H18" s="46">
        <v>1</v>
      </c>
      <c r="I18" s="46">
        <v>125</v>
      </c>
      <c r="J18" s="80">
        <f>SUM(F18:I18)</f>
        <v>150</v>
      </c>
      <c r="K18" s="53">
        <f>J18/J19</f>
        <v>5.4446460980036297E-2</v>
      </c>
      <c r="L18" s="65">
        <f>F18/J18</f>
        <v>0.15333333333333332</v>
      </c>
      <c r="M18" s="34">
        <f>I18/J18</f>
        <v>0.83333333333333337</v>
      </c>
    </row>
    <row r="19" spans="4:22" x14ac:dyDescent="0.2">
      <c r="D19" s="18"/>
      <c r="E19" s="46"/>
      <c r="F19" s="75">
        <f>SUM(F15:F18)</f>
        <v>2193</v>
      </c>
      <c r="G19" s="76">
        <f>SUM(G15:G18)</f>
        <v>197</v>
      </c>
      <c r="H19" s="76">
        <f>SUM(H15:H18)</f>
        <v>142</v>
      </c>
      <c r="I19" s="77">
        <f>SUM(I15:I18)</f>
        <v>223</v>
      </c>
      <c r="J19" s="57">
        <f>SUM(J15:J18)</f>
        <v>2755</v>
      </c>
      <c r="K19" s="46"/>
      <c r="L19" s="46"/>
      <c r="M19" s="46" t="s">
        <v>645</v>
      </c>
      <c r="N19" s="46" t="s">
        <v>618</v>
      </c>
      <c r="O19" s="46" t="s">
        <v>616</v>
      </c>
      <c r="P19" s="46" t="s">
        <v>639</v>
      </c>
      <c r="S19">
        <v>13123</v>
      </c>
      <c r="T19">
        <v>133</v>
      </c>
      <c r="U19">
        <v>89</v>
      </c>
      <c r="V19">
        <v>109</v>
      </c>
    </row>
    <row r="20" spans="4:22" x14ac:dyDescent="0.2">
      <c r="D20" s="18"/>
      <c r="E20" s="66" t="s">
        <v>618</v>
      </c>
      <c r="F20" s="73">
        <f>F15/F19</f>
        <v>0.96078431372549022</v>
      </c>
      <c r="G20" s="60">
        <f>G16/G19</f>
        <v>0.52791878172588835</v>
      </c>
      <c r="H20" s="60">
        <f>H17/H19</f>
        <v>0.62676056338028174</v>
      </c>
      <c r="I20" s="61">
        <f>I18/I19</f>
        <v>0.5605381165919282</v>
      </c>
      <c r="J20" s="46"/>
      <c r="K20" s="46"/>
      <c r="L20" s="46"/>
      <c r="M20" s="47">
        <f>SUM(F15,G16,H17,I18 )/J19</f>
        <v>0.88021778584392019</v>
      </c>
      <c r="N20" s="67">
        <f>(G16+H17+I18)/SUM(G19:I19)</f>
        <v>0.5658362989323843</v>
      </c>
      <c r="O20" s="47">
        <f>(G16+H17+I18)/SUM(J16:J18)</f>
        <v>0.76258992805755399</v>
      </c>
      <c r="P20" s="68">
        <f>2*N20*O20/(N20+O20)</f>
        <v>0.64964249233912152</v>
      </c>
      <c r="S20">
        <v>146</v>
      </c>
      <c r="T20">
        <v>3663</v>
      </c>
      <c r="U20">
        <v>4</v>
      </c>
      <c r="V20">
        <v>6</v>
      </c>
    </row>
    <row r="21" spans="4:22" x14ac:dyDescent="0.2">
      <c r="S21">
        <v>99</v>
      </c>
      <c r="T21">
        <v>3</v>
      </c>
      <c r="U21">
        <v>4743</v>
      </c>
      <c r="V21">
        <v>72</v>
      </c>
    </row>
    <row r="22" spans="4:22" x14ac:dyDescent="0.2">
      <c r="S22">
        <v>171</v>
      </c>
      <c r="T22">
        <v>6</v>
      </c>
      <c r="U22">
        <v>80</v>
      </c>
      <c r="V22">
        <v>4699</v>
      </c>
    </row>
    <row r="24" spans="4:22" x14ac:dyDescent="0.2">
      <c r="S24">
        <v>2166</v>
      </c>
      <c r="T24">
        <v>55</v>
      </c>
      <c r="U24">
        <v>39</v>
      </c>
      <c r="V24">
        <v>78</v>
      </c>
    </row>
    <row r="25" spans="4:22" x14ac:dyDescent="0.2">
      <c r="S25">
        <v>35</v>
      </c>
      <c r="T25">
        <v>106</v>
      </c>
      <c r="U25">
        <v>0</v>
      </c>
      <c r="V25">
        <v>1</v>
      </c>
    </row>
    <row r="26" spans="4:22" x14ac:dyDescent="0.2">
      <c r="S26">
        <v>27</v>
      </c>
      <c r="T26">
        <v>1</v>
      </c>
      <c r="U26">
        <v>89</v>
      </c>
      <c r="V26">
        <v>8</v>
      </c>
    </row>
    <row r="27" spans="4:22" x14ac:dyDescent="0.2">
      <c r="S27">
        <v>11</v>
      </c>
      <c r="T27">
        <v>0</v>
      </c>
      <c r="U27">
        <v>2</v>
      </c>
      <c r="V27">
        <v>137</v>
      </c>
    </row>
    <row r="31" spans="4:22" x14ac:dyDescent="0.2">
      <c r="D31" s="18"/>
      <c r="E31" s="46"/>
      <c r="F31" s="86" t="s">
        <v>593</v>
      </c>
      <c r="G31" s="89"/>
      <c r="H31" s="89"/>
      <c r="I31" s="87"/>
      <c r="J31" s="46"/>
      <c r="K31" s="46"/>
      <c r="L31" s="46"/>
      <c r="M31" s="18"/>
    </row>
    <row r="32" spans="4:22" x14ac:dyDescent="0.2">
      <c r="D32" s="18"/>
      <c r="E32" s="46"/>
      <c r="F32" s="80" t="s">
        <v>594</v>
      </c>
      <c r="G32" s="52" t="s">
        <v>595</v>
      </c>
      <c r="H32" s="52" t="s">
        <v>596</v>
      </c>
      <c r="I32" s="55" t="s">
        <v>597</v>
      </c>
      <c r="J32" s="78" t="s">
        <v>619</v>
      </c>
      <c r="K32" s="49" t="s">
        <v>620</v>
      </c>
      <c r="L32" s="63" t="s">
        <v>616</v>
      </c>
      <c r="M32" s="18"/>
    </row>
    <row r="33" spans="4:16" x14ac:dyDescent="0.2">
      <c r="D33" s="84" t="s">
        <v>599</v>
      </c>
      <c r="E33" s="56" t="s">
        <v>594</v>
      </c>
      <c r="F33">
        <v>13123</v>
      </c>
      <c r="G33">
        <v>133</v>
      </c>
      <c r="H33">
        <v>89</v>
      </c>
      <c r="I33">
        <v>109</v>
      </c>
      <c r="J33" s="79">
        <f>SUM(F33:I33)</f>
        <v>13454</v>
      </c>
      <c r="K33" s="51">
        <f>J33/J37</f>
        <v>0.49561629706034038</v>
      </c>
      <c r="L33" s="64">
        <f>F33/J33</f>
        <v>0.97539765125613198</v>
      </c>
      <c r="M33" s="18"/>
    </row>
    <row r="34" spans="4:16" x14ac:dyDescent="0.2">
      <c r="D34" s="88"/>
      <c r="E34" s="74" t="s">
        <v>595</v>
      </c>
      <c r="F34">
        <v>146</v>
      </c>
      <c r="G34">
        <v>3663</v>
      </c>
      <c r="H34">
        <v>4</v>
      </c>
      <c r="I34">
        <v>6</v>
      </c>
      <c r="J34" s="79">
        <f>SUM(F34:I34)</f>
        <v>3819</v>
      </c>
      <c r="K34" s="51">
        <f>J34/J37</f>
        <v>0.14068371030722759</v>
      </c>
      <c r="L34" s="64">
        <f>G34/J34</f>
        <v>0.9591516103692066</v>
      </c>
      <c r="M34" s="18"/>
    </row>
    <row r="35" spans="4:16" x14ac:dyDescent="0.2">
      <c r="D35" s="88"/>
      <c r="E35" s="74" t="s">
        <v>596</v>
      </c>
      <c r="F35">
        <v>99</v>
      </c>
      <c r="G35">
        <v>3</v>
      </c>
      <c r="H35">
        <v>4743</v>
      </c>
      <c r="I35">
        <v>72</v>
      </c>
      <c r="J35" s="79">
        <f>SUM(F35:I35)</f>
        <v>4917</v>
      </c>
      <c r="K35" s="51">
        <f>J35/J37</f>
        <v>0.18113165843954909</v>
      </c>
      <c r="L35" s="64">
        <f>H35/J35</f>
        <v>0.96461256863941425</v>
      </c>
      <c r="M35" s="18"/>
    </row>
    <row r="36" spans="4:16" x14ac:dyDescent="0.2">
      <c r="D36" s="85"/>
      <c r="E36" s="57" t="s">
        <v>597</v>
      </c>
      <c r="F36">
        <v>171</v>
      </c>
      <c r="G36">
        <v>6</v>
      </c>
      <c r="H36">
        <v>80</v>
      </c>
      <c r="I36">
        <v>4699</v>
      </c>
      <c r="J36" s="80">
        <f>SUM(F36:I36)</f>
        <v>4956</v>
      </c>
      <c r="K36" s="53">
        <f>J36/J37</f>
        <v>0.18256833419288293</v>
      </c>
      <c r="L36" s="65">
        <f>I36/J36</f>
        <v>0.94814366424535912</v>
      </c>
      <c r="M36" s="18"/>
    </row>
    <row r="37" spans="4:16" x14ac:dyDescent="0.2">
      <c r="D37" s="18"/>
      <c r="E37" s="46"/>
      <c r="F37" s="75">
        <f>SUM(F33:F36)</f>
        <v>13539</v>
      </c>
      <c r="G37" s="76">
        <f>SUM(G33:G36)</f>
        <v>3805</v>
      </c>
      <c r="H37" s="76">
        <f>SUM(H33:H36)</f>
        <v>4916</v>
      </c>
      <c r="I37" s="77">
        <f>SUM(I33:I36)</f>
        <v>4886</v>
      </c>
      <c r="J37" s="57">
        <f>SUM(J33:J36)</f>
        <v>27146</v>
      </c>
      <c r="K37" s="46"/>
      <c r="L37" s="46"/>
      <c r="M37" s="46" t="s">
        <v>645</v>
      </c>
      <c r="N37" s="46" t="s">
        <v>618</v>
      </c>
      <c r="O37" s="46" t="s">
        <v>616</v>
      </c>
      <c r="P37" s="46" t="s">
        <v>639</v>
      </c>
    </row>
    <row r="38" spans="4:16" x14ac:dyDescent="0.2">
      <c r="D38" s="18"/>
      <c r="E38" s="75" t="s">
        <v>618</v>
      </c>
      <c r="F38" s="60">
        <f>F33/F37</f>
        <v>0.96927394933156064</v>
      </c>
      <c r="G38" s="60">
        <f>G34/G37</f>
        <v>0.96268068331143231</v>
      </c>
      <c r="H38" s="60">
        <f>H35/H37</f>
        <v>0.96480878763222133</v>
      </c>
      <c r="I38" s="61">
        <f>I36/I37</f>
        <v>0.96172738436348748</v>
      </c>
      <c r="J38" s="46"/>
      <c r="K38" s="46"/>
      <c r="L38" s="46"/>
      <c r="M38" s="47">
        <f>SUM(F33,G34,H35,I36 )/J37</f>
        <v>0.96618286303691148</v>
      </c>
      <c r="N38" s="67">
        <f>(G34+H35+I36)/SUM(G37:I37)</f>
        <v>0.96310722422282646</v>
      </c>
      <c r="O38" s="47">
        <f>(G34+H35+I36)/SUM(J34:J36)</f>
        <v>0.95712825007303537</v>
      </c>
      <c r="P38" s="68">
        <f>2*N38*O38/(N38+O38)</f>
        <v>0.96010842888017867</v>
      </c>
    </row>
    <row r="39" spans="4:16" x14ac:dyDescent="0.2">
      <c r="D39" s="18"/>
      <c r="E39" s="46"/>
      <c r="F39" s="46"/>
      <c r="G39" s="46"/>
      <c r="H39" s="46"/>
      <c r="I39" s="46"/>
      <c r="J39" s="46"/>
      <c r="K39" s="46"/>
      <c r="L39" s="46"/>
    </row>
    <row r="40" spans="4:16" x14ac:dyDescent="0.2">
      <c r="E40" s="46"/>
      <c r="F40" s="46"/>
      <c r="G40" s="46"/>
      <c r="H40" s="46"/>
      <c r="I40" s="46"/>
      <c r="J40" s="46"/>
      <c r="K40" s="46"/>
      <c r="L40" s="46"/>
    </row>
    <row r="41" spans="4:16" x14ac:dyDescent="0.2">
      <c r="E41" s="46"/>
      <c r="F41" s="86" t="s">
        <v>593</v>
      </c>
      <c r="G41" s="89"/>
      <c r="H41" s="89"/>
      <c r="I41" s="87"/>
      <c r="J41" s="46"/>
      <c r="K41" s="46"/>
      <c r="L41" s="46"/>
    </row>
    <row r="42" spans="4:16" x14ac:dyDescent="0.2">
      <c r="D42" s="18"/>
      <c r="E42" s="46"/>
      <c r="F42" s="80" t="s">
        <v>594</v>
      </c>
      <c r="G42" s="52" t="s">
        <v>595</v>
      </c>
      <c r="H42" s="52" t="s">
        <v>596</v>
      </c>
      <c r="I42" s="55" t="s">
        <v>597</v>
      </c>
      <c r="J42" s="75" t="s">
        <v>619</v>
      </c>
      <c r="K42" s="61" t="s">
        <v>620</v>
      </c>
      <c r="L42" s="66" t="s">
        <v>617</v>
      </c>
      <c r="M42" s="44" t="s">
        <v>616</v>
      </c>
    </row>
    <row r="43" spans="4:16" x14ac:dyDescent="0.2">
      <c r="D43" s="84" t="s">
        <v>599</v>
      </c>
      <c r="E43" s="56" t="s">
        <v>594</v>
      </c>
      <c r="F43">
        <v>2166</v>
      </c>
      <c r="G43">
        <v>55</v>
      </c>
      <c r="H43">
        <v>39</v>
      </c>
      <c r="I43">
        <v>78</v>
      </c>
      <c r="J43" s="79">
        <f>SUM(F43:I43)</f>
        <v>2338</v>
      </c>
      <c r="K43" s="51">
        <f>J43/J47</f>
        <v>0.84863883847549915</v>
      </c>
      <c r="L43" s="64"/>
      <c r="M43" s="45">
        <f>F43/J43</f>
        <v>0.92643284858853725</v>
      </c>
    </row>
    <row r="44" spans="4:16" x14ac:dyDescent="0.2">
      <c r="D44" s="88"/>
      <c r="E44" s="74" t="s">
        <v>595</v>
      </c>
      <c r="F44">
        <v>35</v>
      </c>
      <c r="G44">
        <v>106</v>
      </c>
      <c r="H44">
        <v>0</v>
      </c>
      <c r="I44">
        <v>1</v>
      </c>
      <c r="J44" s="79">
        <f>SUM(F44:I44)</f>
        <v>142</v>
      </c>
      <c r="K44" s="51">
        <f>J44/J47</f>
        <v>5.1542649727767696E-2</v>
      </c>
      <c r="L44" s="64">
        <f>F44/J44</f>
        <v>0.24647887323943662</v>
      </c>
      <c r="M44" s="33">
        <f>G44/J44</f>
        <v>0.74647887323943662</v>
      </c>
    </row>
    <row r="45" spans="4:16" x14ac:dyDescent="0.2">
      <c r="D45" s="88"/>
      <c r="E45" s="74" t="s">
        <v>596</v>
      </c>
      <c r="F45">
        <v>27</v>
      </c>
      <c r="G45">
        <v>1</v>
      </c>
      <c r="H45">
        <v>89</v>
      </c>
      <c r="I45">
        <v>8</v>
      </c>
      <c r="J45" s="79">
        <f>SUM(F45:I45)</f>
        <v>125</v>
      </c>
      <c r="K45" s="51">
        <f>J45/J47</f>
        <v>4.5372050816696916E-2</v>
      </c>
      <c r="L45" s="64">
        <f>F45/J45</f>
        <v>0.216</v>
      </c>
      <c r="M45" s="33">
        <f>H45/J45</f>
        <v>0.71199999999999997</v>
      </c>
    </row>
    <row r="46" spans="4:16" x14ac:dyDescent="0.2">
      <c r="D46" s="85"/>
      <c r="E46" s="57" t="s">
        <v>597</v>
      </c>
      <c r="F46">
        <v>11</v>
      </c>
      <c r="G46">
        <v>0</v>
      </c>
      <c r="H46">
        <v>2</v>
      </c>
      <c r="I46">
        <v>137</v>
      </c>
      <c r="J46" s="80">
        <f>SUM(F46:I46)</f>
        <v>150</v>
      </c>
      <c r="K46" s="53">
        <f>J46/J47</f>
        <v>5.4446460980036297E-2</v>
      </c>
      <c r="L46" s="65">
        <f>F46/J46</f>
        <v>7.3333333333333334E-2</v>
      </c>
      <c r="M46" s="34">
        <f>I46/J46</f>
        <v>0.91333333333333333</v>
      </c>
    </row>
    <row r="47" spans="4:16" x14ac:dyDescent="0.2">
      <c r="D47" s="18"/>
      <c r="E47" s="46"/>
      <c r="F47" s="75">
        <f>SUM(F43:F46)</f>
        <v>2239</v>
      </c>
      <c r="G47" s="76">
        <f>SUM(G43:G46)</f>
        <v>162</v>
      </c>
      <c r="H47" s="76">
        <f>SUM(H43:H46)</f>
        <v>130</v>
      </c>
      <c r="I47" s="77">
        <f>SUM(I43:I46)</f>
        <v>224</v>
      </c>
      <c r="J47" s="57">
        <f>SUM(J43:J46)</f>
        <v>2755</v>
      </c>
      <c r="K47" s="46"/>
      <c r="L47" s="46"/>
      <c r="M47" s="46" t="s">
        <v>645</v>
      </c>
      <c r="N47" s="46" t="s">
        <v>618</v>
      </c>
      <c r="O47" s="46" t="s">
        <v>616</v>
      </c>
      <c r="P47" s="46" t="s">
        <v>639</v>
      </c>
    </row>
    <row r="48" spans="4:16" x14ac:dyDescent="0.2">
      <c r="D48" s="18"/>
      <c r="E48" s="66" t="s">
        <v>618</v>
      </c>
      <c r="F48" s="73">
        <f>F43/F47</f>
        <v>0.96739615899955334</v>
      </c>
      <c r="G48" s="60">
        <f>G44/G47</f>
        <v>0.65432098765432101</v>
      </c>
      <c r="H48" s="60">
        <f>H45/H47</f>
        <v>0.68461538461538463</v>
      </c>
      <c r="I48" s="61">
        <f>I46/I47</f>
        <v>0.6116071428571429</v>
      </c>
      <c r="J48" s="46"/>
      <c r="K48" s="46"/>
      <c r="L48" s="46"/>
      <c r="M48" s="47">
        <f>SUM(F43,G44,H45,I46 )/J47</f>
        <v>0.90671506352087117</v>
      </c>
      <c r="N48" s="67">
        <f>(G44+H45+I46)/SUM(G47:I47)</f>
        <v>0.64341085271317833</v>
      </c>
      <c r="O48" s="47">
        <f>(G44+H45+I46)/SUM(J44:J46)</f>
        <v>0.79616306954436455</v>
      </c>
      <c r="P48" s="68">
        <f>2*N48*O48/(N48+O48)</f>
        <v>0.71168274383708463</v>
      </c>
    </row>
  </sheetData>
  <mergeCells count="8">
    <mergeCell ref="F41:I41"/>
    <mergeCell ref="D43:D46"/>
    <mergeCell ref="F3:I3"/>
    <mergeCell ref="D5:D8"/>
    <mergeCell ref="F13:I13"/>
    <mergeCell ref="D15:D18"/>
    <mergeCell ref="F31:I31"/>
    <mergeCell ref="D33:D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2019-01-08T07:45:18Z</dcterms:modified>
</cp:coreProperties>
</file>