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7440" yWindow="-21140" windowWidth="38400" windowHeight="21140" tabRatio="500" activeTab="2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6" i="6" l="1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<sst xmlns="http://schemas.openxmlformats.org/spreadsheetml/2006/main" count="2550" uniqueCount="1068">
  <si>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</si>
  <si>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</si>
  <si>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</si>
  <si>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</si>
  <si>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</si>
  <si>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</si>
  <si>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</si>
  <si>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</si>
  <si>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</si>
  <si>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</si>
  <si>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</si>
  <si>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</si>
  <si>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</si>
  <si>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</si>
  <si>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</si>
  <si>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</si>
  <si>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</si>
  <si>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</si>
  <si>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</si>
  <si>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</si>
  <si>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</si>
  <si>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</si>
  <si>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</si>
  <si>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</si>
  <si>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</si>
  <si>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</si>
  <si>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</si>
  <si>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</si>
  <si>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</si>
  <si>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</si>
  <si>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</si>
  <si>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</si>
  <si>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</si>
  <si>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</si>
  <si>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</si>
  <si>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</si>
  <si>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</si>
  <si>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</si>
  <si>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</si>
  <si>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</si>
  <si>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</si>
  <si>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</si>
  <si>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</si>
  <si>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</si>
  <si>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</si>
  <si>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</si>
  <si>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</si>
  <si>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</si>
  <si>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</si>
  <si>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</si>
  <si>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</si>
  <si>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</si>
  <si>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</si>
  <si>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</si>
  <si>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</si>
  <si>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</si>
  <si>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</si>
  <si>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</si>
  <si>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</si>
  <si>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</si>
  <si>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</si>
  <si>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</si>
  <si>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</si>
  <si>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</si>
  <si>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</si>
  <si>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</si>
  <si>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</si>
  <si>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</si>
  <si>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</si>
  <si>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</si>
  <si>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</si>
  <si>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</si>
  <si>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</si>
  <si>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</si>
  <si>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</si>
  <si>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</si>
  <si>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</si>
  <si>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</si>
  <si>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</si>
  <si>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</si>
  <si>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</si>
  <si>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</si>
  <si>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</si>
  <si>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</si>
  <si>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</si>
  <si>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</si>
  <si>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</si>
  <si>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</si>
  <si>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</si>
  <si>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</si>
  <si>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</si>
  <si>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</si>
  <si>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</si>
  <si>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</si>
  <si>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</si>
  <si>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</si>
  <si>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</si>
  <si>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</si>
  <si>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</si>
  <si>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</si>
  <si>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</si>
  <si>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</si>
  <si>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</si>
  <si>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</si>
  <si>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</si>
  <si>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</si>
  <si>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</si>
  <si>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</si>
  <si>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</si>
  <si>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</si>
  <si>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</si>
  <si>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</si>
  <si>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</si>
  <si>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</si>
  <si>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</si>
  <si>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</si>
  <si>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</si>
  <si>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</si>
  <si>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</si>
  <si>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</si>
  <si>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</si>
  <si>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</si>
  <si>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</si>
  <si>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</si>
  <si>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</si>
  <si>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</si>
  <si>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</si>
  <si>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</si>
  <si>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</si>
  <si>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</si>
  <si>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</si>
  <si>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</si>
  <si>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</si>
  <si>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</si>
  <si>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</si>
  <si>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</si>
  <si>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</si>
  <si>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</si>
  <si>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</si>
  <si>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</si>
  <si>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</si>
  <si>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</si>
  <si>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</si>
  <si>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</si>
  <si>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</si>
  <si>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</si>
  <si>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</si>
  <si>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</si>
  <si>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</si>
  <si>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</si>
  <si>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</si>
  <si>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</si>
  <si>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</si>
  <si>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</si>
  <si>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</si>
  <si>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</si>
  <si>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</si>
  <si>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</si>
  <si>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</si>
  <si>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</si>
  <si>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</si>
  <si>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</si>
  <si>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</si>
  <si>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</si>
  <si>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</si>
  <si>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</si>
  <si>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</si>
  <si>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</si>
  <si>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</si>
  <si>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</si>
  <si>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</si>
  <si>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</si>
  <si>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</si>
  <si>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</si>
  <si>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</si>
  <si>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</si>
  <si>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</si>
  <si>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</si>
  <si>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</si>
  <si>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</si>
  <si>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</si>
  <si>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</si>
  <si>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</si>
  <si>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</si>
  <si>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</si>
  <si>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</si>
  <si>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</si>
  <si>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</si>
  <si>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</si>
  <si>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</si>
  <si>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</si>
  <si>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</si>
  <si>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</si>
  <si>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</si>
  <si>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</si>
  <si>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</si>
  <si>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</si>
  <si>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</si>
  <si>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</si>
  <si>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</si>
  <si>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</si>
  <si>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</si>
  <si>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</si>
  <si>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</si>
  <si>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</si>
  <si>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</si>
  <si>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</si>
  <si>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</si>
  <si>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</si>
  <si>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</si>
  <si>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</si>
  <si>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</si>
  <si>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</si>
  <si>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</si>
  <si>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</si>
  <si>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</si>
  <si>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</si>
  <si>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</si>
  <si>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</si>
  <si>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</si>
  <si>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</si>
  <si>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</si>
  <si>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</si>
  <si>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</si>
  <si>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</si>
  <si>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</si>
  <si>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</si>
  <si>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</si>
  <si>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</si>
  <si>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</si>
  <si>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</si>
  <si>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</si>
  <si>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</si>
  <si>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</si>
  <si>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</si>
  <si>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</si>
  <si>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</si>
  <si>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</si>
  <si>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</si>
  <si>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</si>
  <si>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</si>
  <si>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</si>
  <si>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</si>
  <si>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</si>
  <si>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</si>
  <si>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</si>
  <si>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</si>
  <si>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</si>
  <si>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</si>
  <si>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</si>
  <si>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</si>
  <si>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</si>
  <si>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</si>
  <si>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</si>
  <si>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</si>
  <si>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</si>
  <si>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</si>
  <si>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</si>
  <si>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</si>
  <si>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</si>
  <si>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</si>
  <si>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</si>
  <si>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</si>
  <si>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</si>
  <si>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</si>
  <si>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</si>
  <si>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</si>
  <si>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</si>
  <si>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</si>
  <si>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</si>
  <si>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</si>
  <si>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</si>
  <si>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</si>
  <si>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</si>
  <si>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</si>
  <si>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</si>
  <si>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</si>
  <si>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</si>
  <si>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</si>
  <si>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</si>
  <si>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</si>
  <si>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</si>
  <si>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</si>
  <si>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</si>
  <si>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</si>
  <si>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</si>
  <si>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</si>
  <si>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</si>
  <si>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</si>
  <si>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</si>
  <si>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</si>
  <si>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</si>
  <si>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</si>
  <si>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</si>
  <si>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</si>
  <si>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</si>
  <si>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</si>
  <si>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</si>
  <si>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</si>
  <si>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</si>
  <si>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</si>
  <si>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</si>
  <si>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</si>
  <si>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</si>
  <si>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</si>
  <si>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</si>
  <si>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</si>
  <si>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</si>
  <si>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</si>
  <si>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</si>
  <si>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</si>
  <si>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</si>
  <si>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</si>
  <si>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</si>
  <si>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</si>
  <si>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</si>
  <si>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</si>
  <si>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</si>
  <si>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</si>
  <si>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</si>
  <si>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</si>
  <si>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</si>
  <si>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</si>
  <si>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</si>
  <si>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</si>
  <si>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</si>
  <si>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</si>
  <si>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</si>
  <si>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</si>
  <si>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</si>
  <si>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</si>
  <si>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</si>
  <si>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</si>
  <si>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</si>
  <si>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</si>
  <si>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</si>
  <si>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</si>
  <si>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</si>
  <si>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</si>
  <si>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</si>
  <si>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</si>
  <si>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</si>
  <si>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</si>
  <si>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</si>
  <si>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</si>
  <si>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</si>
  <si>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</si>
  <si>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</si>
  <si>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</si>
  <si>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</si>
  <si>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</si>
  <si>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</si>
  <si>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</si>
  <si>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</si>
  <si>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</si>
  <si>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</si>
  <si>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</si>
  <si>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</si>
  <si>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</si>
  <si>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</si>
  <si>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</si>
  <si>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</si>
  <si>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</si>
  <si>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</si>
  <si>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</si>
  <si>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</si>
  <si>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</si>
  <si>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</si>
  <si>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</si>
  <si>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</si>
  <si>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</si>
  <si>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</si>
  <si>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</si>
  <si>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</si>
  <si>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</si>
  <si>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</si>
  <si>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</si>
  <si>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</si>
  <si>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</si>
  <si>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</si>
  <si>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</si>
  <si>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</si>
  <si>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</si>
  <si>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</si>
  <si>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</si>
  <si>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</si>
  <si>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</si>
  <si>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</si>
  <si>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</si>
  <si>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</si>
  <si>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</si>
  <si>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</si>
  <si>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</si>
  <si>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</si>
  <si>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</si>
  <si>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</si>
  <si>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</si>
  <si>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</si>
  <si>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</si>
  <si>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</si>
  <si>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</si>
  <si>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</si>
  <si>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</si>
  <si>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</si>
  <si>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</si>
  <si>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</si>
  <si>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</si>
  <si>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</si>
  <si>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</si>
  <si>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</si>
  <si>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</si>
  <si>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</si>
  <si>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</si>
  <si>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</si>
  <si>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</si>
  <si>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</si>
  <si>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</si>
  <si>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</si>
  <si>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</si>
  <si>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</si>
  <si>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</si>
  <si>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</si>
  <si>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</si>
  <si>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</si>
  <si>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</si>
  <si>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</si>
  <si>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</si>
  <si>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</si>
  <si>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</si>
  <si>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</si>
  <si>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</si>
  <si>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</si>
  <si>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</si>
  <si>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</si>
  <si>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</si>
  <si>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</si>
  <si>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</si>
  <si>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</si>
  <si>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</si>
  <si>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</si>
  <si>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</si>
  <si>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</si>
  <si>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</si>
  <si>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</si>
  <si>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</si>
  <si>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</si>
  <si>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</si>
  <si>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</si>
  <si>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</si>
  <si>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</si>
  <si>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</si>
  <si>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</si>
  <si>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</si>
  <si>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</si>
  <si>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</si>
  <si>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</si>
  <si>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</si>
  <si>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</si>
  <si>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</si>
  <si>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</si>
  <si>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</si>
  <si>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</si>
  <si>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</si>
  <si>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</si>
  <si>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</si>
  <si>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</si>
  <si>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</si>
  <si>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</si>
  <si>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</si>
  <si>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</si>
  <si>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</si>
  <si>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</si>
  <si>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</si>
  <si>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</si>
  <si>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</si>
  <si>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</si>
  <si>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</si>
  <si>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</si>
  <si>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</si>
  <si>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</si>
  <si>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</si>
  <si>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</si>
  <si>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</si>
  <si>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</si>
  <si>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</si>
  <si>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</si>
  <si>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</si>
  <si>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</si>
  <si>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</si>
  <si>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</si>
  <si>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</si>
  <si>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</si>
  <si>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</si>
  <si>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</si>
  <si>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</si>
  <si>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</si>
  <si>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</si>
  <si>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</si>
  <si>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</si>
  <si>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</si>
  <si>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</si>
  <si>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</si>
  <si>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</si>
  <si>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</si>
  <si>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</si>
  <si>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</si>
  <si>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</si>
  <si>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</si>
  <si>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</si>
  <si>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</si>
  <si>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</si>
  <si>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</si>
  <si>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</si>
  <si>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</si>
  <si>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</si>
  <si>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</si>
  <si>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</si>
  <si>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</si>
  <si>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</si>
  <si>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</si>
  <si>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</si>
  <si>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</si>
  <si>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</si>
  <si>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</si>
  <si>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</si>
  <si>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</si>
  <si>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</si>
  <si>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</si>
  <si>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</si>
  <si>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</si>
  <si>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</si>
  <si>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</si>
  <si>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</si>
  <si>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</si>
  <si>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</si>
  <si>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</si>
  <si>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</si>
  <si>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</si>
  <si>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</si>
  <si>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</si>
  <si>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</si>
  <si>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</si>
  <si>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</si>
  <si>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</si>
  <si>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</si>
  <si>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</si>
  <si>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</si>
  <si>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</si>
  <si>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</si>
  <si>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</si>
  <si>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</si>
  <si>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</si>
  <si>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</si>
  <si>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</si>
  <si>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</si>
  <si>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</si>
  <si>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</si>
  <si>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</si>
  <si>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</si>
  <si>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</si>
  <si>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</si>
  <si>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</si>
  <si>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</si>
  <si>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</si>
  <si>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</si>
  <si>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</si>
  <si>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</si>
  <si>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</si>
  <si>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</si>
  <si>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</si>
  <si>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</si>
  <si>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</si>
  <si>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</si>
  <si>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</si>
  <si>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</si>
  <si>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</si>
  <si>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</si>
  <si>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</si>
  <si>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</si>
  <si>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</si>
  <si>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</si>
  <si>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</si>
  <si>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</si>
  <si>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</si>
  <si>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</si>
  <si>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</si>
  <si>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</si>
  <si>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</si>
  <si>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</si>
  <si>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</si>
  <si>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</si>
  <si>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</si>
  <si>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</si>
  <si>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</si>
  <si>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</si>
  <si>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</si>
  <si>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</si>
  <si>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</si>
  <si>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</si>
  <si>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</si>
  <si>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</si>
  <si>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</si>
  <si>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</si>
  <si>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</si>
  <si>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</si>
  <si>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</si>
  <si>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</si>
  <si>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</si>
  <si>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</si>
  <si>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</si>
  <si>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</si>
  <si>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</si>
  <si>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</si>
  <si>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</si>
  <si>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</si>
  <si>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</si>
  <si>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</si>
  <si>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</si>
  <si>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</si>
  <si>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</si>
  <si>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</si>
  <si>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</si>
  <si>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</si>
  <si>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</si>
  <si>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</si>
  <si>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</si>
  <si>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</si>
  <si>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</si>
  <si>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</si>
  <si>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</si>
  <si>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</si>
  <si>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</si>
  <si>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</si>
  <si>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</si>
  <si>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</si>
  <si>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</si>
  <si>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</si>
  <si>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</si>
  <si>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</si>
  <si>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</si>
  <si>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</si>
  <si>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</si>
  <si>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</si>
  <si>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</si>
  <si>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</si>
  <si>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</si>
  <si>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</si>
  <si>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</si>
  <si>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</si>
  <si>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</si>
  <si>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</si>
  <si>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</si>
  <si>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</si>
  <si>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</si>
  <si>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</si>
  <si>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</si>
  <si>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</si>
  <si>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</si>
  <si>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</si>
  <si>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</si>
  <si>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</si>
  <si>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</si>
  <si>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</si>
  <si>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</si>
  <si>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</si>
  <si>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</si>
  <si>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</si>
  <si>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</si>
  <si>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</si>
  <si>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</si>
  <si>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</si>
  <si>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</si>
  <si>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</si>
  <si>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</si>
  <si>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</si>
  <si>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</si>
  <si>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</si>
  <si>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</si>
  <si>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</si>
  <si>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</si>
  <si>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</si>
  <si>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</si>
  <si>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</si>
  <si>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</si>
  <si>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</si>
  <si>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</si>
  <si>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</si>
  <si>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</si>
  <si>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</si>
  <si>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</si>
  <si>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</si>
  <si>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</si>
  <si>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</si>
  <si>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</si>
  <si>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</si>
  <si>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</si>
  <si>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</si>
  <si>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</si>
  <si>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</si>
  <si>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</si>
  <si>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</si>
  <si>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</si>
  <si>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</si>
  <si>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</si>
  <si>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</si>
  <si>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</si>
  <si>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</si>
  <si>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</si>
  <si>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</si>
  <si>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</si>
  <si>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</si>
  <si>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</si>
  <si>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</si>
  <si>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</si>
  <si>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</si>
  <si>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</si>
  <si>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</si>
  <si>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</si>
  <si>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</si>
  <si>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</si>
  <si>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</si>
  <si>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</si>
  <si>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</si>
  <si>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</si>
  <si>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</si>
  <si>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</si>
  <si>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</si>
  <si>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</si>
  <si>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</si>
  <si>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</si>
  <si>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</si>
  <si>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</si>
  <si>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</si>
  <si>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</si>
  <si>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</si>
  <si>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</si>
  <si>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</si>
  <si>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</si>
  <si>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</si>
  <si>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</si>
  <si>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</si>
  <si>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</si>
  <si>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</si>
  <si>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</si>
  <si>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</si>
  <si>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</si>
  <si>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</si>
  <si>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</si>
  <si>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</si>
  <si>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</si>
  <si>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</si>
  <si>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</si>
  <si>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</si>
  <si>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</si>
  <si>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</si>
  <si>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</si>
  <si>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</si>
  <si>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</si>
  <si>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</si>
  <si>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</si>
  <si>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</si>
  <si>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</si>
  <si>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</si>
  <si>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</si>
  <si>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</si>
  <si>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</si>
  <si>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</si>
  <si>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</si>
  <si>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</si>
  <si>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</si>
  <si>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</si>
  <si>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</si>
  <si>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</si>
  <si>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</si>
  <si>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</si>
  <si>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</si>
  <si>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</si>
  <si>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</si>
  <si>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</si>
  <si>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</si>
  <si>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</si>
  <si>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</si>
  <si>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</si>
  <si>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</si>
  <si>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</si>
  <si>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</si>
  <si>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</si>
  <si>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</si>
  <si>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</si>
  <si>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</si>
  <si>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</si>
  <si>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</si>
  <si>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</si>
  <si>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</si>
  <si>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</si>
  <si>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</si>
  <si>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</si>
  <si>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</si>
  <si>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</si>
  <si>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</si>
  <si>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</si>
  <si>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</si>
  <si>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</si>
  <si>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</si>
  <si>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</si>
  <si>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</si>
  <si>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</si>
  <si>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</si>
  <si>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</si>
  <si>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</si>
  <si>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</si>
  <si>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</si>
  <si>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</si>
  <si>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</si>
  <si>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</si>
  <si>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</si>
  <si>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</si>
  <si>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</si>
  <si>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</si>
  <si>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</si>
  <si>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</si>
  <si>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</si>
  <si>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</si>
  <si>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</si>
  <si>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</si>
  <si>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</si>
  <si>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</si>
  <si>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</si>
  <si>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</si>
  <si>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</si>
  <si>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</si>
  <si>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</si>
  <si>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</si>
  <si>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</si>
  <si>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</si>
  <si>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</si>
  <si>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</si>
  <si>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</si>
  <si>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</si>
  <si>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</si>
  <si>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</si>
  <si>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</si>
  <si>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</si>
  <si>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</si>
  <si>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</si>
  <si>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</si>
  <si>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</si>
  <si>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</si>
  <si>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</si>
  <si>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</si>
  <si>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</si>
  <si>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</si>
  <si>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</si>
  <si>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</si>
  <si>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</si>
  <si>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</si>
  <si>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</si>
  <si>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</si>
  <si>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</si>
  <si>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</si>
  <si>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</si>
  <si>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</si>
  <si>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</si>
  <si>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</si>
  <si>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</si>
  <si>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</si>
  <si>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</si>
  <si>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</si>
  <si>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</si>
  <si>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</si>
  <si>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</si>
  <si>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</si>
  <si>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</si>
  <si>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</si>
  <si>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</si>
  <si>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</si>
  <si>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</si>
  <si>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</si>
  <si>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</si>
  <si>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</si>
  <si>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</si>
  <si>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</si>
  <si>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</si>
  <si>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</si>
  <si>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</si>
  <si>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</si>
  <si>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</si>
  <si>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</si>
  <si>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</si>
  <si>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</si>
  <si>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</si>
  <si>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</si>
  <si>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</si>
  <si>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</si>
  <si>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</si>
  <si>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</si>
  <si>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</si>
  <si>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</si>
  <si>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</si>
  <si>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</si>
  <si>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</si>
  <si>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</si>
  <si>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</si>
  <si>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</si>
  <si>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</si>
  <si>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</si>
  <si>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</si>
  <si>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</si>
  <si>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</si>
  <si>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</si>
  <si>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</si>
  <si>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</si>
  <si>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</si>
  <si>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</si>
  <si>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</si>
  <si>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</si>
  <si>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</si>
  <si>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</si>
  <si>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</si>
  <si>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</si>
  <si>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</si>
  <si>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</si>
  <si>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</si>
  <si>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</si>
  <si>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</si>
  <si>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</si>
  <si>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</si>
  <si>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</si>
  <si>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</si>
  <si>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</si>
  <si>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</si>
  <si>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</si>
  <si>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</si>
  <si>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</si>
  <si>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</si>
  <si>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</si>
  <si>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</si>
  <si>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</si>
  <si>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</si>
  <si>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</si>
  <si>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</si>
  <si>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</si>
  <si>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</si>
  <si>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</si>
  <si>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</si>
  <si>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</si>
  <si>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</si>
  <si>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</si>
  <si>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</si>
  <si>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</si>
  <si>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</si>
  <si>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</si>
  <si>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</si>
  <si>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</si>
  <si>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</si>
  <si>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</si>
  <si>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</si>
  <si>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</si>
  <si>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</si>
  <si>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</si>
  <si>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</si>
  <si>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</si>
  <si>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</si>
  <si>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</si>
  <si>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</si>
  <si>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</si>
  <si>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</si>
  <si>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</si>
  <si>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</si>
  <si>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</si>
  <si>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</si>
  <si>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</si>
  <si>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</si>
  <si>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</si>
  <si>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</si>
  <si>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</si>
  <si>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</si>
  <si>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</si>
  <si>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</si>
  <si>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</si>
  <si>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</si>
  <si>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</si>
  <si>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</si>
  <si>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</si>
  <si>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</si>
  <si>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</si>
  <si>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</si>
  <si>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</si>
  <si>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</si>
  <si>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</si>
  <si>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</si>
  <si>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</si>
  <si>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</si>
  <si>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</si>
  <si>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</si>
  <si>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</si>
  <si>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</si>
  <si>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</si>
  <si>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</si>
  <si>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</si>
  <si>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</si>
  <si>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</si>
  <si>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</si>
  <si>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</si>
  <si>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</si>
  <si>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</si>
  <si>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</si>
  <si>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</si>
  <si>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</si>
  <si>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</si>
  <si>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</si>
  <si>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</si>
  <si>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</si>
  <si>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</si>
  <si>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</si>
  <si>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</si>
  <si>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</si>
  <si>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</si>
  <si>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</si>
  <si>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</si>
  <si>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</si>
  <si>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</si>
  <si>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</si>
  <si>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</si>
  <si>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</si>
  <si>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</si>
  <si>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</si>
  <si>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</si>
  <si>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</si>
  <si>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</si>
  <si>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</si>
  <si>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</si>
  <si>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</si>
  <si>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</si>
  <si>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</si>
  <si>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</si>
  <si>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</si>
  <si>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</si>
  <si>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</si>
  <si>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</si>
  <si>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</si>
  <si>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</si>
  <si>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</si>
  <si>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</si>
  <si>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</si>
  <si>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</si>
  <si>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</si>
  <si>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</si>
  <si>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</si>
  <si>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</si>
  <si>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</si>
  <si>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</si>
  <si>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</si>
  <si>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</si>
  <si>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</si>
  <si>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</si>
  <si>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</si>
  <si>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2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</si>
  <si>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</si>
  <si>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</si>
  <si>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</si>
  <si>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</si>
  <si>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</si>
  <si>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2" type="noConversion"/>
  </si>
  <si>
    <t>#17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</si>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</sst>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0.00_);[Red]\(0.00\)"/>
  </numFmts>
  <fonts count="21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5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6" fillId="0" borderId="0" xfId="7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80" fontId="20" fillId="0" borderId="4" xfId="0" applyNumberFormat="1" applyFont="1" applyBorder="1" applyAlignment="1">
      <alignment horizontal="center"/>
    </xf>
    <xf numFmtId="180" fontId="20" fillId="0" borderId="0" xfId="0" applyNumberFormat="1" applyFont="1" applyBorder="1" applyAlignment="1">
      <alignment horizontal="center"/>
    </xf>
    <xf numFmtId="180" fontId="20" fillId="0" borderId="5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/>
    </xf>
    <xf numFmtId="176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180" fontId="20" fillId="0" borderId="6" xfId="0" applyNumberFormat="1" applyFont="1" applyBorder="1" applyAlignment="1">
      <alignment horizontal="center"/>
    </xf>
    <xf numFmtId="180" fontId="20" fillId="0" borderId="7" xfId="0" applyNumberFormat="1" applyFont="1" applyBorder="1" applyAlignment="1">
      <alignment horizontal="center"/>
    </xf>
    <xf numFmtId="180" fontId="20" fillId="0" borderId="8" xfId="0" applyNumberFormat="1" applyFont="1" applyBorder="1" applyAlignment="1">
      <alignment horizontal="center"/>
    </xf>
    <xf numFmtId="176" fontId="20" fillId="0" borderId="6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20" fillId="0" borderId="2" xfId="0" applyNumberFormat="1" applyFont="1" applyBorder="1" applyAlignment="1">
      <alignment horizontal="center"/>
    </xf>
    <xf numFmtId="180" fontId="20" fillId="0" borderId="3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76" fontId="20" fillId="0" borderId="6" xfId="0" applyNumberFormat="1" applyFont="1" applyBorder="1" applyAlignment="1">
      <alignment horizontal="center"/>
    </xf>
    <xf numFmtId="176" fontId="20" fillId="0" borderId="7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0" fontId="20" fillId="0" borderId="0" xfId="71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</cellXfs>
  <cellStyles count="11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opLeftCell="I29" zoomScale="80" zoomScaleNormal="80" zoomScalePageLayoutView="80" workbookViewId="0">
      <selection activeCell="X137" sqref="X137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20" t="s">
        <v>932</v>
      </c>
      <c r="P2" s="120" t="s">
        <v>933</v>
      </c>
      <c r="Q2" s="113" t="s">
        <v>929</v>
      </c>
      <c r="R2" s="43"/>
      <c r="S2" s="120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9">
        <f>N7-SUM(N4:N6)</f>
        <v>4442.9837767254248</v>
      </c>
      <c r="O3" s="121">
        <f>O7-O4</f>
        <v>61.009199999999993</v>
      </c>
      <c r="P3" s="121">
        <f>P7-P5</f>
        <v>58.004899999999992</v>
      </c>
      <c r="Q3" s="125">
        <f>Q7-Q6</f>
        <v>115.01150000000001</v>
      </c>
      <c r="R3" s="125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32">
        <f>R4-O4</f>
        <v>93.010389591078052</v>
      </c>
      <c r="O4" s="121">
        <f>O8*O7</f>
        <v>190.99080000000001</v>
      </c>
      <c r="P4" s="121">
        <v>0</v>
      </c>
      <c r="Q4" s="125">
        <v>0</v>
      </c>
      <c r="R4" s="125">
        <f>O4/S4</f>
        <v>284.00118959107806</v>
      </c>
      <c r="S4" s="136">
        <v>0.67249999999999999</v>
      </c>
      <c r="T4" s="123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32">
        <f>R5-P5</f>
        <v>50.998744221105511</v>
      </c>
      <c r="O5" s="121">
        <f>O7-SUM(O3:O4)</f>
        <v>0</v>
      </c>
      <c r="P5" s="121">
        <f>P8*P7</f>
        <v>198.99510000000001</v>
      </c>
      <c r="Q5" s="125">
        <v>0</v>
      </c>
      <c r="R5" s="125">
        <f>P5/S5</f>
        <v>249.99384422110552</v>
      </c>
      <c r="S5" s="136">
        <v>0.79600000000000004</v>
      </c>
      <c r="T5" s="123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8">
        <f>R6-Q6</f>
        <v>48.007089462391207</v>
      </c>
      <c r="O6" s="126">
        <v>0</v>
      </c>
      <c r="P6" s="126">
        <f>P7-SUM(P3:P5)</f>
        <v>0</v>
      </c>
      <c r="Q6" s="127">
        <f>Q8*Q7</f>
        <v>249.98849999999999</v>
      </c>
      <c r="R6" s="127">
        <f>Q6/S6</f>
        <v>297.99558946239119</v>
      </c>
      <c r="S6" s="137">
        <v>0.83889999999999998</v>
      </c>
      <c r="T6" s="124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41">
        <v>4635</v>
      </c>
      <c r="O7" s="142">
        <v>252</v>
      </c>
      <c r="P7" s="142">
        <v>257</v>
      </c>
      <c r="Q7" s="143">
        <v>365</v>
      </c>
      <c r="R7" s="121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3">
        <f>N3/N7</f>
        <v>0.95857255161282084</v>
      </c>
      <c r="O8" s="128">
        <v>0.75790000000000002</v>
      </c>
      <c r="P8" s="128">
        <v>0.77429999999999999</v>
      </c>
      <c r="Q8" s="133">
        <v>0.68489999999999995</v>
      </c>
      <c r="R8" s="140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4"/>
      <c r="O9" s="148"/>
      <c r="P9" s="148"/>
      <c r="Q9" s="148"/>
      <c r="R9" s="140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20" t="s">
        <v>932</v>
      </c>
      <c r="P11" s="120" t="s">
        <v>933</v>
      </c>
      <c r="Q11" s="113" t="s">
        <v>929</v>
      </c>
      <c r="R11" s="43"/>
      <c r="S11" s="120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9">
        <f>N16-SUM(N13:N15)</f>
        <v>4408.0094650553456</v>
      </c>
      <c r="O12" s="121">
        <f>O16-O13</f>
        <v>80.996800000000007</v>
      </c>
      <c r="P12" s="121">
        <f>P16-P14</f>
        <v>68.004300000000001</v>
      </c>
      <c r="Q12" s="125">
        <f>Q16-Q15</f>
        <v>120.01079999999999</v>
      </c>
      <c r="R12" s="125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32">
        <f>R13-O13</f>
        <v>80.996800000000007</v>
      </c>
      <c r="O13" s="121">
        <f>O17*O16</f>
        <v>203.00319999999999</v>
      </c>
      <c r="P13" s="121">
        <v>0</v>
      </c>
      <c r="Q13" s="125">
        <v>0</v>
      </c>
      <c r="R13" s="125">
        <f>O13/S13</f>
        <v>284</v>
      </c>
      <c r="S13" s="136">
        <v>0.71479999999999999</v>
      </c>
      <c r="T13" s="123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32">
        <f>R14-P14</f>
        <v>44.999056097560981</v>
      </c>
      <c r="O14" s="121">
        <f>O16-SUM(O12:O13)</f>
        <v>0</v>
      </c>
      <c r="P14" s="121">
        <f>P17*P16</f>
        <v>204.9957</v>
      </c>
      <c r="Q14" s="125">
        <v>0</v>
      </c>
      <c r="R14" s="125">
        <f>P14/S14</f>
        <v>249.99475609756098</v>
      </c>
      <c r="S14" s="136">
        <v>0.82</v>
      </c>
      <c r="T14" s="123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8">
        <f>R15-Q15</f>
        <v>53.994678847093297</v>
      </c>
      <c r="O15" s="126">
        <v>0</v>
      </c>
      <c r="P15" s="126">
        <f>P16-SUM(P12:P14)</f>
        <v>0</v>
      </c>
      <c r="Q15" s="127">
        <f>Q17*Q16</f>
        <v>243.98920000000001</v>
      </c>
      <c r="R15" s="127">
        <f>Q15/S15</f>
        <v>297.98387884709331</v>
      </c>
      <c r="S15" s="137">
        <v>0.81879999999999997</v>
      </c>
      <c r="T15" s="124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41">
        <v>4588</v>
      </c>
      <c r="O16" s="142">
        <v>284</v>
      </c>
      <c r="P16" s="142">
        <v>273</v>
      </c>
      <c r="Q16" s="143">
        <v>364</v>
      </c>
      <c r="R16" s="121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3">
        <f>N12/N16</f>
        <v>0.96076928183420784</v>
      </c>
      <c r="O17" s="128">
        <v>0.71479999999999999</v>
      </c>
      <c r="P17" s="128">
        <v>0.75090000000000001</v>
      </c>
      <c r="Q17" s="133">
        <v>0.67030000000000001</v>
      </c>
      <c r="R17" s="140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20" t="s">
        <v>932</v>
      </c>
      <c r="P20" s="120" t="s">
        <v>933</v>
      </c>
      <c r="Q20" s="113" t="s">
        <v>929</v>
      </c>
      <c r="R20" s="43"/>
      <c r="S20" s="120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9">
        <f>N25-SUM(N22:N24)</f>
        <v>4320.9945545035816</v>
      </c>
      <c r="O21" s="121">
        <f>O25-O22</f>
        <v>125.994</v>
      </c>
      <c r="P21" s="121">
        <f>P25-P23</f>
        <v>99.002999999999986</v>
      </c>
      <c r="Q21" s="125">
        <f>Q25-Q24</f>
        <v>130.98750000000001</v>
      </c>
      <c r="R21" s="125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32">
        <f>R22-O22</f>
        <v>80.006251148545147</v>
      </c>
      <c r="O22" s="121">
        <f>O26*O25</f>
        <v>204.006</v>
      </c>
      <c r="P22" s="121">
        <v>0</v>
      </c>
      <c r="Q22" s="125">
        <v>0</v>
      </c>
      <c r="R22" s="125">
        <f>O22/S22</f>
        <v>284.01225114854515</v>
      </c>
      <c r="S22" s="136">
        <v>0.71830000000000005</v>
      </c>
      <c r="T22" s="123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32">
        <f>R23-P23</f>
        <v>43.999359223300985</v>
      </c>
      <c r="O23" s="121">
        <f>O25-SUM(O21:O22)</f>
        <v>0</v>
      </c>
      <c r="P23" s="121">
        <f>P26*P25</f>
        <v>205.99700000000001</v>
      </c>
      <c r="Q23" s="125">
        <v>0</v>
      </c>
      <c r="R23" s="125">
        <f>P23/S23</f>
        <v>249.996359223301</v>
      </c>
      <c r="S23" s="136">
        <v>0.82399999999999995</v>
      </c>
      <c r="T23" s="123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8">
        <f>R24-Q24</f>
        <v>53.999835124572542</v>
      </c>
      <c r="O24" s="126">
        <v>0</v>
      </c>
      <c r="P24" s="126">
        <f>P25-SUM(P21:P23)</f>
        <v>0</v>
      </c>
      <c r="Q24" s="127">
        <f>Q26*Q25</f>
        <v>244.01249999999999</v>
      </c>
      <c r="R24" s="127">
        <f>Q24/S24</f>
        <v>298.01233512457253</v>
      </c>
      <c r="S24" s="137">
        <v>0.81879999999999997</v>
      </c>
      <c r="T24" s="124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41">
        <v>4499</v>
      </c>
      <c r="O25" s="142">
        <v>330</v>
      </c>
      <c r="P25" s="142">
        <v>305</v>
      </c>
      <c r="Q25" s="143">
        <v>375</v>
      </c>
      <c r="R25" s="121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3">
        <f>N21/N25</f>
        <v>0.9604344419879044</v>
      </c>
      <c r="O26" s="128">
        <v>0.61819999999999997</v>
      </c>
      <c r="P26" s="128">
        <v>0.6754</v>
      </c>
      <c r="Q26" s="133">
        <v>0.65069999999999995</v>
      </c>
      <c r="R26" s="140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20" t="s">
        <v>932</v>
      </c>
      <c r="P29" s="120" t="s">
        <v>933</v>
      </c>
      <c r="Q29" s="113" t="s">
        <v>929</v>
      </c>
      <c r="R29" s="43"/>
      <c r="S29" s="120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9">
        <f>N34-SUM(N31:N33)</f>
        <v>4420.9774197101924</v>
      </c>
      <c r="O30" s="121">
        <f>O34-O31</f>
        <v>75.996800000000007</v>
      </c>
      <c r="P30" s="121">
        <f>P34-P32</f>
        <v>65.012900000000002</v>
      </c>
      <c r="Q30" s="125">
        <f>Q34-Q33</f>
        <v>115.01150000000001</v>
      </c>
      <c r="R30" s="125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32">
        <f>R31-O31</f>
        <v>88.018246167222117</v>
      </c>
      <c r="O31" s="121">
        <f>O35*O34</f>
        <v>196.00319999999999</v>
      </c>
      <c r="P31" s="121">
        <v>0</v>
      </c>
      <c r="Q31" s="125">
        <v>0</v>
      </c>
      <c r="R31" s="125">
        <f>O31/S31</f>
        <v>284.02144616722211</v>
      </c>
      <c r="S31" s="136">
        <v>0.69010000000000005</v>
      </c>
      <c r="T31" s="123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32">
        <f>R32-P32</f>
        <v>43.997244660194184</v>
      </c>
      <c r="O32" s="121">
        <f>O34-SUM(O30:O31)</f>
        <v>0</v>
      </c>
      <c r="P32" s="121">
        <f>P35*P34</f>
        <v>205.9871</v>
      </c>
      <c r="Q32" s="125">
        <v>0</v>
      </c>
      <c r="R32" s="125">
        <f>P32/S32</f>
        <v>249.98434466019418</v>
      </c>
      <c r="S32" s="136">
        <v>0.82399999999999995</v>
      </c>
      <c r="T32" s="123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8">
        <f>R33-Q33</f>
        <v>48.007089462391207</v>
      </c>
      <c r="O33" s="126">
        <v>0</v>
      </c>
      <c r="P33" s="126">
        <f>P34-SUM(P30:P32)</f>
        <v>0</v>
      </c>
      <c r="Q33" s="127">
        <f>Q35*Q34</f>
        <v>249.98849999999999</v>
      </c>
      <c r="R33" s="127">
        <f>Q33/S33</f>
        <v>297.99558946239119</v>
      </c>
      <c r="S33" s="137">
        <v>0.83889999999999998</v>
      </c>
      <c r="T33" s="124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41">
        <v>4601</v>
      </c>
      <c r="O34" s="142">
        <v>272</v>
      </c>
      <c r="P34" s="142">
        <v>271</v>
      </c>
      <c r="Q34" s="143">
        <v>365</v>
      </c>
      <c r="R34" s="121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3">
        <f>N30/N34</f>
        <v>0.96087316229302155</v>
      </c>
      <c r="O35" s="128">
        <v>0.72060000000000002</v>
      </c>
      <c r="P35" s="128">
        <v>0.7601</v>
      </c>
      <c r="Q35" s="133">
        <v>0.68489999999999995</v>
      </c>
      <c r="R35" s="140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8"/>
      <c r="P36" s="148"/>
      <c r="Q36" s="148"/>
      <c r="R36" s="140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20" t="s">
        <v>932</v>
      </c>
      <c r="P38" s="120" t="s">
        <v>933</v>
      </c>
      <c r="Q38" s="113" t="s">
        <v>929</v>
      </c>
      <c r="R38" s="43"/>
      <c r="S38" s="120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9">
        <f>N43-SUM(N40:N42)</f>
        <v>4462.0319213423472</v>
      </c>
      <c r="O39" s="121">
        <f>O43-O40</f>
        <v>59.008299999999991</v>
      </c>
      <c r="P39" s="121">
        <f>P43-P41</f>
        <v>50.011800000000022</v>
      </c>
      <c r="Q39" s="125">
        <f>Q43-Q42</f>
        <v>105.9864</v>
      </c>
      <c r="R39" s="125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32">
        <f>R40-O40</f>
        <v>95.983677643504535</v>
      </c>
      <c r="O40" s="121">
        <f>O44*O43</f>
        <v>187.99170000000001</v>
      </c>
      <c r="P40" s="121">
        <v>0</v>
      </c>
      <c r="Q40" s="125">
        <v>0</v>
      </c>
      <c r="R40" s="125">
        <f>O40/S40</f>
        <v>283.97537764350454</v>
      </c>
      <c r="S40" s="136">
        <v>0.66200000000000003</v>
      </c>
      <c r="T40" s="123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32">
        <f>R41-P41</f>
        <v>53.996748979591814</v>
      </c>
      <c r="O41" s="121">
        <f>O43-SUM(O39:O40)</f>
        <v>0</v>
      </c>
      <c r="P41" s="121">
        <f>P44*P43</f>
        <v>195.98819999999998</v>
      </c>
      <c r="Q41" s="125">
        <v>0</v>
      </c>
      <c r="R41" s="125">
        <f>P41/S41</f>
        <v>249.98494897959179</v>
      </c>
      <c r="S41" s="136">
        <v>0.78400000000000003</v>
      </c>
      <c r="T41" s="123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8">
        <f>R42-Q42</f>
        <v>59.987652034556163</v>
      </c>
      <c r="O42" s="126">
        <v>0</v>
      </c>
      <c r="P42" s="126">
        <f>P43-SUM(P39:P41)</f>
        <v>0</v>
      </c>
      <c r="Q42" s="127">
        <f>Q44*Q43</f>
        <v>238.0136</v>
      </c>
      <c r="R42" s="127">
        <f>Q42/S42</f>
        <v>298.00125203455616</v>
      </c>
      <c r="S42" s="137">
        <v>0.79869999999999997</v>
      </c>
      <c r="T42" s="124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41">
        <v>4672</v>
      </c>
      <c r="O43" s="142">
        <v>247</v>
      </c>
      <c r="P43" s="142">
        <v>246</v>
      </c>
      <c r="Q43" s="143">
        <v>344</v>
      </c>
      <c r="R43" s="121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3">
        <f>N39/N43</f>
        <v>0.95505820234211203</v>
      </c>
      <c r="O44" s="128">
        <v>0.7611</v>
      </c>
      <c r="P44" s="128">
        <v>0.79669999999999996</v>
      </c>
      <c r="Q44" s="133">
        <v>0.69189999999999996</v>
      </c>
      <c r="R44" s="140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20" t="s">
        <v>932</v>
      </c>
      <c r="P47" s="120" t="s">
        <v>933</v>
      </c>
      <c r="Q47" s="113" t="s">
        <v>929</v>
      </c>
      <c r="R47" s="43"/>
      <c r="S47" s="120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9">
        <f>N52-SUM(N49:N51)</f>
        <v>4369.0296906862623</v>
      </c>
      <c r="O48" s="121">
        <f>O52-O49</f>
        <v>96.990300000000019</v>
      </c>
      <c r="P48" s="121">
        <f>P52-P50</f>
        <v>90.990000000000009</v>
      </c>
      <c r="Q48" s="125">
        <f>Q52-Q51</f>
        <v>120.00899999999999</v>
      </c>
      <c r="R48" s="125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32">
        <f>R49-O49</f>
        <v>77.984923655913946</v>
      </c>
      <c r="O49" s="121">
        <f>O53*O52</f>
        <v>206.00969999999998</v>
      </c>
      <c r="P49" s="121">
        <v>0</v>
      </c>
      <c r="Q49" s="125">
        <v>0</v>
      </c>
      <c r="R49" s="125">
        <f>O49/S49</f>
        <v>283.99462365591393</v>
      </c>
      <c r="S49" s="136">
        <v>0.72540000000000004</v>
      </c>
      <c r="T49" s="123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32">
        <f>R50-P50</f>
        <v>41.001961722488034</v>
      </c>
      <c r="O50" s="121">
        <f>O52-SUM(O48:O49)</f>
        <v>0</v>
      </c>
      <c r="P50" s="121">
        <f>P53*P52</f>
        <v>209.01</v>
      </c>
      <c r="Q50" s="125">
        <v>0</v>
      </c>
      <c r="R50" s="125">
        <f>P50/S50</f>
        <v>250.01196172248802</v>
      </c>
      <c r="S50" s="136">
        <v>0.83599999999999997</v>
      </c>
      <c r="T50" s="123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8">
        <f>R51-Q51</f>
        <v>50.983423935335992</v>
      </c>
      <c r="O51" s="126">
        <v>0</v>
      </c>
      <c r="P51" s="126">
        <f>P52-SUM(P48:P50)</f>
        <v>0</v>
      </c>
      <c r="Q51" s="127">
        <f>Q53*Q52</f>
        <v>246.99100000000001</v>
      </c>
      <c r="R51" s="127">
        <f>Q51/S51</f>
        <v>297.97442393533601</v>
      </c>
      <c r="S51" s="137">
        <v>0.82889999999999997</v>
      </c>
      <c r="T51" s="124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41">
        <v>4539</v>
      </c>
      <c r="O52" s="142">
        <v>303</v>
      </c>
      <c r="P52" s="142">
        <v>300</v>
      </c>
      <c r="Q52" s="143">
        <v>367</v>
      </c>
      <c r="R52" s="121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3">
        <f>N48/N52</f>
        <v>0.96255335771893857</v>
      </c>
      <c r="O53" s="128">
        <v>0.67989999999999995</v>
      </c>
      <c r="P53" s="128">
        <v>0.69669999999999999</v>
      </c>
      <c r="Q53" s="133">
        <v>0.67300000000000004</v>
      </c>
      <c r="R53" s="140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</row>
    <row r="59" spans="1:22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65"/>
      <c r="B67" s="180">
        <v>0.96199999999999997</v>
      </c>
      <c r="C67" s="180">
        <v>0.96809999999999996</v>
      </c>
      <c r="D67" s="144">
        <v>0.93689999999999996</v>
      </c>
      <c r="E67" s="181">
        <v>0.95220000000000005</v>
      </c>
      <c r="F67" s="173"/>
      <c r="G67" s="173">
        <v>0.92969999999999997</v>
      </c>
      <c r="H67" s="173">
        <v>0.91220000000000001</v>
      </c>
      <c r="I67" s="173">
        <v>0.83150000000000002</v>
      </c>
      <c r="J67" s="173">
        <v>0.87</v>
      </c>
      <c r="K67" s="19"/>
    </row>
    <row r="68" spans="1:41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8"/>
      <c r="T73" s="66"/>
      <c r="U73" s="46"/>
      <c r="V73" s="67"/>
      <c r="X73" s="17"/>
      <c r="AK73" s="17"/>
    </row>
    <row r="74" spans="1:41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65"/>
      <c r="B77" s="162">
        <v>17104</v>
      </c>
      <c r="C77" s="184">
        <v>93</v>
      </c>
      <c r="D77" s="185">
        <v>50</v>
      </c>
      <c r="E77" s="184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65"/>
      <c r="B79" s="162">
        <v>97</v>
      </c>
      <c r="C79" s="184">
        <v>9</v>
      </c>
      <c r="D79" s="185">
        <v>5420</v>
      </c>
      <c r="E79" s="184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65"/>
      <c r="B80" s="162">
        <v>499</v>
      </c>
      <c r="C80" s="184">
        <v>16</v>
      </c>
      <c r="D80" s="185">
        <v>115</v>
      </c>
      <c r="E80" s="184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8"/>
      <c r="P83" s="148"/>
      <c r="Q83" s="148"/>
      <c r="V83" s="67"/>
      <c r="X83" s="17" t="s">
        <v>974</v>
      </c>
      <c r="AK83" s="17" t="s">
        <v>827</v>
      </c>
    </row>
    <row r="84" spans="1:41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3"/>
      <c r="G86" s="121">
        <v>3397</v>
      </c>
      <c r="H86" s="121">
        <v>38</v>
      </c>
      <c r="I86" s="121">
        <v>14</v>
      </c>
      <c r="J86" s="121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3"/>
      <c r="G87" s="121">
        <v>71</v>
      </c>
      <c r="H87" s="121">
        <v>367</v>
      </c>
      <c r="I87" s="121">
        <v>0</v>
      </c>
      <c r="J87" s="121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3"/>
      <c r="G88" s="162">
        <v>74</v>
      </c>
      <c r="H88" s="184">
        <v>5</v>
      </c>
      <c r="I88" s="185">
        <v>467</v>
      </c>
      <c r="J88" s="184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3"/>
      <c r="G89" s="162">
        <v>95</v>
      </c>
      <c r="H89" s="184">
        <v>2</v>
      </c>
      <c r="I89" s="185">
        <v>14</v>
      </c>
      <c r="J89" s="184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5"/>
      <c r="Y112" s="148" t="s">
        <v>578</v>
      </c>
      <c r="Z112" s="148" t="s">
        <v>580</v>
      </c>
      <c r="AA112" s="140" t="s">
        <v>582</v>
      </c>
      <c r="AB112" s="61" t="s">
        <v>132</v>
      </c>
      <c r="AC112" s="19"/>
      <c r="AD112" s="121" t="s">
        <v>578</v>
      </c>
      <c r="AE112" s="121" t="s">
        <v>580</v>
      </c>
      <c r="AF112" s="121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5"/>
      <c r="Y113" s="180">
        <v>0.93369999999999997</v>
      </c>
      <c r="Z113" s="180">
        <v>0.93479999999999996</v>
      </c>
      <c r="AA113" s="144">
        <v>0.90700000000000003</v>
      </c>
      <c r="AB113" s="181">
        <v>0.92069999999999996</v>
      </c>
      <c r="AC113" s="173"/>
      <c r="AD113" s="173">
        <v>0.89359999999999995</v>
      </c>
      <c r="AE113" s="173">
        <v>0.90510000000000002</v>
      </c>
      <c r="AF113" s="173">
        <v>0.84299999999999997</v>
      </c>
      <c r="AG113" s="182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5"/>
      <c r="Y114" s="174">
        <v>16557</v>
      </c>
      <c r="Z114" s="174">
        <v>315</v>
      </c>
      <c r="AA114" s="175">
        <v>144</v>
      </c>
      <c r="AB114" s="176">
        <v>270</v>
      </c>
      <c r="AC114" s="177"/>
      <c r="AD114" s="177">
        <v>1623</v>
      </c>
      <c r="AE114" s="177">
        <v>37</v>
      </c>
      <c r="AF114" s="177">
        <v>21</v>
      </c>
      <c r="AG114" s="178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5"/>
      <c r="Y115" s="174">
        <v>400</v>
      </c>
      <c r="Z115" s="174">
        <v>3975</v>
      </c>
      <c r="AA115" s="175">
        <v>4</v>
      </c>
      <c r="AB115" s="176">
        <v>6</v>
      </c>
      <c r="AC115" s="175"/>
      <c r="AD115" s="177">
        <v>74</v>
      </c>
      <c r="AE115" s="177">
        <v>362</v>
      </c>
      <c r="AF115" s="177">
        <v>0</v>
      </c>
      <c r="AG115" s="178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5"/>
      <c r="Y116" s="174">
        <v>237</v>
      </c>
      <c r="Z116" s="174">
        <v>1</v>
      </c>
      <c r="AA116" s="175">
        <v>5176</v>
      </c>
      <c r="AB116" s="176">
        <v>174</v>
      </c>
      <c r="AC116" s="174"/>
      <c r="AD116" s="175">
        <v>58</v>
      </c>
      <c r="AE116" s="175">
        <v>1</v>
      </c>
      <c r="AF116" s="177">
        <v>478</v>
      </c>
      <c r="AG116" s="179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4">
        <v>557</v>
      </c>
      <c r="Z117" s="174">
        <v>5</v>
      </c>
      <c r="AA117" s="175">
        <v>70</v>
      </c>
      <c r="AB117" s="176">
        <v>5024</v>
      </c>
      <c r="AC117" s="177"/>
      <c r="AD117" s="174">
        <v>80</v>
      </c>
      <c r="AE117" s="174">
        <v>1</v>
      </c>
      <c r="AF117" s="175">
        <v>8</v>
      </c>
      <c r="AG117" s="176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3">
        <v>0.94120000000000004</v>
      </c>
      <c r="C130" s="173">
        <v>0.96079999999999999</v>
      </c>
      <c r="D130" s="157">
        <v>0.89729999999999999</v>
      </c>
      <c r="E130" s="173">
        <v>0.92800000000000005</v>
      </c>
      <c r="F130" s="173"/>
      <c r="G130" s="173">
        <v>0.92269999999999996</v>
      </c>
      <c r="H130" s="173">
        <v>0.91200000000000003</v>
      </c>
      <c r="I130" s="173">
        <v>0.81040000000000001</v>
      </c>
      <c r="J130" s="173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0">
        <v>16957</v>
      </c>
      <c r="C131" s="121">
        <v>171</v>
      </c>
      <c r="D131" s="171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0">
        <v>345</v>
      </c>
      <c r="C132" s="121">
        <v>4030</v>
      </c>
      <c r="D132" s="171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0">
        <v>169</v>
      </c>
      <c r="C133" s="121">
        <v>2</v>
      </c>
      <c r="D133" s="171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2">
        <v>848</v>
      </c>
      <c r="C134" s="172">
        <v>11</v>
      </c>
      <c r="D134" s="172">
        <v>94</v>
      </c>
      <c r="E134" s="172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5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5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69"/>
      <c r="C189" s="169"/>
      <c r="D189" s="169"/>
      <c r="E189" s="169"/>
      <c r="F189" s="169"/>
      <c r="G189" s="169"/>
      <c r="H189" s="169"/>
      <c r="I189" s="169"/>
      <c r="J189" s="16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39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abSelected="1" topLeftCell="A36" zoomScale="90" zoomScaleNormal="90" zoomScalePageLayoutView="90" workbookViewId="0">
      <selection activeCell="AA61" sqref="AA61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6"/>
      <c r="B59" s="197" t="s">
        <v>996</v>
      </c>
      <c r="C59" s="198"/>
      <c r="D59" s="198" t="s">
        <v>931</v>
      </c>
      <c r="E59" s="199" t="s">
        <v>932</v>
      </c>
      <c r="F59" s="199" t="s">
        <v>933</v>
      </c>
      <c r="G59" s="200" t="s">
        <v>929</v>
      </c>
      <c r="H59" s="201"/>
      <c r="I59" s="199" t="s">
        <v>926</v>
      </c>
      <c r="J59" s="200" t="s">
        <v>934</v>
      </c>
      <c r="K59" s="197"/>
      <c r="L59" s="196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6"/>
      <c r="B60" s="196"/>
      <c r="C60" s="202" t="s">
        <v>930</v>
      </c>
      <c r="D60" s="203">
        <f>D64-SUM(D61:D63)</f>
        <v>4442.9837767254248</v>
      </c>
      <c r="E60" s="204">
        <f>E64-E61</f>
        <v>61.009199999999993</v>
      </c>
      <c r="F60" s="204">
        <f>F64-F62</f>
        <v>58.004899999999992</v>
      </c>
      <c r="G60" s="205">
        <f>G64-G63</f>
        <v>115.01150000000001</v>
      </c>
      <c r="H60" s="205">
        <f>H64-SUM(H61:H63)</f>
        <v>4677.0093767254257</v>
      </c>
      <c r="I60" s="198"/>
      <c r="J60" s="200"/>
      <c r="K60" s="206">
        <f>H60/H64</f>
        <v>0.84897610759219921</v>
      </c>
      <c r="L60" s="196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6"/>
      <c r="B61" s="196"/>
      <c r="C61" s="202" t="s">
        <v>927</v>
      </c>
      <c r="D61" s="203">
        <f>H61-E61</f>
        <v>93.010389591078052</v>
      </c>
      <c r="E61" s="204">
        <f>E65*E64</f>
        <v>190.99080000000001</v>
      </c>
      <c r="F61" s="204">
        <v>0</v>
      </c>
      <c r="G61" s="205">
        <v>0</v>
      </c>
      <c r="H61" s="205">
        <f>E61/I61</f>
        <v>284.00118959107806</v>
      </c>
      <c r="I61" s="207">
        <v>0.67249999999999999</v>
      </c>
      <c r="J61" s="208"/>
      <c r="K61" s="206">
        <f>H61/H64</f>
        <v>5.1552221744613914E-2</v>
      </c>
      <c r="L61" s="196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6"/>
      <c r="B62" s="196"/>
      <c r="C62" s="202" t="s">
        <v>928</v>
      </c>
      <c r="D62" s="203">
        <f>H62-F62</f>
        <v>50.998744221105511</v>
      </c>
      <c r="E62" s="204">
        <f>E64-SUM(E60:E61)</f>
        <v>0</v>
      </c>
      <c r="F62" s="204">
        <f>F65*F64</f>
        <v>198.99510000000001</v>
      </c>
      <c r="G62" s="205">
        <v>0</v>
      </c>
      <c r="H62" s="205">
        <f>F62/I62</f>
        <v>249.99384422110552</v>
      </c>
      <c r="I62" s="207">
        <v>0.79600000000000004</v>
      </c>
      <c r="J62" s="208"/>
      <c r="K62" s="206">
        <f>H62/H64</f>
        <v>4.5379169399365676E-2</v>
      </c>
      <c r="L62" s="196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6"/>
      <c r="B63" s="196"/>
      <c r="C63" s="209" t="s">
        <v>929</v>
      </c>
      <c r="D63" s="210">
        <f>H63-G63</f>
        <v>48.007089462391207</v>
      </c>
      <c r="E63" s="211">
        <v>0</v>
      </c>
      <c r="F63" s="211">
        <f>F64-SUM(F60:F62)</f>
        <v>0</v>
      </c>
      <c r="G63" s="212">
        <f>G65*G64</f>
        <v>249.98849999999999</v>
      </c>
      <c r="H63" s="212">
        <f>G63/I63</f>
        <v>297.99558946239119</v>
      </c>
      <c r="I63" s="213">
        <v>0.83889999999999998</v>
      </c>
      <c r="J63" s="214"/>
      <c r="K63" s="206">
        <f>H63/H64</f>
        <v>5.4092501263821237E-2</v>
      </c>
      <c r="L63" s="196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6"/>
      <c r="B64" s="196"/>
      <c r="C64" s="202"/>
      <c r="D64" s="215">
        <v>4635</v>
      </c>
      <c r="E64" s="216">
        <v>252</v>
      </c>
      <c r="F64" s="216">
        <v>257</v>
      </c>
      <c r="G64" s="217">
        <v>365</v>
      </c>
      <c r="H64" s="204">
        <f>SUM(D64:G64)</f>
        <v>5509</v>
      </c>
      <c r="I64" s="218" t="s">
        <v>625</v>
      </c>
      <c r="J64" s="218" t="s">
        <v>598</v>
      </c>
      <c r="K64" s="218" t="s">
        <v>596</v>
      </c>
      <c r="L64" s="218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6"/>
      <c r="B65" s="196"/>
      <c r="C65" s="209" t="s">
        <v>925</v>
      </c>
      <c r="D65" s="219">
        <f>D60/D64</f>
        <v>0.95857255161282084</v>
      </c>
      <c r="E65" s="220">
        <v>0.75790000000000002</v>
      </c>
      <c r="F65" s="220">
        <v>0.77429999999999999</v>
      </c>
      <c r="G65" s="221">
        <v>0.68489999999999995</v>
      </c>
      <c r="H65" s="222"/>
      <c r="I65" s="223">
        <f>SUM(D60,E61,F62,G63 )/H64</f>
        <v>0.92266439947820378</v>
      </c>
      <c r="J65" s="223">
        <f>(E61+F62+G63)/SUM(E64:G64)</f>
        <v>0.73223615560640742</v>
      </c>
      <c r="K65" s="223">
        <f>(E61+F62+G63)/SUM(H61:H63)</f>
        <v>0.76920866906067853</v>
      </c>
      <c r="L65" s="224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J24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86" t="s">
        <v>573</v>
      </c>
      <c r="E3" s="187"/>
      <c r="F3" s="187"/>
      <c r="G3" s="188"/>
      <c r="H3" s="45"/>
      <c r="I3" s="18"/>
      <c r="N3" s="18"/>
      <c r="O3" s="45"/>
      <c r="P3" s="186" t="s">
        <v>573</v>
      </c>
      <c r="Q3" s="187"/>
      <c r="R3" s="187"/>
      <c r="S3" s="188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89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89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90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90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90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90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91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91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86" t="s">
        <v>573</v>
      </c>
      <c r="E13" s="187"/>
      <c r="F13" s="187"/>
      <c r="G13" s="188"/>
      <c r="H13" s="45"/>
      <c r="N13" s="18"/>
      <c r="O13" s="45"/>
      <c r="P13" s="186" t="s">
        <v>573</v>
      </c>
      <c r="Q13" s="187"/>
      <c r="R13" s="187"/>
      <c r="S13" s="188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89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89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90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90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90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90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91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91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86" t="s">
        <v>573</v>
      </c>
      <c r="E25" s="187"/>
      <c r="F25" s="187"/>
      <c r="G25" s="188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86" t="s">
        <v>573</v>
      </c>
      <c r="Q26" s="187"/>
      <c r="R26" s="187"/>
      <c r="S26" s="188"/>
      <c r="T26" s="45"/>
      <c r="U26" s="45"/>
      <c r="V26" s="45"/>
      <c r="W26" s="18"/>
    </row>
    <row r="27" spans="2:26" x14ac:dyDescent="0.2">
      <c r="B27" s="189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90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89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90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90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91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90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91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86" t="s">
        <v>573</v>
      </c>
      <c r="E35" s="187"/>
      <c r="F35" s="187"/>
      <c r="G35" s="188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86" t="s">
        <v>573</v>
      </c>
      <c r="Q36" s="187"/>
      <c r="R36" s="187"/>
      <c r="S36" s="188"/>
      <c r="T36" s="45"/>
      <c r="U36" s="45"/>
      <c r="V36" s="45"/>
    </row>
    <row r="37" spans="2:26" x14ac:dyDescent="0.2">
      <c r="B37" s="189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90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89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90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90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91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90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91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92" t="s">
        <v>5</v>
      </c>
      <c r="E1" s="192"/>
      <c r="F1" s="192"/>
      <c r="G1" s="192"/>
      <c r="H1" s="192" t="s">
        <v>4</v>
      </c>
      <c r="I1" s="192"/>
      <c r="J1" s="192"/>
      <c r="K1" s="19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92" t="s">
        <v>5</v>
      </c>
      <c r="K1" s="192"/>
      <c r="L1" s="192"/>
      <c r="M1" s="192"/>
      <c r="N1" s="192" t="s">
        <v>546</v>
      </c>
      <c r="O1" s="192"/>
      <c r="P1" s="192"/>
      <c r="Q1" s="192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13"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92" t="s">
        <v>5</v>
      </c>
      <c r="E1" s="192"/>
      <c r="F1" s="192"/>
      <c r="G1" s="192"/>
      <c r="H1" s="192" t="s">
        <v>546</v>
      </c>
      <c r="I1" s="192"/>
      <c r="J1" s="192"/>
      <c r="K1" s="192"/>
      <c r="L1" s="192" t="s">
        <v>4</v>
      </c>
      <c r="M1" s="192"/>
      <c r="N1" s="192"/>
      <c r="O1" s="19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102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86" t="s">
        <v>573</v>
      </c>
      <c r="G3" s="187"/>
      <c r="H3" s="187"/>
      <c r="I3" s="188"/>
      <c r="J3" s="18"/>
      <c r="P3" t="s">
        <v>621</v>
      </c>
      <c r="S3" s="193" t="s">
        <v>610</v>
      </c>
      <c r="T3" s="194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89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89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90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91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90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91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86" t="s">
        <v>585</v>
      </c>
      <c r="G13" s="187"/>
      <c r="H13" s="187"/>
      <c r="I13" s="188"/>
      <c r="J13" s="18"/>
      <c r="M13" s="18"/>
      <c r="P13" t="s">
        <v>626</v>
      </c>
      <c r="Q13" s="49"/>
      <c r="R13" s="49"/>
      <c r="S13" s="186" t="s">
        <v>609</v>
      </c>
      <c r="T13" s="188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89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89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90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91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90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91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95"/>
      <c r="G23" s="195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86" t="s">
        <v>573</v>
      </c>
      <c r="G26" s="187"/>
      <c r="H26" s="187"/>
      <c r="I26" s="188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89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90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90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91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86" t="s">
        <v>573</v>
      </c>
      <c r="G36" s="187"/>
      <c r="H36" s="187"/>
      <c r="I36" s="188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89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90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90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91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86" t="s">
        <v>573</v>
      </c>
      <c r="G48" s="187"/>
      <c r="H48" s="187"/>
      <c r="I48" s="188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89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90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90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91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86" t="s">
        <v>573</v>
      </c>
      <c r="G58" s="187"/>
      <c r="H58" s="187"/>
      <c r="I58" s="188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89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90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90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91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86" t="s">
        <v>573</v>
      </c>
      <c r="G70" s="187"/>
      <c r="H70" s="187"/>
      <c r="I70" s="188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89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90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90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91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86" t="s">
        <v>573</v>
      </c>
      <c r="G80" s="187"/>
      <c r="H80" s="187"/>
      <c r="I80" s="188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89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90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90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91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86" t="s">
        <v>573</v>
      </c>
      <c r="G90" s="187"/>
      <c r="H90" s="187"/>
      <c r="I90" s="188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89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90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90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91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86" t="s">
        <v>573</v>
      </c>
      <c r="G100" s="187"/>
      <c r="H100" s="187"/>
      <c r="I100" s="188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89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90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90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91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186" t="s">
        <v>573</v>
      </c>
      <c r="G112" s="187"/>
      <c r="H112" s="187"/>
      <c r="I112" s="188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189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190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190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191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D102:D105"/>
    <mergeCell ref="D72:D75"/>
    <mergeCell ref="F80:I80"/>
    <mergeCell ref="D82:D85"/>
    <mergeCell ref="F90:I90"/>
    <mergeCell ref="D92:D95"/>
    <mergeCell ref="D50:D53"/>
    <mergeCell ref="F58:I58"/>
    <mergeCell ref="D60:D63"/>
    <mergeCell ref="F70:I70"/>
    <mergeCell ref="F100:I100"/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2019-01-24T13:49:54Z</dcterms:modified>
</cp:coreProperties>
</file>