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iangxh12/lab/irony_detection/"/>
    </mc:Choice>
  </mc:AlternateContent>
  <bookViews>
    <workbookView xWindow="0" yWindow="460" windowWidth="25600" windowHeight="14200" tabRatio="500" activeTab="8"/>
  </bookViews>
  <sheets>
    <sheet name="mf93" sheetId="7" r:id="rId1"/>
    <sheet name="工作表3" sheetId="10" r:id="rId2"/>
    <sheet name="工作表2" sheetId="9" r:id="rId3"/>
    <sheet name="mf93_bin" sheetId="8" r:id="rId4"/>
    <sheet name="93submit" sheetId="6" r:id="rId5"/>
    <sheet name="工作表1" sheetId="5" r:id="rId6"/>
    <sheet name="SemEval2019_Task3" sheetId="4" r:id="rId7"/>
    <sheet name="SemEval2018_Task3_B" sheetId="2" r:id="rId8"/>
    <sheet name="SemEval2018_Task3_A" sheetId="1" r:id="rId9"/>
    <sheet name="SemEval2019_Task3 混淆矩阵" sheetId="3" r:id="rId1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07" i="10" l="1"/>
  <c r="O108" i="10"/>
  <c r="O110" i="10"/>
  <c r="N107" i="10"/>
  <c r="N108" i="10"/>
  <c r="N110" i="10"/>
  <c r="M107" i="10"/>
  <c r="M108" i="10"/>
  <c r="M110" i="10"/>
  <c r="L107" i="10"/>
  <c r="L108" i="10"/>
  <c r="L110" i="10"/>
  <c r="AE75" i="10"/>
  <c r="AE76" i="10"/>
  <c r="AE78" i="10"/>
  <c r="AD75" i="10"/>
  <c r="AD76" i="10"/>
  <c r="AD78" i="10"/>
  <c r="AC75" i="10"/>
  <c r="AC76" i="10"/>
  <c r="AC78" i="10"/>
  <c r="AB75" i="10"/>
  <c r="AB76" i="10"/>
  <c r="AB78" i="10"/>
  <c r="M76" i="10"/>
  <c r="N76" i="10"/>
  <c r="O76" i="10"/>
  <c r="L76" i="10"/>
  <c r="M75" i="10"/>
  <c r="N75" i="10"/>
  <c r="O75" i="10"/>
  <c r="L75" i="10"/>
  <c r="O43" i="10"/>
  <c r="O78" i="10"/>
  <c r="N43" i="10"/>
  <c r="N78" i="10"/>
  <c r="M43" i="10"/>
  <c r="M78" i="10"/>
  <c r="L43" i="10"/>
  <c r="L78" i="10"/>
  <c r="AE43" i="10"/>
  <c r="AE44" i="10"/>
  <c r="AE46" i="10"/>
  <c r="AD43" i="10"/>
  <c r="AD44" i="10"/>
  <c r="AD46" i="10"/>
  <c r="AC43" i="10"/>
  <c r="AC44" i="10"/>
  <c r="AC46" i="10"/>
  <c r="AB43" i="10"/>
  <c r="AB44" i="10"/>
  <c r="AB46" i="10"/>
  <c r="M44" i="10"/>
  <c r="M46" i="10"/>
  <c r="N44" i="10"/>
  <c r="N46" i="10"/>
  <c r="O44" i="10"/>
  <c r="O46" i="10"/>
  <c r="L44" i="10"/>
  <c r="L46" i="10"/>
  <c r="Q142" i="6"/>
  <c r="R143" i="6"/>
  <c r="S144" i="6"/>
  <c r="V146" i="6"/>
  <c r="T142" i="6"/>
  <c r="T143" i="6"/>
  <c r="T144" i="6"/>
  <c r="W146" i="6"/>
  <c r="X146" i="6"/>
  <c r="P142" i="6"/>
  <c r="P143" i="6"/>
  <c r="P144" i="6"/>
  <c r="P141" i="6"/>
  <c r="T145" i="6"/>
  <c r="U146" i="6"/>
  <c r="P146" i="6"/>
  <c r="W144" i="6"/>
  <c r="R141" i="6"/>
  <c r="R144" i="6"/>
  <c r="W143" i="6"/>
  <c r="Q141" i="6"/>
  <c r="Q143" i="6"/>
  <c r="W142" i="6"/>
  <c r="T141" i="6"/>
  <c r="W141" i="6"/>
  <c r="S141" i="6"/>
  <c r="P159" i="6"/>
  <c r="Q159" i="6"/>
  <c r="S159" i="6"/>
  <c r="R159" i="6"/>
  <c r="T159" i="6"/>
  <c r="Q134" i="6"/>
  <c r="R135" i="6"/>
  <c r="S136" i="6"/>
  <c r="V138" i="6"/>
  <c r="T134" i="6"/>
  <c r="T135" i="6"/>
  <c r="T136" i="6"/>
  <c r="W138" i="6"/>
  <c r="X138" i="6"/>
  <c r="P134" i="6"/>
  <c r="P135" i="6"/>
  <c r="P136" i="6"/>
  <c r="P133" i="6"/>
  <c r="T137" i="6"/>
  <c r="U138" i="6"/>
  <c r="P138" i="6"/>
  <c r="W136" i="6"/>
  <c r="R133" i="6"/>
  <c r="R136" i="6"/>
  <c r="W135" i="6"/>
  <c r="Q133" i="6"/>
  <c r="Q135" i="6"/>
  <c r="W134" i="6"/>
  <c r="T133" i="6"/>
  <c r="W133" i="6"/>
  <c r="S133" i="6"/>
  <c r="Q126" i="6"/>
  <c r="R127" i="6"/>
  <c r="S128" i="6"/>
  <c r="V130" i="6"/>
  <c r="T126" i="6"/>
  <c r="T127" i="6"/>
  <c r="T128" i="6"/>
  <c r="W130" i="6"/>
  <c r="X130" i="6"/>
  <c r="P126" i="6"/>
  <c r="P127" i="6"/>
  <c r="P128" i="6"/>
  <c r="P125" i="6"/>
  <c r="T129" i="6"/>
  <c r="U130" i="6"/>
  <c r="P130" i="6"/>
  <c r="W128" i="6"/>
  <c r="R125" i="6"/>
  <c r="R128" i="6"/>
  <c r="W127" i="6"/>
  <c r="Q125" i="6"/>
  <c r="Q127" i="6"/>
  <c r="W126" i="6"/>
  <c r="T125" i="6"/>
  <c r="W125" i="6"/>
  <c r="S125" i="6"/>
  <c r="Q118" i="6"/>
  <c r="R119" i="6"/>
  <c r="S120" i="6"/>
  <c r="V122" i="6"/>
  <c r="T118" i="6"/>
  <c r="T119" i="6"/>
  <c r="T120" i="6"/>
  <c r="W122" i="6"/>
  <c r="X122" i="6"/>
  <c r="P118" i="6"/>
  <c r="P119" i="6"/>
  <c r="P120" i="6"/>
  <c r="P117" i="6"/>
  <c r="T121" i="6"/>
  <c r="U122" i="6"/>
  <c r="P122" i="6"/>
  <c r="W120" i="6"/>
  <c r="R117" i="6"/>
  <c r="R120" i="6"/>
  <c r="W119" i="6"/>
  <c r="Q117" i="6"/>
  <c r="Q119" i="6"/>
  <c r="W118" i="6"/>
  <c r="T117" i="6"/>
  <c r="W117" i="6"/>
  <c r="S117" i="6"/>
  <c r="Q110" i="6"/>
  <c r="R111" i="6"/>
  <c r="S112" i="6"/>
  <c r="V114" i="6"/>
  <c r="T110" i="6"/>
  <c r="T111" i="6"/>
  <c r="T112" i="6"/>
  <c r="W114" i="6"/>
  <c r="X114" i="6"/>
  <c r="P110" i="6"/>
  <c r="P111" i="6"/>
  <c r="P112" i="6"/>
  <c r="P109" i="6"/>
  <c r="T113" i="6"/>
  <c r="U114" i="6"/>
  <c r="W112" i="6"/>
  <c r="R109" i="6"/>
  <c r="R112" i="6"/>
  <c r="W111" i="6"/>
  <c r="Q109" i="6"/>
  <c r="Q111" i="6"/>
  <c r="W110" i="6"/>
  <c r="T109" i="6"/>
  <c r="W109" i="6"/>
  <c r="S109" i="6"/>
  <c r="Q102" i="6"/>
  <c r="R103" i="6"/>
  <c r="S104" i="6"/>
  <c r="V106" i="6"/>
  <c r="T102" i="6"/>
  <c r="T103" i="6"/>
  <c r="T104" i="6"/>
  <c r="W106" i="6"/>
  <c r="X106" i="6"/>
  <c r="P102" i="6"/>
  <c r="P103" i="6"/>
  <c r="P104" i="6"/>
  <c r="P101" i="6"/>
  <c r="T105" i="6"/>
  <c r="U106" i="6"/>
  <c r="P106" i="6"/>
  <c r="W104" i="6"/>
  <c r="R101" i="6"/>
  <c r="R104" i="6"/>
  <c r="W103" i="6"/>
  <c r="Q101" i="6"/>
  <c r="Q103" i="6"/>
  <c r="W102" i="6"/>
  <c r="T101" i="6"/>
  <c r="W101" i="6"/>
  <c r="S101" i="6"/>
  <c r="X160" i="6"/>
  <c r="T156" i="6"/>
  <c r="T157" i="6"/>
  <c r="T158" i="6"/>
  <c r="Y160" i="6"/>
  <c r="Z160" i="6"/>
  <c r="T155" i="6"/>
  <c r="W160" i="6"/>
  <c r="S160" i="6"/>
  <c r="R160" i="6"/>
  <c r="Q160" i="6"/>
  <c r="P160" i="6"/>
  <c r="V158" i="6"/>
  <c r="U158" i="6"/>
  <c r="V157" i="6"/>
  <c r="U157" i="6"/>
  <c r="V156" i="6"/>
  <c r="U156" i="6"/>
  <c r="V155" i="6"/>
  <c r="U155" i="6"/>
  <c r="Q94" i="6"/>
  <c r="R95" i="6"/>
  <c r="S96" i="6"/>
  <c r="V98" i="6"/>
  <c r="T94" i="6"/>
  <c r="T95" i="6"/>
  <c r="T96" i="6"/>
  <c r="W98" i="6"/>
  <c r="X98" i="6"/>
  <c r="P94" i="6"/>
  <c r="P95" i="6"/>
  <c r="P96" i="6"/>
  <c r="P93" i="6"/>
  <c r="T97" i="6"/>
  <c r="U98" i="6"/>
  <c r="P98" i="6"/>
  <c r="W96" i="6"/>
  <c r="R93" i="6"/>
  <c r="R96" i="6"/>
  <c r="W95" i="6"/>
  <c r="Q93" i="6"/>
  <c r="Q95" i="6"/>
  <c r="W94" i="6"/>
  <c r="T93" i="6"/>
  <c r="W93" i="6"/>
  <c r="S93" i="6"/>
  <c r="Q86" i="6"/>
  <c r="R87" i="6"/>
  <c r="S88" i="6"/>
  <c r="V90" i="6"/>
  <c r="T86" i="6"/>
  <c r="T87" i="6"/>
  <c r="T88" i="6"/>
  <c r="W90" i="6"/>
  <c r="X90" i="6"/>
  <c r="P86" i="6"/>
  <c r="P87" i="6"/>
  <c r="P88" i="6"/>
  <c r="P85" i="6"/>
  <c r="T89" i="6"/>
  <c r="U90" i="6"/>
  <c r="P90" i="6"/>
  <c r="W88" i="6"/>
  <c r="R85" i="6"/>
  <c r="R88" i="6"/>
  <c r="W87" i="6"/>
  <c r="Q85" i="6"/>
  <c r="Q87" i="6"/>
  <c r="W86" i="6"/>
  <c r="T85" i="6"/>
  <c r="W85" i="6"/>
  <c r="S85" i="6"/>
  <c r="Q78" i="6"/>
  <c r="R79" i="6"/>
  <c r="S80" i="6"/>
  <c r="V82" i="6"/>
  <c r="T78" i="6"/>
  <c r="T79" i="6"/>
  <c r="T80" i="6"/>
  <c r="W82" i="6"/>
  <c r="X82" i="6"/>
  <c r="P78" i="6"/>
  <c r="P79" i="6"/>
  <c r="P80" i="6"/>
  <c r="P77" i="6"/>
  <c r="T81" i="6"/>
  <c r="U82" i="6"/>
  <c r="P82" i="6"/>
  <c r="W80" i="6"/>
  <c r="R77" i="6"/>
  <c r="R80" i="6"/>
  <c r="W79" i="6"/>
  <c r="Q77" i="6"/>
  <c r="Q79" i="6"/>
  <c r="W78" i="6"/>
  <c r="T77" i="6"/>
  <c r="W77" i="6"/>
  <c r="S77" i="6"/>
  <c r="Q70" i="6"/>
  <c r="R71" i="6"/>
  <c r="S72" i="6"/>
  <c r="V74" i="6"/>
  <c r="T70" i="6"/>
  <c r="T71" i="6"/>
  <c r="T72" i="6"/>
  <c r="W74" i="6"/>
  <c r="X74" i="6"/>
  <c r="P70" i="6"/>
  <c r="P71" i="6"/>
  <c r="P72" i="6"/>
  <c r="P69" i="6"/>
  <c r="T73" i="6"/>
  <c r="U74" i="6"/>
  <c r="P74" i="6"/>
  <c r="W72" i="6"/>
  <c r="R69" i="6"/>
  <c r="R72" i="6"/>
  <c r="W71" i="6"/>
  <c r="Q69" i="6"/>
  <c r="Q71" i="6"/>
  <c r="W70" i="6"/>
  <c r="T69" i="6"/>
  <c r="W69" i="6"/>
  <c r="S69" i="6"/>
  <c r="Q61" i="6"/>
  <c r="T61" i="6"/>
  <c r="P61" i="6"/>
  <c r="R62" i="6"/>
  <c r="T62" i="6"/>
  <c r="P62" i="6"/>
  <c r="S63" i="6"/>
  <c r="T63" i="6"/>
  <c r="P63" i="6"/>
  <c r="P60" i="6"/>
  <c r="P65" i="6"/>
  <c r="V65" i="6"/>
  <c r="W65" i="6"/>
  <c r="X65" i="6"/>
  <c r="T64" i="6"/>
  <c r="U65" i="6"/>
  <c r="W63" i="6"/>
  <c r="R60" i="6"/>
  <c r="R63" i="6"/>
  <c r="W62" i="6"/>
  <c r="Q60" i="6"/>
  <c r="Q62" i="6"/>
  <c r="W61" i="6"/>
  <c r="T60" i="6"/>
  <c r="W60" i="6"/>
  <c r="S60" i="6"/>
  <c r="E61" i="6"/>
  <c r="F62" i="6"/>
  <c r="G63" i="6"/>
  <c r="J65" i="6"/>
  <c r="H61" i="6"/>
  <c r="H62" i="6"/>
  <c r="H63" i="6"/>
  <c r="K65" i="6"/>
  <c r="L65" i="6"/>
  <c r="D61" i="6"/>
  <c r="D62" i="6"/>
  <c r="D63" i="6"/>
  <c r="D60" i="6"/>
  <c r="H64" i="6"/>
  <c r="I65" i="6"/>
  <c r="D65" i="6"/>
  <c r="K63" i="6"/>
  <c r="F60" i="6"/>
  <c r="F63" i="6"/>
  <c r="K62" i="6"/>
  <c r="E60" i="6"/>
  <c r="E62" i="6"/>
  <c r="K61" i="6"/>
  <c r="H60" i="6"/>
  <c r="K60" i="6"/>
  <c r="G60" i="6"/>
  <c r="Q52" i="6"/>
  <c r="R53" i="6"/>
  <c r="S54" i="6"/>
  <c r="V56" i="6"/>
  <c r="T52" i="6"/>
  <c r="T53" i="6"/>
  <c r="T54" i="6"/>
  <c r="W56" i="6"/>
  <c r="X56" i="6"/>
  <c r="P52" i="6"/>
  <c r="P53" i="6"/>
  <c r="P54" i="6"/>
  <c r="P51" i="6"/>
  <c r="T55" i="6"/>
  <c r="U56" i="6"/>
  <c r="P56" i="6"/>
  <c r="W54" i="6"/>
  <c r="R51" i="6"/>
  <c r="R54" i="6"/>
  <c r="W53" i="6"/>
  <c r="Q51" i="6"/>
  <c r="Q53" i="6"/>
  <c r="W52" i="6"/>
  <c r="T51" i="6"/>
  <c r="W51" i="6"/>
  <c r="S51" i="6"/>
  <c r="Q44" i="6"/>
  <c r="R45" i="6"/>
  <c r="S46" i="6"/>
  <c r="V48" i="6"/>
  <c r="T44" i="6"/>
  <c r="T45" i="6"/>
  <c r="T46" i="6"/>
  <c r="W48" i="6"/>
  <c r="X48" i="6"/>
  <c r="P44" i="6"/>
  <c r="P45" i="6"/>
  <c r="P46" i="6"/>
  <c r="P43" i="6"/>
  <c r="T47" i="6"/>
  <c r="U48" i="6"/>
  <c r="P48" i="6"/>
  <c r="W46" i="6"/>
  <c r="R43" i="6"/>
  <c r="R46" i="6"/>
  <c r="W45" i="6"/>
  <c r="Q43" i="6"/>
  <c r="Q45" i="6"/>
  <c r="W44" i="6"/>
  <c r="T43" i="6"/>
  <c r="W43" i="6"/>
  <c r="S43" i="6"/>
  <c r="G118" i="3"/>
  <c r="H118" i="3"/>
  <c r="I118" i="3"/>
  <c r="N119" i="3"/>
  <c r="J115" i="3"/>
  <c r="J116" i="3"/>
  <c r="J117" i="3"/>
  <c r="O119" i="3"/>
  <c r="P119" i="3"/>
  <c r="J114" i="3"/>
  <c r="J118" i="3"/>
  <c r="M119" i="3"/>
  <c r="I119" i="3"/>
  <c r="H119" i="3"/>
  <c r="G119" i="3"/>
  <c r="F118" i="3"/>
  <c r="F119" i="3"/>
  <c r="L117" i="3"/>
  <c r="K117" i="3"/>
  <c r="L116" i="3"/>
  <c r="K116" i="3"/>
  <c r="L115" i="3"/>
  <c r="K115" i="3"/>
  <c r="L114" i="3"/>
  <c r="K114" i="3"/>
  <c r="Q36" i="6"/>
  <c r="R37" i="6"/>
  <c r="S38" i="6"/>
  <c r="V40" i="6"/>
  <c r="T36" i="6"/>
  <c r="T37" i="6"/>
  <c r="T38" i="6"/>
  <c r="W40" i="6"/>
  <c r="X40" i="6"/>
  <c r="P36" i="6"/>
  <c r="P37" i="6"/>
  <c r="P38" i="6"/>
  <c r="P35" i="6"/>
  <c r="T39" i="6"/>
  <c r="U40" i="6"/>
  <c r="P40" i="6"/>
  <c r="W38" i="6"/>
  <c r="R35" i="6"/>
  <c r="R38" i="6"/>
  <c r="W37" i="6"/>
  <c r="Q35" i="6"/>
  <c r="Q37" i="6"/>
  <c r="W36" i="6"/>
  <c r="T35" i="6"/>
  <c r="W35" i="6"/>
  <c r="S35" i="6"/>
  <c r="Q20" i="6"/>
  <c r="R21" i="6"/>
  <c r="S22" i="6"/>
  <c r="V24" i="6"/>
  <c r="T20" i="6"/>
  <c r="T21" i="6"/>
  <c r="T22" i="6"/>
  <c r="W24" i="6"/>
  <c r="X24" i="6"/>
  <c r="P20" i="6"/>
  <c r="P21" i="6"/>
  <c r="P22" i="6"/>
  <c r="P19" i="6"/>
  <c r="T23" i="6"/>
  <c r="U24" i="6"/>
  <c r="P24" i="6"/>
  <c r="W22" i="6"/>
  <c r="R19" i="6"/>
  <c r="R22" i="6"/>
  <c r="W21" i="6"/>
  <c r="Q19" i="6"/>
  <c r="Q21" i="6"/>
  <c r="W20" i="6"/>
  <c r="T19" i="6"/>
  <c r="W19" i="6"/>
  <c r="S19" i="6"/>
  <c r="T49" i="7"/>
  <c r="U50" i="7"/>
  <c r="V51" i="7"/>
  <c r="Y53" i="7"/>
  <c r="W49" i="7"/>
  <c r="W50" i="7"/>
  <c r="W51" i="7"/>
  <c r="Z53" i="7"/>
  <c r="AA53" i="7"/>
  <c r="S49" i="7"/>
  <c r="S50" i="7"/>
  <c r="S51" i="7"/>
  <c r="S48" i="7"/>
  <c r="W52" i="7"/>
  <c r="X53" i="7"/>
  <c r="S53" i="7"/>
  <c r="Z51" i="7"/>
  <c r="U48" i="7"/>
  <c r="U51" i="7"/>
  <c r="Z50" i="7"/>
  <c r="T48" i="7"/>
  <c r="T50" i="7"/>
  <c r="Z49" i="7"/>
  <c r="W48" i="7"/>
  <c r="Z48" i="7"/>
  <c r="V48" i="7"/>
  <c r="Q12" i="6"/>
  <c r="R13" i="6"/>
  <c r="S14" i="6"/>
  <c r="V16" i="6"/>
  <c r="T12" i="6"/>
  <c r="T13" i="6"/>
  <c r="T14" i="6"/>
  <c r="W16" i="6"/>
  <c r="X16" i="6"/>
  <c r="P12" i="6"/>
  <c r="P13" i="6"/>
  <c r="P14" i="6"/>
  <c r="P11" i="6"/>
  <c r="T15" i="6"/>
  <c r="U16" i="6"/>
  <c r="P16" i="6"/>
  <c r="W14" i="6"/>
  <c r="R11" i="6"/>
  <c r="R14" i="6"/>
  <c r="W13" i="6"/>
  <c r="Q11" i="6"/>
  <c r="Q13" i="6"/>
  <c r="W12" i="6"/>
  <c r="T11" i="6"/>
  <c r="W11" i="6"/>
  <c r="S11" i="6"/>
  <c r="T40" i="7"/>
  <c r="W40" i="7"/>
  <c r="S40" i="7"/>
  <c r="U41" i="7"/>
  <c r="W41" i="7"/>
  <c r="S41" i="7"/>
  <c r="V42" i="7"/>
  <c r="W42" i="7"/>
  <c r="S42" i="7"/>
  <c r="S39" i="7"/>
  <c r="S44" i="7"/>
  <c r="T22" i="7"/>
  <c r="W22" i="7"/>
  <c r="S22" i="7"/>
  <c r="U23" i="7"/>
  <c r="W23" i="7"/>
  <c r="S23" i="7"/>
  <c r="V24" i="7"/>
  <c r="W24" i="7"/>
  <c r="S24" i="7"/>
  <c r="S21" i="7"/>
  <c r="S26" i="7"/>
  <c r="T31" i="7"/>
  <c r="W31" i="7"/>
  <c r="S31" i="7"/>
  <c r="U32" i="7"/>
  <c r="W32" i="7"/>
  <c r="S32" i="7"/>
  <c r="V33" i="7"/>
  <c r="W33" i="7"/>
  <c r="S33" i="7"/>
  <c r="S30" i="7"/>
  <c r="S35" i="7"/>
  <c r="T4" i="7"/>
  <c r="W4" i="7"/>
  <c r="S4" i="7"/>
  <c r="U5" i="7"/>
  <c r="W5" i="7"/>
  <c r="S5" i="7"/>
  <c r="V6" i="7"/>
  <c r="W6" i="7"/>
  <c r="S6" i="7"/>
  <c r="S3" i="7"/>
  <c r="S8" i="7"/>
  <c r="T13" i="7"/>
  <c r="W13" i="7"/>
  <c r="S13" i="7"/>
  <c r="U14" i="7"/>
  <c r="W14" i="7"/>
  <c r="S14" i="7"/>
  <c r="V15" i="7"/>
  <c r="W15" i="7"/>
  <c r="S15" i="7"/>
  <c r="S12" i="7"/>
  <c r="S17" i="7"/>
  <c r="Q4" i="6"/>
  <c r="T4" i="6"/>
  <c r="P4" i="6"/>
  <c r="R5" i="6"/>
  <c r="T5" i="6"/>
  <c r="P5" i="6"/>
  <c r="S6" i="6"/>
  <c r="T6" i="6"/>
  <c r="P6" i="6"/>
  <c r="P3" i="6"/>
  <c r="P8" i="6"/>
  <c r="E52" i="6"/>
  <c r="H52" i="6"/>
  <c r="D52" i="6"/>
  <c r="F53" i="6"/>
  <c r="H53" i="6"/>
  <c r="D53" i="6"/>
  <c r="G54" i="6"/>
  <c r="H54" i="6"/>
  <c r="D54" i="6"/>
  <c r="D51" i="6"/>
  <c r="D56" i="6"/>
  <c r="E44" i="6"/>
  <c r="H44" i="6"/>
  <c r="D44" i="6"/>
  <c r="F45" i="6"/>
  <c r="H45" i="6"/>
  <c r="D45" i="6"/>
  <c r="G46" i="6"/>
  <c r="H46" i="6"/>
  <c r="D46" i="6"/>
  <c r="D43" i="6"/>
  <c r="D48" i="6"/>
  <c r="D7" i="6"/>
  <c r="E4" i="6"/>
  <c r="H4" i="6"/>
  <c r="D4" i="6"/>
  <c r="F5" i="6"/>
  <c r="H5" i="6"/>
  <c r="D5" i="6"/>
  <c r="G6" i="6"/>
  <c r="H6" i="6"/>
  <c r="D6" i="6"/>
  <c r="D3" i="6"/>
  <c r="D8" i="6"/>
  <c r="D15" i="6"/>
  <c r="E12" i="6"/>
  <c r="H12" i="6"/>
  <c r="D12" i="6"/>
  <c r="F13" i="6"/>
  <c r="H13" i="6"/>
  <c r="D13" i="6"/>
  <c r="G14" i="6"/>
  <c r="H14" i="6"/>
  <c r="D14" i="6"/>
  <c r="D11" i="6"/>
  <c r="D16" i="6"/>
  <c r="E20" i="6"/>
  <c r="H20" i="6"/>
  <c r="D20" i="6"/>
  <c r="F21" i="6"/>
  <c r="H21" i="6"/>
  <c r="D21" i="6"/>
  <c r="G22" i="6"/>
  <c r="H22" i="6"/>
  <c r="D22" i="6"/>
  <c r="D19" i="6"/>
  <c r="D24" i="6"/>
  <c r="E36" i="6"/>
  <c r="H36" i="6"/>
  <c r="D36" i="6"/>
  <c r="F37" i="6"/>
  <c r="H37" i="6"/>
  <c r="D37" i="6"/>
  <c r="G38" i="6"/>
  <c r="H38" i="6"/>
  <c r="D38" i="6"/>
  <c r="D35" i="6"/>
  <c r="D40" i="6"/>
  <c r="E28" i="6"/>
  <c r="H28" i="6"/>
  <c r="D28" i="6"/>
  <c r="F29" i="6"/>
  <c r="H29" i="6"/>
  <c r="D29" i="6"/>
  <c r="G30" i="6"/>
  <c r="H30" i="6"/>
  <c r="D30" i="6"/>
  <c r="D27" i="6"/>
  <c r="D32" i="6"/>
  <c r="Y44" i="7"/>
  <c r="Z44" i="7"/>
  <c r="AA44" i="7"/>
  <c r="W43" i="7"/>
  <c r="X44" i="7"/>
  <c r="Z42" i="7"/>
  <c r="U39" i="7"/>
  <c r="U42" i="7"/>
  <c r="Z41" i="7"/>
  <c r="T39" i="7"/>
  <c r="T41" i="7"/>
  <c r="Z40" i="7"/>
  <c r="W39" i="7"/>
  <c r="Z39" i="7"/>
  <c r="V39" i="7"/>
  <c r="V8" i="6"/>
  <c r="W8" i="6"/>
  <c r="X8" i="6"/>
  <c r="T7" i="6"/>
  <c r="U8" i="6"/>
  <c r="W6" i="6"/>
  <c r="R3" i="6"/>
  <c r="R6" i="6"/>
  <c r="W5" i="6"/>
  <c r="Q3" i="6"/>
  <c r="Q5" i="6"/>
  <c r="W4" i="6"/>
  <c r="T3" i="6"/>
  <c r="W3" i="6"/>
  <c r="S3" i="6"/>
  <c r="Y35" i="7"/>
  <c r="Z35" i="7"/>
  <c r="AA35" i="7"/>
  <c r="W34" i="7"/>
  <c r="X35" i="7"/>
  <c r="Z33" i="7"/>
  <c r="U30" i="7"/>
  <c r="U33" i="7"/>
  <c r="Z32" i="7"/>
  <c r="T30" i="7"/>
  <c r="T32" i="7"/>
  <c r="Z31" i="7"/>
  <c r="W30" i="7"/>
  <c r="Z30" i="7"/>
  <c r="V30" i="7"/>
  <c r="J56" i="6"/>
  <c r="K56" i="6"/>
  <c r="L56" i="6"/>
  <c r="H55" i="6"/>
  <c r="I56" i="6"/>
  <c r="K54" i="6"/>
  <c r="F51" i="6"/>
  <c r="F54" i="6"/>
  <c r="K53" i="6"/>
  <c r="E51" i="6"/>
  <c r="E53" i="6"/>
  <c r="K52" i="6"/>
  <c r="H51" i="6"/>
  <c r="K51" i="6"/>
  <c r="G51" i="6"/>
  <c r="Y17" i="7"/>
  <c r="Z17" i="7"/>
  <c r="AA17" i="7"/>
  <c r="W16" i="7"/>
  <c r="X17" i="7"/>
  <c r="Z15" i="7"/>
  <c r="U12" i="7"/>
  <c r="U15" i="7"/>
  <c r="Z14" i="7"/>
  <c r="T12" i="7"/>
  <c r="T14" i="7"/>
  <c r="Z13" i="7"/>
  <c r="W12" i="7"/>
  <c r="Z12" i="7"/>
  <c r="V12" i="7"/>
  <c r="Y26" i="7"/>
  <c r="Z26" i="7"/>
  <c r="AA26" i="7"/>
  <c r="W25" i="7"/>
  <c r="X26" i="7"/>
  <c r="Z24" i="7"/>
  <c r="U21" i="7"/>
  <c r="U24" i="7"/>
  <c r="Z23" i="7"/>
  <c r="T21" i="7"/>
  <c r="T23" i="7"/>
  <c r="Z22" i="7"/>
  <c r="W21" i="7"/>
  <c r="Z21" i="7"/>
  <c r="V21" i="7"/>
  <c r="J48" i="6"/>
  <c r="K48" i="6"/>
  <c r="L48" i="6"/>
  <c r="H47" i="6"/>
  <c r="I48" i="6"/>
  <c r="K46" i="6"/>
  <c r="F43" i="6"/>
  <c r="F46" i="6"/>
  <c r="K45" i="6"/>
  <c r="E43" i="6"/>
  <c r="E45" i="6"/>
  <c r="K44" i="6"/>
  <c r="H43" i="6"/>
  <c r="K43" i="6"/>
  <c r="G43" i="6"/>
  <c r="J40" i="6"/>
  <c r="K40" i="6"/>
  <c r="L40" i="6"/>
  <c r="H39" i="6"/>
  <c r="I40" i="6"/>
  <c r="K38" i="6"/>
  <c r="F35" i="6"/>
  <c r="F38" i="6"/>
  <c r="K37" i="6"/>
  <c r="E35" i="6"/>
  <c r="E37" i="6"/>
  <c r="K36" i="6"/>
  <c r="H35" i="6"/>
  <c r="K35" i="6"/>
  <c r="G35" i="6"/>
  <c r="Y8" i="7"/>
  <c r="Z8" i="7"/>
  <c r="AA8" i="7"/>
  <c r="W7" i="7"/>
  <c r="X8" i="7"/>
  <c r="Z6" i="7"/>
  <c r="U3" i="7"/>
  <c r="U6" i="7"/>
  <c r="Z5" i="7"/>
  <c r="T3" i="7"/>
  <c r="T5" i="7"/>
  <c r="Z4" i="7"/>
  <c r="W3" i="7"/>
  <c r="Z3" i="7"/>
  <c r="V3" i="7"/>
  <c r="J32" i="6"/>
  <c r="K32" i="6"/>
  <c r="L32" i="6"/>
  <c r="H31" i="6"/>
  <c r="I32" i="6"/>
  <c r="K30" i="6"/>
  <c r="F27" i="6"/>
  <c r="F30" i="6"/>
  <c r="K29" i="6"/>
  <c r="E27" i="6"/>
  <c r="E29" i="6"/>
  <c r="K28" i="6"/>
  <c r="H27" i="6"/>
  <c r="K27" i="6"/>
  <c r="G27" i="6"/>
  <c r="H23" i="6"/>
  <c r="J24" i="6"/>
  <c r="K24" i="6"/>
  <c r="L24" i="6"/>
  <c r="F19" i="6"/>
  <c r="F22" i="6"/>
  <c r="E19" i="6"/>
  <c r="E21" i="6"/>
  <c r="G19" i="6"/>
  <c r="H11" i="6"/>
  <c r="K11" i="6"/>
  <c r="K14" i="6"/>
  <c r="K13" i="6"/>
  <c r="K12" i="6"/>
  <c r="J16" i="6"/>
  <c r="K16" i="6"/>
  <c r="L16" i="6"/>
  <c r="I16" i="6"/>
  <c r="J8" i="6"/>
  <c r="K8" i="6"/>
  <c r="L8" i="6"/>
  <c r="I8" i="6"/>
  <c r="G3" i="6"/>
  <c r="F3" i="6"/>
  <c r="E3" i="6"/>
  <c r="E11" i="6"/>
  <c r="E13" i="6"/>
  <c r="F11" i="6"/>
  <c r="F14" i="6"/>
  <c r="G11" i="6"/>
  <c r="J4" i="6"/>
  <c r="J5" i="6"/>
  <c r="J6" i="6"/>
  <c r="J3" i="6"/>
  <c r="H3" i="6"/>
  <c r="H30" i="5"/>
  <c r="H27" i="5"/>
  <c r="H28" i="5"/>
  <c r="H29" i="5"/>
  <c r="H31" i="5"/>
  <c r="J174" i="4"/>
  <c r="J173" i="4"/>
  <c r="E41" i="5"/>
  <c r="F41" i="5"/>
  <c r="G41" i="5"/>
  <c r="J42" i="5"/>
  <c r="H38" i="5"/>
  <c r="H39" i="5"/>
  <c r="H40" i="5"/>
  <c r="K42" i="5"/>
  <c r="L42" i="5"/>
  <c r="H37" i="5"/>
  <c r="H41" i="5"/>
  <c r="I42" i="5"/>
  <c r="G42" i="5"/>
  <c r="F42" i="5"/>
  <c r="E42" i="5"/>
  <c r="D41" i="5"/>
  <c r="D42" i="5"/>
  <c r="I40" i="5"/>
  <c r="I39" i="5"/>
  <c r="I38" i="5"/>
  <c r="I37" i="5"/>
  <c r="E31" i="5"/>
  <c r="F31" i="5"/>
  <c r="G31" i="5"/>
  <c r="J32" i="5"/>
  <c r="K32" i="5"/>
  <c r="L32" i="5"/>
  <c r="I32" i="5"/>
  <c r="G32" i="5"/>
  <c r="F32" i="5"/>
  <c r="E32" i="5"/>
  <c r="D31" i="5"/>
  <c r="D32" i="5"/>
  <c r="I30" i="5"/>
  <c r="I29" i="5"/>
  <c r="I28" i="5"/>
  <c r="I27" i="5"/>
  <c r="T31" i="5"/>
  <c r="T28" i="5"/>
  <c r="T29" i="5"/>
  <c r="T30" i="5"/>
  <c r="T32" i="5"/>
  <c r="W31" i="5"/>
  <c r="W30" i="5"/>
  <c r="W29" i="5"/>
  <c r="W28" i="5"/>
  <c r="H8" i="5"/>
  <c r="H5" i="5"/>
  <c r="H6" i="5"/>
  <c r="H7" i="5"/>
  <c r="H9" i="5"/>
  <c r="I8" i="5"/>
  <c r="I7" i="5"/>
  <c r="I6" i="5"/>
  <c r="I5" i="5"/>
  <c r="N18" i="3"/>
  <c r="N17" i="3"/>
  <c r="N16" i="3"/>
  <c r="N15" i="3"/>
  <c r="N8" i="3"/>
  <c r="N7" i="3"/>
  <c r="N6" i="3"/>
  <c r="N5" i="3"/>
  <c r="Q42" i="5"/>
  <c r="R42" i="5"/>
  <c r="S42" i="5"/>
  <c r="X43" i="5"/>
  <c r="T39" i="5"/>
  <c r="T40" i="5"/>
  <c r="T41" i="5"/>
  <c r="Y43" i="5"/>
  <c r="Z43" i="5"/>
  <c r="T38" i="5"/>
  <c r="T42" i="5"/>
  <c r="W43" i="5"/>
  <c r="S43" i="5"/>
  <c r="R43" i="5"/>
  <c r="Q43" i="5"/>
  <c r="P42" i="5"/>
  <c r="P43" i="5"/>
  <c r="W41" i="5"/>
  <c r="V41" i="5"/>
  <c r="U41" i="5"/>
  <c r="W40" i="5"/>
  <c r="V40" i="5"/>
  <c r="U40" i="5"/>
  <c r="W39" i="5"/>
  <c r="V39" i="5"/>
  <c r="U39" i="5"/>
  <c r="W38" i="5"/>
  <c r="U38" i="5"/>
  <c r="Q32" i="5"/>
  <c r="R32" i="5"/>
  <c r="S32" i="5"/>
  <c r="X33" i="5"/>
  <c r="Y33" i="5"/>
  <c r="Z33" i="5"/>
  <c r="W33" i="5"/>
  <c r="S33" i="5"/>
  <c r="R33" i="5"/>
  <c r="Q33" i="5"/>
  <c r="P32" i="5"/>
  <c r="P33" i="5"/>
  <c r="V31" i="5"/>
  <c r="U31" i="5"/>
  <c r="V30" i="5"/>
  <c r="U30" i="5"/>
  <c r="V29" i="5"/>
  <c r="U29" i="5"/>
  <c r="V28" i="5"/>
  <c r="U28" i="5"/>
  <c r="Q19" i="5"/>
  <c r="R19" i="5"/>
  <c r="S19" i="5"/>
  <c r="X20" i="5"/>
  <c r="T16" i="5"/>
  <c r="T17" i="5"/>
  <c r="T18" i="5"/>
  <c r="Y20" i="5"/>
  <c r="Z20" i="5"/>
  <c r="T15" i="5"/>
  <c r="T19" i="5"/>
  <c r="W20" i="5"/>
  <c r="S20" i="5"/>
  <c r="R20" i="5"/>
  <c r="Q20" i="5"/>
  <c r="P19" i="5"/>
  <c r="P20" i="5"/>
  <c r="W18" i="5"/>
  <c r="V18" i="5"/>
  <c r="U18" i="5"/>
  <c r="W17" i="5"/>
  <c r="V17" i="5"/>
  <c r="U17" i="5"/>
  <c r="W16" i="5"/>
  <c r="V16" i="5"/>
  <c r="U16" i="5"/>
  <c r="W15" i="5"/>
  <c r="U15" i="5"/>
  <c r="Q9" i="5"/>
  <c r="R9" i="5"/>
  <c r="S9" i="5"/>
  <c r="X10" i="5"/>
  <c r="T6" i="5"/>
  <c r="T7" i="5"/>
  <c r="T8" i="5"/>
  <c r="Y10" i="5"/>
  <c r="Z10" i="5"/>
  <c r="T5" i="5"/>
  <c r="T9" i="5"/>
  <c r="W10" i="5"/>
  <c r="S10" i="5"/>
  <c r="R10" i="5"/>
  <c r="Q10" i="5"/>
  <c r="P9" i="5"/>
  <c r="P10" i="5"/>
  <c r="V8" i="5"/>
  <c r="U8" i="5"/>
  <c r="V7" i="5"/>
  <c r="U7" i="5"/>
  <c r="V6" i="5"/>
  <c r="U6" i="5"/>
  <c r="V5" i="5"/>
  <c r="U5" i="5"/>
  <c r="E19" i="5"/>
  <c r="F19" i="5"/>
  <c r="G19" i="5"/>
  <c r="J20" i="5"/>
  <c r="H16" i="5"/>
  <c r="H17" i="5"/>
  <c r="H18" i="5"/>
  <c r="K20" i="5"/>
  <c r="L20" i="5"/>
  <c r="H15" i="5"/>
  <c r="H19" i="5"/>
  <c r="I20" i="5"/>
  <c r="G20" i="5"/>
  <c r="F20" i="5"/>
  <c r="E20" i="5"/>
  <c r="D19" i="5"/>
  <c r="D20" i="5"/>
  <c r="I18" i="5"/>
  <c r="I17" i="5"/>
  <c r="I16" i="5"/>
  <c r="I15" i="5"/>
  <c r="E9" i="5"/>
  <c r="F9" i="5"/>
  <c r="G9" i="5"/>
  <c r="J10" i="5"/>
  <c r="K10" i="5"/>
  <c r="L10" i="5"/>
  <c r="I10" i="5"/>
  <c r="G10" i="5"/>
  <c r="F10" i="5"/>
  <c r="E10" i="5"/>
  <c r="D9" i="5"/>
  <c r="D10" i="5"/>
  <c r="G106" i="3"/>
  <c r="H106" i="3"/>
  <c r="I106" i="3"/>
  <c r="N107" i="3"/>
  <c r="J103" i="3"/>
  <c r="J104" i="3"/>
  <c r="J105" i="3"/>
  <c r="O107" i="3"/>
  <c r="P107" i="3"/>
  <c r="J102" i="3"/>
  <c r="J106" i="3"/>
  <c r="M107" i="3"/>
  <c r="I107" i="3"/>
  <c r="H107" i="3"/>
  <c r="G107" i="3"/>
  <c r="F106" i="3"/>
  <c r="F107" i="3"/>
  <c r="M105" i="3"/>
  <c r="L105" i="3"/>
  <c r="K105" i="3"/>
  <c r="M104" i="3"/>
  <c r="L104" i="3"/>
  <c r="K104" i="3"/>
  <c r="M103" i="3"/>
  <c r="L103" i="3"/>
  <c r="K103" i="3"/>
  <c r="M102" i="3"/>
  <c r="K102" i="3"/>
  <c r="G96" i="3"/>
  <c r="H96" i="3"/>
  <c r="I96" i="3"/>
  <c r="N97" i="3"/>
  <c r="J93" i="3"/>
  <c r="J94" i="3"/>
  <c r="J95" i="3"/>
  <c r="O97" i="3"/>
  <c r="P97" i="3"/>
  <c r="J92" i="3"/>
  <c r="J96" i="3"/>
  <c r="M97" i="3"/>
  <c r="I97" i="3"/>
  <c r="H97" i="3"/>
  <c r="G97" i="3"/>
  <c r="F96" i="3"/>
  <c r="F97" i="3"/>
  <c r="L95" i="3"/>
  <c r="K95" i="3"/>
  <c r="L94" i="3"/>
  <c r="K94" i="3"/>
  <c r="L93" i="3"/>
  <c r="K93" i="3"/>
  <c r="L92" i="3"/>
  <c r="K92" i="3"/>
  <c r="G54" i="3"/>
  <c r="H54" i="3"/>
  <c r="I54" i="3"/>
  <c r="N55" i="3"/>
  <c r="J51" i="3"/>
  <c r="J52" i="3"/>
  <c r="J53" i="3"/>
  <c r="O55" i="3"/>
  <c r="P55" i="3"/>
  <c r="J50" i="3"/>
  <c r="J54" i="3"/>
  <c r="M55" i="3"/>
  <c r="G64" i="3"/>
  <c r="H64" i="3"/>
  <c r="I64" i="3"/>
  <c r="N65" i="3"/>
  <c r="J61" i="3"/>
  <c r="J62" i="3"/>
  <c r="J63" i="3"/>
  <c r="O65" i="3"/>
  <c r="P65" i="3"/>
  <c r="J60" i="3"/>
  <c r="J64" i="3"/>
  <c r="M65" i="3"/>
  <c r="G86" i="3"/>
  <c r="H86" i="3"/>
  <c r="I86" i="3"/>
  <c r="N87" i="3"/>
  <c r="J83" i="3"/>
  <c r="J84" i="3"/>
  <c r="J85" i="3"/>
  <c r="O87" i="3"/>
  <c r="P87" i="3"/>
  <c r="J82" i="3"/>
  <c r="J86" i="3"/>
  <c r="M87" i="3"/>
  <c r="I87" i="3"/>
  <c r="H87" i="3"/>
  <c r="G87" i="3"/>
  <c r="F86" i="3"/>
  <c r="F87" i="3"/>
  <c r="M85" i="3"/>
  <c r="L85" i="3"/>
  <c r="K85" i="3"/>
  <c r="M84" i="3"/>
  <c r="L84" i="3"/>
  <c r="K84" i="3"/>
  <c r="M83" i="3"/>
  <c r="L83" i="3"/>
  <c r="K83" i="3"/>
  <c r="M82" i="3"/>
  <c r="K82" i="3"/>
  <c r="G76" i="3"/>
  <c r="H76" i="3"/>
  <c r="I76" i="3"/>
  <c r="N77" i="3"/>
  <c r="J73" i="3"/>
  <c r="J74" i="3"/>
  <c r="J75" i="3"/>
  <c r="O77" i="3"/>
  <c r="P77" i="3"/>
  <c r="I77" i="3"/>
  <c r="H77" i="3"/>
  <c r="G77" i="3"/>
  <c r="F76" i="3"/>
  <c r="F77" i="3"/>
  <c r="J72" i="3"/>
  <c r="J76" i="3"/>
  <c r="M77" i="3"/>
  <c r="L75" i="3"/>
  <c r="K75" i="3"/>
  <c r="L74" i="3"/>
  <c r="K74" i="3"/>
  <c r="L73" i="3"/>
  <c r="K73" i="3"/>
  <c r="L72" i="3"/>
  <c r="K72" i="3"/>
  <c r="I65" i="3"/>
  <c r="H65" i="3"/>
  <c r="G65" i="3"/>
  <c r="F64" i="3"/>
  <c r="F65" i="3"/>
  <c r="M63" i="3"/>
  <c r="L63" i="3"/>
  <c r="K63" i="3"/>
  <c r="M62" i="3"/>
  <c r="L62" i="3"/>
  <c r="K62" i="3"/>
  <c r="M61" i="3"/>
  <c r="L61" i="3"/>
  <c r="K61" i="3"/>
  <c r="M60" i="3"/>
  <c r="K60" i="3"/>
  <c r="I55" i="3"/>
  <c r="H55" i="3"/>
  <c r="G55" i="3"/>
  <c r="F54" i="3"/>
  <c r="F55" i="3"/>
  <c r="L53" i="3"/>
  <c r="K53" i="3"/>
  <c r="L52" i="3"/>
  <c r="K52" i="3"/>
  <c r="L51" i="3"/>
  <c r="K51" i="3"/>
  <c r="L50" i="3"/>
  <c r="K50" i="3"/>
  <c r="U15" i="3"/>
  <c r="U16" i="3"/>
  <c r="U17" i="3"/>
  <c r="X17" i="3"/>
  <c r="U5" i="3"/>
  <c r="U6" i="3"/>
  <c r="U7" i="3"/>
  <c r="X7" i="3"/>
  <c r="V6" i="3"/>
  <c r="X8" i="3"/>
  <c r="T7" i="3"/>
  <c r="T8" i="3"/>
  <c r="X9" i="3"/>
  <c r="X10" i="3"/>
  <c r="J38" i="3"/>
  <c r="J39" i="3"/>
  <c r="J40" i="3"/>
  <c r="J41" i="3"/>
  <c r="J42" i="3"/>
  <c r="N42" i="3"/>
  <c r="J28" i="3"/>
  <c r="J29" i="3"/>
  <c r="J30" i="3"/>
  <c r="J31" i="3"/>
  <c r="J32" i="3"/>
  <c r="N32" i="3"/>
  <c r="J15" i="3"/>
  <c r="J16" i="3"/>
  <c r="J17" i="3"/>
  <c r="J18" i="3"/>
  <c r="J19" i="3"/>
  <c r="N19" i="3"/>
  <c r="J5" i="3"/>
  <c r="J6" i="3"/>
  <c r="J7" i="3"/>
  <c r="J8" i="3"/>
  <c r="J9" i="3"/>
  <c r="N9" i="3"/>
  <c r="G9" i="3"/>
  <c r="H9" i="3"/>
  <c r="I9" i="3"/>
  <c r="N11" i="3"/>
  <c r="N10" i="3"/>
  <c r="N12" i="3"/>
  <c r="G32" i="3"/>
  <c r="H32" i="3"/>
  <c r="I32" i="3"/>
  <c r="N34" i="3"/>
  <c r="N33" i="3"/>
  <c r="N35" i="3"/>
  <c r="L39" i="3"/>
  <c r="L40" i="3"/>
  <c r="L41" i="3"/>
  <c r="L16" i="3"/>
  <c r="L17" i="3"/>
  <c r="L18" i="3"/>
  <c r="V16" i="3"/>
  <c r="X18" i="3"/>
  <c r="T17" i="3"/>
  <c r="T18" i="3"/>
  <c r="X19" i="3"/>
  <c r="X20" i="3"/>
  <c r="S17" i="3"/>
  <c r="S18" i="3"/>
  <c r="V15" i="3"/>
  <c r="S7" i="3"/>
  <c r="S8" i="3"/>
  <c r="V5" i="3"/>
  <c r="K28" i="3"/>
  <c r="L28" i="3"/>
  <c r="K29" i="3"/>
  <c r="L29" i="3"/>
  <c r="K30" i="3"/>
  <c r="L30" i="3"/>
  <c r="K31" i="3"/>
  <c r="L31" i="3"/>
  <c r="F32" i="3"/>
  <c r="F33" i="3"/>
  <c r="G33" i="3"/>
  <c r="H33" i="3"/>
  <c r="I33" i="3"/>
  <c r="K38" i="3"/>
  <c r="M38" i="3"/>
  <c r="K39" i="3"/>
  <c r="M39" i="3"/>
  <c r="K40" i="3"/>
  <c r="M40" i="3"/>
  <c r="K41" i="3"/>
  <c r="M41" i="3"/>
  <c r="F42" i="3"/>
  <c r="G42" i="3"/>
  <c r="H42" i="3"/>
  <c r="I42" i="3"/>
  <c r="F43" i="3"/>
  <c r="G43" i="3"/>
  <c r="H43" i="3"/>
  <c r="I43" i="3"/>
  <c r="N43" i="3"/>
  <c r="N44" i="3"/>
  <c r="N45" i="3"/>
  <c r="G19" i="3"/>
  <c r="H19" i="3"/>
  <c r="I19" i="3"/>
  <c r="N21" i="3"/>
  <c r="N20" i="3"/>
  <c r="N22" i="3"/>
  <c r="L8" i="3"/>
  <c r="L7" i="3"/>
  <c r="L6" i="3"/>
  <c r="L5" i="3"/>
  <c r="I10" i="3"/>
  <c r="H10" i="3"/>
  <c r="G10" i="3"/>
  <c r="F9" i="3"/>
  <c r="F10" i="3"/>
  <c r="F19" i="3"/>
  <c r="F20" i="3"/>
  <c r="M15" i="3"/>
  <c r="M18" i="3"/>
  <c r="M17" i="3"/>
  <c r="M16" i="3"/>
  <c r="I20" i="3"/>
  <c r="H20" i="3"/>
  <c r="G20" i="3"/>
  <c r="K5" i="3"/>
  <c r="K6" i="3"/>
  <c r="K7" i="3"/>
  <c r="K8" i="3"/>
  <c r="K18" i="3"/>
  <c r="K17" i="3"/>
  <c r="K16" i="3"/>
  <c r="K15" i="3"/>
  <c r="I24" i="6"/>
  <c r="K22" i="6"/>
  <c r="K21" i="6"/>
  <c r="K20" i="6"/>
  <c r="H19" i="6"/>
  <c r="K19" i="6"/>
</calcChain>
</file>

<file path=xl/sharedStrings.xml><?xml version="1.0" encoding="utf-8"?>
<sst xmlns="http://schemas.openxmlformats.org/spreadsheetml/2006/main" count="3163" uniqueCount="1140">
  <si>
    <t>f1</t>
    <phoneticPr fontId="3" type="noConversion"/>
  </si>
  <si>
    <t>accuracy</t>
    <phoneticPr fontId="3" type="noConversion"/>
  </si>
  <si>
    <t>precision</t>
    <phoneticPr fontId="3" type="noConversion"/>
  </si>
  <si>
    <t>recall</t>
    <phoneticPr fontId="3" type="noConversion"/>
  </si>
  <si>
    <t>Test</t>
    <phoneticPr fontId="3" type="noConversion"/>
  </si>
  <si>
    <t>Train</t>
    <phoneticPr fontId="3" type="noConversion"/>
  </si>
  <si>
    <t>GRU</t>
    <phoneticPr fontId="3" type="noConversion"/>
  </si>
  <si>
    <t>#</t>
  </si>
  <si>
    <t>User</t>
  </si>
  <si>
    <t>Entries</t>
  </si>
  <si>
    <t>Date of Last Entry</t>
  </si>
  <si>
    <t>Team Name</t>
  </si>
  <si>
    <t>Accuracy </t>
  </si>
  <si>
    <t>Precision </t>
  </si>
  <si>
    <t>Recall </t>
  </si>
  <si>
    <t>F1-score </t>
  </si>
  <si>
    <t>UCDCC</t>
  </si>
  <si>
    <t>01/28/18</t>
  </si>
  <si>
    <t>0.7321 (1)</t>
  </si>
  <si>
    <t>0.5768 (1)</t>
  </si>
  <si>
    <t>0.5044 (4)</t>
  </si>
  <si>
    <t>0.5074 (1)</t>
  </si>
  <si>
    <t>cbaziotis</t>
  </si>
  <si>
    <t>NTUA-SLP</t>
  </si>
  <si>
    <t>0.6518 (4)</t>
  </si>
  <si>
    <t>0.4959 (4)</t>
  </si>
  <si>
    <t>0.5124 (2)</t>
  </si>
  <si>
    <t>0.4959 (2)</t>
  </si>
  <si>
    <t>ChuhanWu</t>
  </si>
  <si>
    <t>01/22/18</t>
  </si>
  <si>
    <t>THU_NGN</t>
  </si>
  <si>
    <t>0.6046 (9)</t>
  </si>
  <si>
    <t>0.4860 (6)</t>
  </si>
  <si>
    <t>0.5414 (1)</t>
  </si>
  <si>
    <t>0.4947 (3)</t>
  </si>
  <si>
    <t>rangwani_harsh</t>
  </si>
  <si>
    <t>0.6033 (10)</t>
  </si>
  <si>
    <t>0.4660 (7)</t>
  </si>
  <si>
    <t>0.5058 (3)</t>
  </si>
  <si>
    <t>0.4743 (4)</t>
  </si>
  <si>
    <t>thanhvu</t>
  </si>
  <si>
    <t>01/26/18</t>
  </si>
  <si>
    <t>NIHRIO, NCL</t>
  </si>
  <si>
    <t>0.6594 (3)</t>
  </si>
  <si>
    <t>0.5446 (2)</t>
  </si>
  <si>
    <t>0.4475 (5)</t>
  </si>
  <si>
    <t>0.4437 (5)</t>
  </si>
  <si>
    <t>muakasan</t>
  </si>
  <si>
    <t>01/24/18</t>
  </si>
  <si>
    <t>Random Decision Syntax Trees</t>
  </si>
  <si>
    <t>0.6327 (6)</t>
  </si>
  <si>
    <t>0.4868 (5)</t>
  </si>
  <si>
    <t>0.4388 (8)</t>
  </si>
  <si>
    <t>0.4352 (6)</t>
  </si>
  <si>
    <t>jogonba2</t>
  </si>
  <si>
    <t>ELiRF-UPV</t>
  </si>
  <si>
    <t>0.4123 (12)</t>
  </si>
  <si>
    <t>0.4404 (7)</t>
  </si>
  <si>
    <t>0.4211 (7)</t>
  </si>
  <si>
    <t>omidrohanian</t>
  </si>
  <si>
    <t>01/29/18</t>
  </si>
  <si>
    <t>WLV</t>
  </si>
  <si>
    <t>0.6709 (2)</t>
  </si>
  <si>
    <t>0.4311 (10)</t>
  </si>
  <si>
    <t>0.4149 (9)</t>
  </si>
  <si>
    <t>0.4153 (8)</t>
  </si>
  <si>
    <t>dadangewp</t>
  </si>
  <si>
    <t>#NonDicevoSulSerio</t>
  </si>
  <si>
    <t>0.5446 (18)</t>
  </si>
  <si>
    <t>0.4087 (15)</t>
  </si>
  <si>
    <t>0.4410 (6)</t>
  </si>
  <si>
    <t>0.4131 (9)</t>
  </si>
  <si>
    <t>sabino</t>
  </si>
  <si>
    <t>INGEOTEC-IIMAS</t>
  </si>
  <si>
    <t>0.6441 (5)</t>
  </si>
  <si>
    <t>0.5017 (3)</t>
  </si>
  <si>
    <t>0.3850 (15)</t>
  </si>
  <si>
    <t>0.4055 (10)</t>
  </si>
  <si>
    <t>ereday</t>
  </si>
  <si>
    <t>ai-ku</t>
  </si>
  <si>
    <t>0.5842 (13)</t>
  </si>
  <si>
    <t>0.4217 (11)</t>
  </si>
  <si>
    <t>0.4022 (13)</t>
  </si>
  <si>
    <t>0.3934 (11)</t>
  </si>
  <si>
    <t>#</t>
    <phoneticPr fontId="3" type="noConversion"/>
  </si>
  <si>
    <t>01/19/18</t>
  </si>
  <si>
    <t>0.7347 (1)</t>
  </si>
  <si>
    <t>0.6304 (4)</t>
  </si>
  <si>
    <t>0.8006 (4)</t>
  </si>
  <si>
    <t>0.7054 (1)</t>
  </si>
  <si>
    <t>01/21/18</t>
  </si>
  <si>
    <t>0.7321 (2)</t>
  </si>
  <si>
    <t>0.6535 (2)</t>
  </si>
  <si>
    <t>0.6913 (13)</t>
  </si>
  <si>
    <t>0.6719 (2)</t>
  </si>
  <si>
    <t>0.6429 (15)</t>
  </si>
  <si>
    <t>0.5317 (20)</t>
  </si>
  <si>
    <t>0.8360 (2)</t>
  </si>
  <si>
    <t>0.6500 (3)</t>
  </si>
  <si>
    <t>0.6607 (10)</t>
  </si>
  <si>
    <t>0.5506 (13)</t>
  </si>
  <si>
    <t>0.7878 (7)</t>
  </si>
  <si>
    <t>0.6481 (4)</t>
  </si>
  <si>
    <t>0.7015 (3)</t>
  </si>
  <si>
    <t>0.6091 (5)</t>
  </si>
  <si>
    <t>0.6476 (5)</t>
  </si>
  <si>
    <t>Shuangqian</t>
  </si>
  <si>
    <t>DLUTNLP-1</t>
  </si>
  <si>
    <t>0.6276 (19)</t>
  </si>
  <si>
    <t>0.5199 (23)</t>
  </si>
  <si>
    <t>0.7974 (5)</t>
  </si>
  <si>
    <t>0.6294 (6)</t>
  </si>
  <si>
    <t>01/17/18</t>
  </si>
  <si>
    <t>0.6110 (23)</t>
  </si>
  <si>
    <t>0.5059 (27)</t>
  </si>
  <si>
    <t>0.8328 (3)</t>
  </si>
  <si>
    <t>0.6294 (7)</t>
  </si>
  <si>
    <t>01/20/18</t>
  </si>
  <si>
    <t>0.6594 (11)</t>
  </si>
  <si>
    <t>0.5550 (11)</t>
  </si>
  <si>
    <t>0.7138 (10)</t>
  </si>
  <si>
    <t>0.6245 (8)</t>
  </si>
  <si>
    <t>CJ</t>
  </si>
  <si>
    <t>01/18/18</t>
  </si>
  <si>
    <t>0.6671 (8)</t>
  </si>
  <si>
    <t>0.5654 (9)</t>
  </si>
  <si>
    <t>0.6945 (12)</t>
  </si>
  <si>
    <t>0.6234 (9)</t>
  </si>
  <si>
    <t>0.6786 (7)</t>
  </si>
  <si>
    <t>0.5831 (8)</t>
  </si>
  <si>
    <t>0.6656 (15)</t>
  </si>
  <si>
    <t>0.6216 (10)</t>
  </si>
  <si>
    <t>f1</t>
  </si>
  <si>
    <t>tigi</t>
  </si>
  <si>
    <t>UWB</t>
  </si>
  <si>
    <t>0.6875 (4)</t>
  </si>
  <si>
    <t>0.5988 (7)</t>
  </si>
  <si>
    <t>0.6431 (19)</t>
  </si>
  <si>
    <t>0.6202 (11)</t>
  </si>
  <si>
    <t>dirazuherfa</t>
  </si>
  <si>
    <t>INAOE-UPV</t>
  </si>
  <si>
    <t>0.6505 (12)</t>
  </si>
  <si>
    <t>0.5455 (15)</t>
  </si>
  <si>
    <t>0.6184 (12)</t>
  </si>
  <si>
    <t>zswvivi</t>
  </si>
  <si>
    <t>RM@IT</t>
  </si>
  <si>
    <t>0.6492 (13)</t>
  </si>
  <si>
    <t>0.5441 (16)</t>
  </si>
  <si>
    <t>0.6175 (13)</t>
  </si>
  <si>
    <t>qshuang</t>
  </si>
  <si>
    <t>0.6008 (25)</t>
  </si>
  <si>
    <t>0.4980 (29)</t>
  </si>
  <si>
    <t>0.7942 (6)</t>
  </si>
  <si>
    <t>0.6121 (14)</t>
  </si>
  <si>
    <t>biggoka</t>
  </si>
  <si>
    <t>0.5651 (31)</t>
  </si>
  <si>
    <t>0.4731 (33)</t>
  </si>
  <si>
    <t>0.8489 (1)</t>
  </si>
  <si>
    <t>0.6076 (15)</t>
  </si>
  <si>
    <t>vpatti</t>
  </si>
  <si>
    <t>emotIDM</t>
  </si>
  <si>
    <t>0.5982 (26)</t>
  </si>
  <si>
    <t>0.4959 (30)</t>
  </si>
  <si>
    <t>0.7814 (8)</t>
  </si>
  <si>
    <t>0.6067 (16)</t>
  </si>
  <si>
    <t>nishnik</t>
  </si>
  <si>
    <t>binarizer</t>
  </si>
  <si>
    <t>0.6659 (9)</t>
  </si>
  <si>
    <t>0.5528 (12)</t>
  </si>
  <si>
    <t>0.6471 (18)</t>
  </si>
  <si>
    <t>0.5962 (17)</t>
  </si>
  <si>
    <t>YinLi</t>
  </si>
  <si>
    <t>SIRIUS_LC</t>
  </si>
  <si>
    <t>0.6837 (5)</t>
  </si>
  <si>
    <t>0.6040 (6)</t>
  </si>
  <si>
    <t>0.5884 (22)</t>
  </si>
  <si>
    <t>0.5961 (18)</t>
  </si>
  <si>
    <t>wicho</t>
  </si>
  <si>
    <t>01/23/18</t>
  </si>
  <si>
    <t>warnikchow</t>
  </si>
  <si>
    <t>0.6441 (14)</t>
  </si>
  <si>
    <t>0.5426 (17)</t>
  </si>
  <si>
    <t>0.6559 (16)</t>
  </si>
  <si>
    <t>0.5939 (19)</t>
  </si>
  <si>
    <t>lanman</t>
  </si>
  <si>
    <t>ECNU</t>
  </si>
  <si>
    <t>0.5957 (27)</t>
  </si>
  <si>
    <t>0.4936 (31)</t>
  </si>
  <si>
    <t>0.7428 (9)</t>
  </si>
  <si>
    <t>0.5931 (20)</t>
  </si>
  <si>
    <t>usmanahmed189</t>
  </si>
  <si>
    <t>Parallel Computing Network Research Group</t>
  </si>
  <si>
    <t>0.6173 (21)</t>
  </si>
  <si>
    <t>0.5129 (26)</t>
  </si>
  <si>
    <t>0.7010 (11)</t>
  </si>
  <si>
    <t>0.5924 (21)</t>
  </si>
  <si>
    <t>eddearden</t>
  </si>
  <si>
    <t>0.6352 (17)</t>
  </si>
  <si>
    <t>0.5321 (19)</t>
  </si>
  <si>
    <t>0.5914 (22)</t>
  </si>
  <si>
    <t>s1998</t>
  </si>
  <si>
    <t>0.6288 (18)</t>
  </si>
  <si>
    <t>0.5259 (21)</t>
  </si>
  <si>
    <t>0.6527 (17)</t>
  </si>
  <si>
    <t>0.5825 (23)</t>
  </si>
  <si>
    <t>0.5135 (25)</t>
  </si>
  <si>
    <t>0.6720 (14)</t>
  </si>
  <si>
    <t>0.5822 (24)</t>
  </si>
  <si>
    <t>lyreact</t>
  </si>
  <si>
    <t>0.5251 (22)</t>
  </si>
  <si>
    <t>0.6399 (20)</t>
  </si>
  <si>
    <t>0.5768 (25)</t>
  </si>
  <si>
    <t>brajagpl</t>
  </si>
  <si>
    <t>UTH-SU</t>
  </si>
  <si>
    <t>0.6390 (16)</t>
  </si>
  <si>
    <t>0.5402 (18)</t>
  </si>
  <si>
    <t>0.6045 (21)</t>
  </si>
  <si>
    <t>0.5706 (26)</t>
  </si>
  <si>
    <t>LuiseD</t>
  </si>
  <si>
    <t>KLUEnicorn</t>
  </si>
  <si>
    <t>0.5944 (28)</t>
  </si>
  <si>
    <t>0.4914 (32)</t>
  </si>
  <si>
    <t>0.5571 (27)</t>
  </si>
  <si>
    <t>0.5552 (10)</t>
  </si>
  <si>
    <t>0.5016 (27)</t>
  </si>
  <si>
    <t>0.5270 (28)</t>
  </si>
  <si>
    <t>evrog</t>
  </si>
  <si>
    <t>UTMN</t>
  </si>
  <si>
    <t>0.6033 (24)</t>
  </si>
  <si>
    <t>0.5000 (28)</t>
  </si>
  <si>
    <t>0.5563 (24)</t>
  </si>
  <si>
    <t>0.5266 (29)</t>
  </si>
  <si>
    <t>0.6824 (6)</t>
  </si>
  <si>
    <t>0.6449 (3)</t>
  </si>
  <si>
    <t>0.4437 (30)</t>
  </si>
  <si>
    <t>0.5257 (30)</t>
  </si>
  <si>
    <t>rdesh26</t>
  </si>
  <si>
    <t>IITG</t>
  </si>
  <si>
    <t>0.5561 (34)</t>
  </si>
  <si>
    <t>0.4504 (35)</t>
  </si>
  <si>
    <t>0.5402 (26)</t>
  </si>
  <si>
    <t>0.4912 (31)</t>
  </si>
  <si>
    <t>Helenailse</t>
  </si>
  <si>
    <t>0.6135 (22)</t>
  </si>
  <si>
    <t>0.5143 (24)</t>
  </si>
  <si>
    <t>0.4630 (28)</t>
  </si>
  <si>
    <t>0.4873 (32)</t>
  </si>
  <si>
    <t>dragoni</t>
  </si>
  <si>
    <t>NEUROSENT-PDI</t>
  </si>
  <si>
    <t>0.5038 (37)</t>
  </si>
  <si>
    <t>0.4085 (41)</t>
  </si>
  <si>
    <t>0.5595 (23)</t>
  </si>
  <si>
    <t>0.4722 (33)</t>
  </si>
  <si>
    <t>Zhenduo</t>
  </si>
  <si>
    <t>0.5115 (35)</t>
  </si>
  <si>
    <t>0.4122 (39)</t>
  </si>
  <si>
    <t>0.5434 (25)</t>
  </si>
  <si>
    <t>0.4688 (34)</t>
  </si>
  <si>
    <t>WegdanGhazi</t>
  </si>
  <si>
    <t>codersTeam</t>
  </si>
  <si>
    <t>0.5089 (36)</t>
  </si>
  <si>
    <t>0.4102 (40)</t>
  </si>
  <si>
    <t>0.4675 (35)</t>
  </si>
  <si>
    <t>liuqiuyue</t>
  </si>
  <si>
    <t>WHLL</t>
  </si>
  <si>
    <t>0.5804 (30)</t>
  </si>
  <si>
    <t>0.4690 (34)</t>
  </si>
  <si>
    <t>0.4373 (31)</t>
  </si>
  <si>
    <t>0.4526 (36)</t>
  </si>
  <si>
    <t>think_blue</t>
  </si>
  <si>
    <t>DKE_UM</t>
  </si>
  <si>
    <t>0.5612 (33)</t>
  </si>
  <si>
    <t>0.4473 (36)</t>
  </si>
  <si>
    <t>0.4502 (29)</t>
  </si>
  <si>
    <t>0.4487 (37)</t>
  </si>
  <si>
    <t>Bilal.ghanem</t>
  </si>
  <si>
    <t>LDR</t>
  </si>
  <si>
    <t>0.5638 (32)</t>
  </si>
  <si>
    <t>0.4464 (37)</t>
  </si>
  <si>
    <t>0.4148 (33)</t>
  </si>
  <si>
    <t>0.4300 (38)</t>
  </si>
  <si>
    <t>YNU-HPCC</t>
  </si>
  <si>
    <t>0.3912 (42)</t>
  </si>
  <si>
    <t>0.4277 (32)</t>
  </si>
  <si>
    <t>0.4086 (39)</t>
  </si>
  <si>
    <t>Qitay</t>
  </si>
  <si>
    <t>ACMK-POZNAN</t>
  </si>
  <si>
    <t>0.6199 (20)</t>
  </si>
  <si>
    <t>0.5496 (14)</t>
  </si>
  <si>
    <t>0.2315 (35)</t>
  </si>
  <si>
    <t>0.3258 (40)</t>
  </si>
  <si>
    <t>jabalazs</t>
  </si>
  <si>
    <t>iiidyt</t>
  </si>
  <si>
    <t>0.3520 (38)</t>
  </si>
  <si>
    <t>0.2568 (43)</t>
  </si>
  <si>
    <t>0.3344 (34)</t>
  </si>
  <si>
    <t>0.2905 (41)</t>
  </si>
  <si>
    <t>milkstout</t>
  </si>
  <si>
    <t>01/15/18</t>
  </si>
  <si>
    <t>RNN for Affects</t>
  </si>
  <si>
    <t>0.5842 (29)</t>
  </si>
  <si>
    <t>0.4272 (38)</t>
  </si>
  <si>
    <t>0.1415 (36)</t>
  </si>
  <si>
    <t>0.2126 (42)</t>
  </si>
  <si>
    <t>0.8800 (1)</t>
  </si>
  <si>
    <t>0.0707 (37)</t>
  </si>
  <si>
    <t>0.1310 (43)</t>
  </si>
  <si>
    <t>0.5982 (11)</t>
  </si>
  <si>
    <t>0.4117 (14)</t>
  </si>
  <si>
    <t>0.4096 (10)</t>
  </si>
  <si>
    <t>0.3925 (12)</t>
  </si>
  <si>
    <t>0.6263 (7)</t>
  </si>
  <si>
    <t>0.4404 (8)</t>
  </si>
  <si>
    <t>0.4059 (12)</t>
  </si>
  <si>
    <t>0.3902 (13)</t>
  </si>
  <si>
    <t>01/25/18</t>
  </si>
  <si>
    <t>0.4120 (13)</t>
  </si>
  <si>
    <t>0.4094 (11)</t>
  </si>
  <si>
    <t>0.3836 (14)</t>
  </si>
  <si>
    <t>0.5508 (17)</t>
  </si>
  <si>
    <t>0.3825 (17)</t>
  </si>
  <si>
    <t>0.3994 (14)</t>
  </si>
  <si>
    <t>0.3755 (15)</t>
  </si>
  <si>
    <t>0.5676 (15)</t>
  </si>
  <si>
    <t>0.3380 (21)</t>
  </si>
  <si>
    <t>0.3735 (16)</t>
  </si>
  <si>
    <t>0.3524 (16)</t>
  </si>
  <si>
    <t>01/27/18</t>
  </si>
  <si>
    <t>0.5599 (16)</t>
  </si>
  <si>
    <t>0.3534 (19)</t>
  </si>
  <si>
    <t>0.3521 (22)</t>
  </si>
  <si>
    <t>0.3520 (17)</t>
  </si>
  <si>
    <t>0.5421 (19)</t>
  </si>
  <si>
    <t>0.3767 (18)</t>
  </si>
  <si>
    <t>0.3713 (17)</t>
  </si>
  <si>
    <t>0.3501 (18)</t>
  </si>
  <si>
    <t>AngelDeborahSuseelan</t>
  </si>
  <si>
    <t>SSN_MLRG1</t>
  </si>
  <si>
    <t>0.5727 (14)</t>
  </si>
  <si>
    <t>0.3484 (20)</t>
  </si>
  <si>
    <t>0.3609 (18)</t>
  </si>
  <si>
    <t>0.3337 (19)</t>
  </si>
  <si>
    <t>0.6059 (8)</t>
  </si>
  <si>
    <t>0.2803 (27)</t>
  </si>
  <si>
    <t>0.3586 (19)</t>
  </si>
  <si>
    <t>0.3130 (20)</t>
  </si>
  <si>
    <t>0.4158 (27)</t>
  </si>
  <si>
    <t>0.4055 (16)</t>
  </si>
  <si>
    <t>0.3526 (21)</t>
  </si>
  <si>
    <t>0.3101 (21)</t>
  </si>
  <si>
    <t>0.4923 (21)</t>
  </si>
  <si>
    <t>0.2998 (25)</t>
  </si>
  <si>
    <t>0.3108 (23)</t>
  </si>
  <si>
    <t>0.3014 (22)</t>
  </si>
  <si>
    <t>0.3469 (28)</t>
  </si>
  <si>
    <t>0.3214 (23)</t>
  </si>
  <si>
    <t>0.3529 (20)</t>
  </si>
  <si>
    <t>0.2982 (23)</t>
  </si>
  <si>
    <t>juliangorfer</t>
  </si>
  <si>
    <t>0.4324 (26)</t>
  </si>
  <si>
    <t>0.3181 (24)</t>
  </si>
  <si>
    <t>0.3046 (24)</t>
  </si>
  <si>
    <t>0.2982 (24)</t>
  </si>
  <si>
    <t>0.4860 (22)</t>
  </si>
  <si>
    <t>0.3358 (22)</t>
  </si>
  <si>
    <t>0.2912 (25)</t>
  </si>
  <si>
    <t>0.2776 (25)</t>
  </si>
  <si>
    <t>0.4337 (25)</t>
  </si>
  <si>
    <t>0.2939 (26)</t>
  </si>
  <si>
    <t>0.2821 (26)</t>
  </si>
  <si>
    <t>0.2755 (26)</t>
  </si>
  <si>
    <t>0.5332 (20)</t>
  </si>
  <si>
    <t>0.4379 (9)</t>
  </si>
  <si>
    <t>0.2670 (27)</t>
  </si>
  <si>
    <t>0.2605 (27)</t>
  </si>
  <si>
    <t>0.4605 (23)</t>
  </si>
  <si>
    <t>0.2302 (29)</t>
  </si>
  <si>
    <t>0.2498 (29)</t>
  </si>
  <si>
    <t>0.2343 (28)</t>
  </si>
  <si>
    <t>0.3036 (29)</t>
  </si>
  <si>
    <t>0.2546 (28)</t>
  </si>
  <si>
    <t>0.2493 (30)</t>
  </si>
  <si>
    <t>0.2326 (29)</t>
  </si>
  <si>
    <t>0.4413 (24)</t>
  </si>
  <si>
    <t>0.2133 (31)</t>
  </si>
  <si>
    <t>0.2314 (31)</t>
  </si>
  <si>
    <t>0.2189 (30)</t>
  </si>
  <si>
    <t>0.5944 (12)</t>
  </si>
  <si>
    <t>0.2171 (30)</t>
  </si>
  <si>
    <t>0.2608 (28)</t>
  </si>
  <si>
    <t>0.2148 (31)</t>
  </si>
  <si>
    <t>SVM</t>
    <phoneticPr fontId="3" type="noConversion"/>
  </si>
  <si>
    <t>SVM</t>
    <phoneticPr fontId="3" type="noConversion"/>
  </si>
  <si>
    <t>SVM</t>
    <phoneticPr fontId="3" type="noConversion"/>
  </si>
  <si>
    <t>liangxh16</t>
    <phoneticPr fontId="3" type="noConversion"/>
  </si>
  <si>
    <t>B_gru_1539352680</t>
  </si>
  <si>
    <t>SVM</t>
    <phoneticPr fontId="3" type="noConversion"/>
  </si>
  <si>
    <t>A_gru_1539352687</t>
  </si>
  <si>
    <t>SVM</t>
    <phoneticPr fontId="3" type="noConversion"/>
  </si>
  <si>
    <t>A_gru_1539353088</t>
  </si>
  <si>
    <t>B_gru_1539353092</t>
  </si>
  <si>
    <t>A_gru_1539353088</t>
    <phoneticPr fontId="3" type="noConversion"/>
  </si>
  <si>
    <t>A_gru_1539353088</t>
    <phoneticPr fontId="3" type="noConversion"/>
  </si>
  <si>
    <t>A_gru_1539353088, semeval2014_task9.gru_1539175546</t>
    <phoneticPr fontId="3" type="noConversion"/>
  </si>
  <si>
    <t>A_gru_1539353088, semeval2018_task1.love_gru_1539178720</t>
    <phoneticPr fontId="3" type="noConversion"/>
  </si>
  <si>
    <t>A_gru_1539353088, semeval2014_task9.gru_1539175546, semeval2018_task1.love_gru_1539178720</t>
    <phoneticPr fontId="3" type="noConversion"/>
  </si>
  <si>
    <t>SVM</t>
    <phoneticPr fontId="3" type="noConversion"/>
  </si>
  <si>
    <t>B_gru_1539353092, semeval2014_task9.gru_1539175546</t>
    <phoneticPr fontId="3" type="noConversion"/>
  </si>
  <si>
    <t>B_gru_1539353092, semeval2018_task1.love_gru_1539178720</t>
    <phoneticPr fontId="3" type="noConversion"/>
  </si>
  <si>
    <t>B_gru_1539353092, semeval2014_task9.gru_1539175546, semeval2018_task1.love_gru_1539178720</t>
    <phoneticPr fontId="3" type="noConversion"/>
  </si>
  <si>
    <t>A_gru_1539353088, B_gru_1539353092</t>
    <phoneticPr fontId="3" type="noConversion"/>
  </si>
  <si>
    <t>GRU</t>
    <phoneticPr fontId="3" type="noConversion"/>
  </si>
  <si>
    <t>SVM</t>
    <phoneticPr fontId="3" type="noConversion"/>
  </si>
  <si>
    <t>A_gru_naive_1540912745, A_gru_ek_1540912707</t>
    <phoneticPr fontId="3" type="noConversion"/>
  </si>
  <si>
    <t>SVM</t>
    <phoneticPr fontId="3" type="noConversion"/>
  </si>
  <si>
    <t>A_gru_ek_1540912707, B_gru_ek_1540913409</t>
  </si>
  <si>
    <t>SVM</t>
    <phoneticPr fontId="3" type="noConversion"/>
  </si>
  <si>
    <t>A_gru_naive_1540912745, B_gru_naive_1540913413</t>
  </si>
  <si>
    <t>A_gru_naive_1540912745, B_gru_naive_1540913413, A_gru_ek_1540912707, B_gru_ek_1540913409</t>
  </si>
  <si>
    <t>SVM</t>
    <phoneticPr fontId="3" type="noConversion"/>
  </si>
  <si>
    <t>Ek, CountVectorizer()</t>
    <phoneticPr fontId="3" type="noConversion"/>
  </si>
  <si>
    <t>SVM</t>
    <phoneticPr fontId="3" type="noConversion"/>
  </si>
  <si>
    <t>Ek, CountVectorizer(ngram_range=(1, 3))</t>
    <phoneticPr fontId="3" type="noConversion"/>
  </si>
  <si>
    <t>Ek, CountVectorizer(ngram_range=(1, 3), min_df=0.01)</t>
    <phoneticPr fontId="3" type="noConversion"/>
  </si>
  <si>
    <t>Naïve, CountVectorizer(ngram_range=(1, 3), min_df=0.01)</t>
    <phoneticPr fontId="3" type="noConversion"/>
  </si>
  <si>
    <t>Ek, TfidfVectorizer(ngram_range=(1, 3), min_df=0.01)</t>
    <phoneticPr fontId="3" type="noConversion"/>
  </si>
  <si>
    <t>A_lstm_ek_1541078091</t>
  </si>
  <si>
    <t>LSTM</t>
    <phoneticPr fontId="3" type="noConversion"/>
  </si>
  <si>
    <t>A_lstm_ek_1541078223</t>
  </si>
  <si>
    <t>LSTM</t>
    <phoneticPr fontId="3" type="noConversion"/>
  </si>
  <si>
    <t>SVM</t>
    <phoneticPr fontId="3" type="noConversion"/>
  </si>
  <si>
    <t>A_lstm_ek_1541078223</t>
    <phoneticPr fontId="3" type="noConversion"/>
  </si>
  <si>
    <t>A_lstm_ek_1541078091, A_lstm_ek_1541078223</t>
    <phoneticPr fontId="3" type="noConversion"/>
  </si>
  <si>
    <t>A_gru_ek_1541081331</t>
  </si>
  <si>
    <t>A_gru_naive_1541081642</t>
  </si>
  <si>
    <t>B_gru_naive_1541081919</t>
  </si>
  <si>
    <t>B_gru_ek_1541081942</t>
  </si>
  <si>
    <t xml:space="preserve">SVM </t>
    <phoneticPr fontId="3" type="noConversion"/>
  </si>
  <si>
    <t>tf_ek</t>
    <phoneticPr fontId="3" type="noConversion"/>
  </si>
  <si>
    <t>tf_naive</t>
    <phoneticPr fontId="3" type="noConversion"/>
  </si>
  <si>
    <t>tf_ek, inc_emb_w.google_ek</t>
    <phoneticPr fontId="3" type="noConversion"/>
  </si>
  <si>
    <t>SVM</t>
    <phoneticPr fontId="3" type="noConversion"/>
  </si>
  <si>
    <t xml:space="preserve">SVM </t>
    <phoneticPr fontId="3" type="noConversion"/>
  </si>
  <si>
    <t>weka_ek</t>
    <phoneticPr fontId="3" type="noConversion"/>
  </si>
  <si>
    <t>weka</t>
    <phoneticPr fontId="3" type="noConversion"/>
  </si>
  <si>
    <t>tf_ek, weka_ek</t>
    <phoneticPr fontId="3" type="noConversion"/>
  </si>
  <si>
    <t>SVM</t>
    <phoneticPr fontId="3" type="noConversion"/>
  </si>
  <si>
    <t>tf_ek, inc_emb_w.glove_25_ek</t>
    <phoneticPr fontId="3" type="noConversion"/>
  </si>
  <si>
    <t xml:space="preserve">SVM </t>
    <phoneticPr fontId="3" type="noConversion"/>
  </si>
  <si>
    <t xml:space="preserve">SVM </t>
    <phoneticPr fontId="3" type="noConversion"/>
  </si>
  <si>
    <t>tf_ek, inc_emb.glove_25_ek</t>
    <phoneticPr fontId="3" type="noConversion"/>
  </si>
  <si>
    <t>inc_emb_w.google_ek</t>
  </si>
  <si>
    <t>inc_emb_w.glove_200_ek</t>
    <phoneticPr fontId="3" type="noConversion"/>
  </si>
  <si>
    <t>SVM</t>
    <phoneticPr fontId="3" type="noConversion"/>
  </si>
  <si>
    <t>SVM</t>
    <phoneticPr fontId="3" type="noConversion"/>
  </si>
  <si>
    <t>inc_emb.google_ek</t>
    <phoneticPr fontId="3" type="noConversion"/>
  </si>
  <si>
    <t>inc_emb.glove_200_ek</t>
    <phoneticPr fontId="3" type="noConversion"/>
  </si>
  <si>
    <t>tf_ek, inc_emb.google_ek</t>
    <phoneticPr fontId="3" type="noConversion"/>
  </si>
  <si>
    <t>tf_ek, inc_emb_w.google_ek_dot</t>
    <phoneticPr fontId="3" type="noConversion"/>
  </si>
  <si>
    <t>tf_ek, inc_emb_w.glove_25_ek_dot</t>
    <phoneticPr fontId="3" type="noConversion"/>
  </si>
  <si>
    <t>tf_ek, inc_emb_w.glove_50_ek_dot</t>
    <phoneticPr fontId="3" type="noConversion"/>
  </si>
  <si>
    <t>tf_ek, inc_emb_w.glove_200_ek_dot</t>
    <phoneticPr fontId="3" type="noConversion"/>
  </si>
  <si>
    <t>tf_ek, inc_emb.google_ek_dot</t>
    <phoneticPr fontId="3" type="noConversion"/>
  </si>
  <si>
    <t>tf_ek, inc_emb.glove_25_ek_dot</t>
    <phoneticPr fontId="3" type="noConversion"/>
  </si>
  <si>
    <t>tf_ek, inc_emb.glove_50_ek_dot</t>
    <phoneticPr fontId="3" type="noConversion"/>
  </si>
  <si>
    <t>tf_ek, inc_emb.glove_100_ek_dot</t>
    <phoneticPr fontId="3" type="noConversion"/>
  </si>
  <si>
    <t>tf_ek, inc_emb.glove_200_ek_dot</t>
    <phoneticPr fontId="3" type="noConversion"/>
  </si>
  <si>
    <t xml:space="preserve">SVM </t>
    <phoneticPr fontId="3" type="noConversion"/>
  </si>
  <si>
    <t xml:space="preserve">SVM </t>
    <phoneticPr fontId="3" type="noConversion"/>
  </si>
  <si>
    <t>tf_ek, inc_emb_w.glove_100_ek_dot</t>
    <phoneticPr fontId="3" type="noConversion"/>
  </si>
  <si>
    <t>tf_ek, inc_emb_w.google_ek_dot, inc_emb_w.google_ek</t>
  </si>
  <si>
    <t>LR</t>
    <phoneticPr fontId="3" type="noConversion"/>
  </si>
  <si>
    <t>TfidfVectorizer(ngram_range=(1, 6), analyzer='char', lowercase=False, smooth_idf=True, max_features=20000)</t>
    <phoneticPr fontId="3" type="noConversion"/>
  </si>
  <si>
    <t>LogisticRegression(C=2., random_state=0, class_weight='balanced'),</t>
    <phoneticPr fontId="3" type="noConversion"/>
  </si>
  <si>
    <t>SVM</t>
    <phoneticPr fontId="3" type="noConversion"/>
  </si>
  <si>
    <t>nbow_google_ek_max</t>
  </si>
  <si>
    <t>nbow_google_ek_min</t>
    <phoneticPr fontId="3" type="noConversion"/>
  </si>
  <si>
    <t>nbow_google_ek_sum</t>
    <phoneticPr fontId="3" type="noConversion"/>
  </si>
  <si>
    <t>nbow_google_ek_mean</t>
    <phoneticPr fontId="3" type="noConversion"/>
  </si>
  <si>
    <t>SVM</t>
    <phoneticPr fontId="3" type="noConversion"/>
  </si>
  <si>
    <t>SVM</t>
    <phoneticPr fontId="3" type="noConversion"/>
  </si>
  <si>
    <t>SVM</t>
    <phoneticPr fontId="3" type="noConversion"/>
  </si>
  <si>
    <t xml:space="preserve">GRU </t>
    <phoneticPr fontId="3" type="noConversion"/>
  </si>
  <si>
    <t>A_gru_ek_1542446159</t>
  </si>
  <si>
    <t>A_gru_ek_1542446279</t>
  </si>
  <si>
    <t>1-layer GRU, dim=100, epoch=5, embedding_trainable=False, w2v_version=ntua</t>
    <phoneticPr fontId="3" type="noConversion"/>
  </si>
  <si>
    <t>1-layer GRU, dim=100, epoch=5, embedding_trainable=True, w2v_version=ntua</t>
    <phoneticPr fontId="3" type="noConversion"/>
  </si>
  <si>
    <t>SVM</t>
    <phoneticPr fontId="3" type="noConversion"/>
  </si>
  <si>
    <t>1-layer GRU, dim=100, epoch=5, embedding_trainable=False, w2v_version=google</t>
    <phoneticPr fontId="3" type="noConversion"/>
  </si>
  <si>
    <t>1-layer GRU, dim=100, epoch=5, embedding_trainable=True, w2v_version=google</t>
    <phoneticPr fontId="3" type="noConversion"/>
  </si>
  <si>
    <t>1-layer GRU, dim=100, epoch=5, embedding_trainable=True, w2v_version=google</t>
    <phoneticPr fontId="3" type="noConversion"/>
  </si>
  <si>
    <t>1-layer GRU, dim=100, epoch=5, embedding_trainable=True, w2v_version=google</t>
    <phoneticPr fontId="3" type="noConversion"/>
  </si>
  <si>
    <t>dim=(100,), epoch=5, embedding_trainable=True, w2v_version=google</t>
    <phoneticPr fontId="3" type="noConversion"/>
  </si>
  <si>
    <t>dim=(100,), epoch=5, embedding_trainable=False, w2v_version=google</t>
    <phoneticPr fontId="3" type="noConversion"/>
  </si>
  <si>
    <t>SVM</t>
    <phoneticPr fontId="3" type="noConversion"/>
  </si>
  <si>
    <t>tf_ek, inc_emb.ntua_ek</t>
    <phoneticPr fontId="3" type="noConversion"/>
  </si>
  <si>
    <t xml:space="preserve">GRU </t>
    <phoneticPr fontId="3" type="noConversion"/>
  </si>
  <si>
    <t>B_gru_ek_1542448031</t>
  </si>
  <si>
    <t>GRU</t>
    <phoneticPr fontId="3" type="noConversion"/>
  </si>
  <si>
    <t>1-layer GRU, dim=100, epoch=5, embedding_trainable=True, w2v_version=ntua</t>
    <phoneticPr fontId="3" type="noConversion"/>
  </si>
  <si>
    <t>B_gru_ek_1542448224</t>
  </si>
  <si>
    <t>1-layer GRU, dim=100, epoch=5, embedding_trainable=False, w2v_version=google</t>
    <phoneticPr fontId="3" type="noConversion"/>
  </si>
  <si>
    <t>1-layer GRU, dim=100, epoch=5, embedding_trainable=True, w2v_version=google</t>
    <phoneticPr fontId="3" type="noConversion"/>
  </si>
  <si>
    <t>1-layer GRU, dim=100, epoch=5, embedding_trainable=True, w2v_version=google</t>
    <phoneticPr fontId="3" type="noConversion"/>
  </si>
  <si>
    <t>tf_ek, inc_emb_w.ntua_ek</t>
    <phoneticPr fontId="3" type="noConversion"/>
  </si>
  <si>
    <t>NTUA</t>
    <phoneticPr fontId="3" type="noConversion"/>
  </si>
  <si>
    <t>A_ntua_ek_1542468547</t>
  </si>
  <si>
    <t>SVM</t>
    <phoneticPr fontId="3" type="noConversion"/>
  </si>
  <si>
    <t>A_ntua_ek_1542619872</t>
  </si>
  <si>
    <t>char, early stop, 並取train最好的一輪</t>
    <phoneticPr fontId="3" type="noConversion"/>
  </si>
  <si>
    <t>A_ntua_raw_1542625610</t>
  </si>
  <si>
    <t>early stop, 並取train最好的一輪</t>
    <phoneticPr fontId="3" type="noConversion"/>
  </si>
  <si>
    <t>NTUA</t>
    <phoneticPr fontId="3" type="noConversion"/>
  </si>
  <si>
    <t>A_ntua_ek_1542708338</t>
    <phoneticPr fontId="3" type="noConversion"/>
  </si>
  <si>
    <t>SVM</t>
    <phoneticPr fontId="3" type="noConversion"/>
  </si>
  <si>
    <t>A_ntua_raw_1542715848</t>
  </si>
  <si>
    <t>NTUA</t>
    <phoneticPr fontId="3" type="noConversion"/>
  </si>
  <si>
    <t>SVM</t>
    <phoneticPr fontId="3" type="noConversion"/>
  </si>
  <si>
    <t>A_ntua_raw_1542715848</t>
    <phoneticPr fontId="3" type="noConversion"/>
  </si>
  <si>
    <t>A_ntua_ek_1542708338, A_ntua_raw_1542715848</t>
    <phoneticPr fontId="3" type="noConversion"/>
  </si>
  <si>
    <t>A_ntua_ek_1542786703</t>
  </si>
  <si>
    <t>A_ntua_ek_1542786701</t>
  </si>
  <si>
    <t>NTUA</t>
    <phoneticPr fontId="3" type="noConversion"/>
  </si>
  <si>
    <t>A_ntua_ek_1542792708</t>
    <phoneticPr fontId="3" type="noConversion"/>
  </si>
  <si>
    <t>A_ntua_ek_1542792711</t>
  </si>
  <si>
    <t>NTUA</t>
    <phoneticPr fontId="3" type="noConversion"/>
  </si>
  <si>
    <t>A_ntua_ek_1542806971</t>
  </si>
  <si>
    <t>A_ntua_ek_1542806977</t>
  </si>
  <si>
    <t>A_ntua_ek_1542858077</t>
  </si>
  <si>
    <t>使用Google词向量</t>
    <phoneticPr fontId="3" type="noConversion"/>
  </si>
  <si>
    <t>A_gru_ek_1542868460</t>
  </si>
  <si>
    <t>f1</t>
    <phoneticPr fontId="3" type="noConversion"/>
  </si>
  <si>
    <t>A_ntua_ek_1542786701, A_ntua_ek_1542792711, A_ntua_ek_1542708338, A_ntua_ek_1542806971</t>
    <phoneticPr fontId="3" type="noConversion"/>
  </si>
  <si>
    <t>MV</t>
    <phoneticPr fontId="3" type="noConversion"/>
  </si>
  <si>
    <t>A_gru_ek_1542869577</t>
  </si>
  <si>
    <t>GRU</t>
    <phoneticPr fontId="3" type="noConversion"/>
  </si>
  <si>
    <t>A_gru_ek_1542870137</t>
    <phoneticPr fontId="3" type="noConversion"/>
  </si>
  <si>
    <t>A_gru_ek_1542868460, A_gru_ek_1542869577, A_gru_ek_1542870137</t>
  </si>
  <si>
    <t>ensemble</t>
    <phoneticPr fontId="3" type="noConversion"/>
  </si>
  <si>
    <t>MV</t>
    <phoneticPr fontId="3" type="noConversion"/>
  </si>
  <si>
    <t>SV</t>
    <phoneticPr fontId="3" type="noConversion"/>
  </si>
  <si>
    <t>A_ntua_ek_1542786701 ,A_ntua_ek_1542792711, A_ntua_ek_1542708338, A_ntua_ek_1542806971, A_gru_ek_1542868460, A_gru_ek_1542869577, A_gru_ek_1542870137</t>
  </si>
  <si>
    <t>MV</t>
    <phoneticPr fontId="3" type="noConversion"/>
  </si>
  <si>
    <t>A_gru_ek_1542871351</t>
    <phoneticPr fontId="3" type="noConversion"/>
  </si>
  <si>
    <t>A_gru_ek_1542871378</t>
  </si>
  <si>
    <t>GRU</t>
    <phoneticPr fontId="3" type="noConversion"/>
  </si>
  <si>
    <t>Valid</t>
    <phoneticPr fontId="3" type="noConversion"/>
  </si>
  <si>
    <t>GRU</t>
    <phoneticPr fontId="3" type="noConversion"/>
  </si>
  <si>
    <t>NTUA</t>
    <phoneticPr fontId="3" type="noConversion"/>
  </si>
  <si>
    <t>macro-f1</t>
    <phoneticPr fontId="3" type="noConversion"/>
  </si>
  <si>
    <t>GRU</t>
    <phoneticPr fontId="3" type="noConversion"/>
  </si>
  <si>
    <t>gru_ek_1543579262</t>
  </si>
  <si>
    <t>ntua_ek_1543580873</t>
  </si>
  <si>
    <t>emb=uta, emb_tralnable=False, rnn_dim=300, lr=(0.01, 0.9, 0.1)</t>
    <phoneticPr fontId="3" type="noConversion"/>
  </si>
  <si>
    <t>emb=uta, emb_tralnable=False, rnn_dim=300, lr=(0.01, 0.95, 0.1)</t>
    <phoneticPr fontId="3" type="noConversion"/>
  </si>
  <si>
    <t>emb=google, emb_tralnable=False, rnn_dim=300, lr=(0.01, 0.9, 0.1)</t>
    <phoneticPr fontId="3" type="noConversion"/>
  </si>
  <si>
    <t>gru_ek_1543589995</t>
  </si>
  <si>
    <t>gru_ek_1543590400</t>
  </si>
  <si>
    <t>GRU</t>
    <phoneticPr fontId="3" type="noConversion"/>
  </si>
  <si>
    <t>F1Score </t>
  </si>
  <si>
    <t>hchenyang</t>
  </si>
  <si>
    <t>rafalposwiata</t>
  </si>
  <si>
    <t>mfzszgs</t>
  </si>
  <si>
    <t>GRU</t>
    <phoneticPr fontId="3" type="noConversion"/>
  </si>
  <si>
    <t>emb=uta, emb_tralnable=False, rnn_dim=300, lr=(0.01, 0.9, 0.1), text=ek3,ek2,ek1</t>
    <phoneticPr fontId="3" type="noConversion"/>
  </si>
  <si>
    <t>gru_ek_1544442183</t>
  </si>
  <si>
    <t>emb=uta, emb_tralnable=False, rnn_dim=300, lr=(0.01, 0.9, 0.1), text=ek1,ek3</t>
    <phoneticPr fontId="3" type="noConversion"/>
  </si>
  <si>
    <t>gru_ek_1544774584</t>
  </si>
  <si>
    <t>ntua_ek_1545394565</t>
  </si>
  <si>
    <t>NTUA</t>
    <phoneticPr fontId="3" type="noConversion"/>
  </si>
  <si>
    <t>修改evaluate后</t>
    <phoneticPr fontId="3" type="noConversion"/>
  </si>
  <si>
    <t>gru_ek_1543578608</t>
    <phoneticPr fontId="3" type="noConversion"/>
  </si>
  <si>
    <t>Train</t>
    <phoneticPr fontId="3" type="noConversion"/>
  </si>
  <si>
    <t>Pred</t>
    <phoneticPr fontId="3" type="noConversion"/>
  </si>
  <si>
    <t>others</t>
    <phoneticPr fontId="3" type="noConversion"/>
  </si>
  <si>
    <t>happy</t>
    <phoneticPr fontId="3" type="noConversion"/>
  </si>
  <si>
    <t>sad</t>
    <phoneticPr fontId="3" type="noConversion"/>
  </si>
  <si>
    <t>angry</t>
    <phoneticPr fontId="3" type="noConversion"/>
  </si>
  <si>
    <t>accuracy</t>
  </si>
  <si>
    <t>Gold</t>
    <phoneticPr fontId="3" type="noConversion"/>
  </si>
  <si>
    <t>precision</t>
  </si>
  <si>
    <t>happy</t>
    <phoneticPr fontId="3" type="noConversion"/>
  </si>
  <si>
    <t>recall</t>
  </si>
  <si>
    <t>sad</t>
    <phoneticPr fontId="3" type="noConversion"/>
  </si>
  <si>
    <t>angry</t>
    <phoneticPr fontId="3" type="noConversion"/>
  </si>
  <si>
    <t>Pred</t>
    <phoneticPr fontId="3" type="noConversion"/>
  </si>
  <si>
    <t>others</t>
    <phoneticPr fontId="3" type="noConversion"/>
  </si>
  <si>
    <t>happy</t>
    <phoneticPr fontId="3" type="noConversion"/>
  </si>
  <si>
    <t>sad</t>
    <phoneticPr fontId="3" type="noConversion"/>
  </si>
  <si>
    <t>angry</t>
    <phoneticPr fontId="3" type="noConversion"/>
  </si>
  <si>
    <t>accuracy</t>
    <phoneticPr fontId="3" type="noConversion"/>
  </si>
  <si>
    <t>Gold</t>
    <phoneticPr fontId="3" type="noConversion"/>
  </si>
  <si>
    <t>precision</t>
    <phoneticPr fontId="3" type="noConversion"/>
  </si>
  <si>
    <t>recall</t>
    <phoneticPr fontId="3" type="noConversion"/>
  </si>
  <si>
    <t>angry</t>
    <phoneticPr fontId="3" type="noConversion"/>
  </si>
  <si>
    <t>Dev</t>
    <phoneticPr fontId="3" type="noConversion"/>
  </si>
  <si>
    <t>Recall</t>
    <phoneticPr fontId="3" type="noConversion"/>
  </si>
  <si>
    <t>has_to_others</t>
    <phoneticPr fontId="3" type="noConversion"/>
  </si>
  <si>
    <t>Precision</t>
    <phoneticPr fontId="3" type="noConversion"/>
  </si>
  <si>
    <t># of samples</t>
    <phoneticPr fontId="3" type="noConversion"/>
  </si>
  <si>
    <t>(percent)</t>
    <phoneticPr fontId="3" type="noConversion"/>
  </si>
  <si>
    <t>Precision</t>
    <phoneticPr fontId="3" type="noConversion"/>
  </si>
  <si>
    <t>Recall</t>
    <phoneticPr fontId="3" type="noConversion"/>
  </si>
  <si>
    <t>others</t>
    <phoneticPr fontId="3" type="noConversion"/>
  </si>
  <si>
    <t>HAS</t>
    <phoneticPr fontId="3" type="noConversion"/>
  </si>
  <si>
    <t>others</t>
    <phoneticPr fontId="3" type="noConversion"/>
  </si>
  <si>
    <t>HAS</t>
    <phoneticPr fontId="3" type="noConversion"/>
  </si>
  <si>
    <t>HAS</t>
    <phoneticPr fontId="3" type="noConversion"/>
  </si>
  <si>
    <t>HAS</t>
    <phoneticPr fontId="3" type="noConversion"/>
  </si>
  <si>
    <t>Pred</t>
    <phoneticPr fontId="3" type="noConversion"/>
  </si>
  <si>
    <t>Pred</t>
    <phoneticPr fontId="3" type="noConversion"/>
  </si>
  <si>
    <t>Gold</t>
    <phoneticPr fontId="3" type="noConversion"/>
  </si>
  <si>
    <t>Recall</t>
    <phoneticPr fontId="3" type="noConversion"/>
  </si>
  <si>
    <t>Precision</t>
    <phoneticPr fontId="3" type="noConversion"/>
  </si>
  <si>
    <t>Recall</t>
    <phoneticPr fontId="3" type="noConversion"/>
  </si>
  <si>
    <t>Precision</t>
    <phoneticPr fontId="3" type="noConversion"/>
  </si>
  <si>
    <t>Recall</t>
    <phoneticPr fontId="3" type="noConversion"/>
  </si>
  <si>
    <t>Recall</t>
    <phoneticPr fontId="3" type="noConversion"/>
  </si>
  <si>
    <t>Precision</t>
    <phoneticPr fontId="3" type="noConversion"/>
  </si>
  <si>
    <t>Score</t>
    <phoneticPr fontId="3" type="noConversion"/>
  </si>
  <si>
    <t>Score</t>
    <phoneticPr fontId="3" type="noConversion"/>
  </si>
  <si>
    <t>binary_ntua_ek_1546434037</t>
  </si>
  <si>
    <t>二分类</t>
    <phoneticPr fontId="3" type="noConversion"/>
  </si>
  <si>
    <t>TRAIN</t>
    <phoneticPr fontId="3" type="noConversion"/>
  </si>
  <si>
    <t>利用SVM合并隐藏层特征向量</t>
    <phoneticPr fontId="3" type="noConversion"/>
  </si>
  <si>
    <t>Accuracy</t>
    <phoneticPr fontId="3" type="noConversion"/>
  </si>
  <si>
    <t>DEV</t>
    <phoneticPr fontId="3" type="noConversion"/>
  </si>
  <si>
    <t>Accuracy</t>
    <phoneticPr fontId="3" type="noConversion"/>
  </si>
  <si>
    <t>ntua_ek_1546517955</t>
  </si>
  <si>
    <t>NTUA</t>
    <phoneticPr fontId="3" type="noConversion"/>
  </si>
  <si>
    <t>emb=uta, emb_tralnable=False, rnn_dim=300, lr=(0.01, 0.9, 0.1), class_weight=False</t>
    <phoneticPr fontId="3" type="noConversion"/>
  </si>
  <si>
    <t>main93_v2_ek_1546524019</t>
  </si>
  <si>
    <t>3-way GRU</t>
    <phoneticPr fontId="3" type="noConversion"/>
  </si>
  <si>
    <t>3-way BLSTM</t>
    <phoneticPr fontId="3" type="noConversion"/>
  </si>
  <si>
    <t>naive_ek_1546522445</t>
  </si>
  <si>
    <t>3-way GRU</t>
    <phoneticPr fontId="3" type="noConversion"/>
  </si>
  <si>
    <t>3-way BLSTM</t>
    <phoneticPr fontId="3" type="noConversion"/>
  </si>
  <si>
    <t>decay_rate=0.9</t>
    <phoneticPr fontId="3" type="noConversion"/>
  </si>
  <si>
    <t>main93_v2_ek_1546523873</t>
  </si>
  <si>
    <t>main93_v2_ek_1546534846</t>
  </si>
  <si>
    <t>decay_rate=0.95, rnn_dim=50, attention_dim=50, dropout=0.2</t>
    <phoneticPr fontId="3" type="noConversion"/>
  </si>
  <si>
    <t>main93_v2_ek_1546534945</t>
  </si>
  <si>
    <t>main93_v2_ek_1546534875</t>
  </si>
  <si>
    <t>main93_v2_ek_1546572201</t>
  </si>
  <si>
    <t>decay_rate=0.95, rnn_dim=100, attention_dim=100, dropout=0.5</t>
    <phoneticPr fontId="3" type="noConversion"/>
  </si>
  <si>
    <t>decay_rate=0.95, rnn_dim=100, attention_dim=50, dropout=0.5</t>
    <phoneticPr fontId="3" type="noConversion"/>
  </si>
  <si>
    <t>decay_rate=0.95, rnn_dim=50, attention_dim=25, dropout=0.5</t>
    <phoneticPr fontId="3" type="noConversion"/>
  </si>
  <si>
    <t>main93_v2_ek_1546524019</t>
    <phoneticPr fontId="3" type="noConversion"/>
  </si>
  <si>
    <t>decay_rate=0.95, rnn_dim=50, attention_dim=50, dropout=0.5</t>
    <phoneticPr fontId="3" type="noConversion"/>
  </si>
  <si>
    <t>main93_v2_ek_1546572256</t>
  </si>
  <si>
    <t>decay_rate=0.95, rnn_dim=100, attention_dim=100, dropout=0.5, min_tf=5.</t>
    <phoneticPr fontId="3" type="noConversion"/>
  </si>
  <si>
    <t>main93_v2_ek_1546572321</t>
  </si>
  <si>
    <t>decay_rate=0.95, rnn_dim=50, attention_dim=50, dropout=0.5, emb_trainable=True</t>
    <phoneticPr fontId="3" type="noConversion"/>
  </si>
  <si>
    <t>decay_rate=0.95, rnn_dim=50, attention_dim=50, dropout=0.5, emb_trainable=True, batch_size=50</t>
    <phoneticPr fontId="3" type="noConversion"/>
  </si>
  <si>
    <t>main93_v2_ek_1546583873</t>
    <phoneticPr fontId="3" type="noConversion"/>
  </si>
  <si>
    <t>decay_rate=0.95, rnn_dim=100, attention_dim=100, dropout=0.5, min_tf=10., l2_reg_lambda=0.5</t>
    <phoneticPr fontId="3" type="noConversion"/>
  </si>
  <si>
    <t>main93_v2_ek_1546593545</t>
  </si>
  <si>
    <t>decay_rate=0.95, rnn_dim=50, attention_dim=50, dropout=0.5, emb_trainable=False, batch_size=50</t>
    <phoneticPr fontId="3" type="noConversion"/>
  </si>
  <si>
    <t>main93_v2_ek_1546621085</t>
  </si>
  <si>
    <t>seq_len=20</t>
    <phoneticPr fontId="3" type="noConversion"/>
  </si>
  <si>
    <t>main93_v2_ek_1546866423</t>
  </si>
  <si>
    <t>lr_init=0.0025</t>
    <phoneticPr fontId="3" type="noConversion"/>
  </si>
  <si>
    <t>main93_v2_ek_1546869816</t>
  </si>
  <si>
    <t>m93_cnn_ek_1546870235</t>
  </si>
  <si>
    <t>m93_cnn_ek_1546915503</t>
  </si>
  <si>
    <t>1-layer CNN</t>
    <phoneticPr fontId="3" type="noConversion"/>
  </si>
  <si>
    <t>m93_cnn_ek_1546917359</t>
  </si>
  <si>
    <t>m93_cnn2_ek_1546933164</t>
  </si>
  <si>
    <t>2-layer CNN</t>
    <phoneticPr fontId="3" type="noConversion"/>
  </si>
  <si>
    <t>m93_cnn2_ek_1546935461</t>
  </si>
  <si>
    <t>m93_cnn2_ek_1546932105</t>
  </si>
  <si>
    <t>m93_cnn2_ek_1546937077</t>
    <phoneticPr fontId="3" type="noConversion"/>
  </si>
  <si>
    <t>m93_cnn_ek_1546932060</t>
  </si>
  <si>
    <t>m93_cnn2_ek_1546932145</t>
  </si>
  <si>
    <t>m93_cnn_ek_1546940100</t>
  </si>
  <si>
    <t>m93_cnn_ek_1546940156</t>
  </si>
  <si>
    <t>m93_cnn_ek_1546949659</t>
  </si>
  <si>
    <t>m93_cnn_ek_1546956342</t>
  </si>
  <si>
    <t>kernel=5, filter=128, init=0.01, decay=0.9, batch_size=50, dropout=0.75</t>
    <phoneticPr fontId="3" type="noConversion"/>
  </si>
  <si>
    <t>kernel=5, filter=128, init=0.01, decay=0.9, batch_size=50, dropout=0.5</t>
    <phoneticPr fontId="3" type="noConversion"/>
  </si>
  <si>
    <t>m93_cnn_ek_1546956208</t>
  </si>
  <si>
    <t>m93_cnn2_ek_1546956204</t>
  </si>
  <si>
    <t>cnn=[(5, 128), (3, 64)], lr_init=0.01, decay=0.9, batch_size=50</t>
    <phoneticPr fontId="3" type="noConversion"/>
  </si>
  <si>
    <t>cnn=[(5, 128), (3, 64)], lr_init=0.01, decay=0.9, batch_size=100</t>
    <phoneticPr fontId="3" type="noConversion"/>
  </si>
  <si>
    <t>cnn=[(5, 128), (3, 64)], lr_init=0.005, decay=0.95, batch_size=100</t>
    <phoneticPr fontId="3" type="noConversion"/>
  </si>
  <si>
    <t>cnn=[(5, 256), (3, 128)], lr_init=0.005, decay=0.95, batch_size=100</t>
    <phoneticPr fontId="3" type="noConversion"/>
  </si>
  <si>
    <t>cnn=[(5, 128), (3, 64)], lr_init=0.005, decay=0.95, batch_size=100</t>
    <phoneticPr fontId="3" type="noConversion"/>
  </si>
  <si>
    <t>cnn=[(5, 128), (3, 64)], lr_init=0.005, decay=0.95, batch_size=100</t>
    <phoneticPr fontId="3" type="noConversion"/>
  </si>
  <si>
    <t>kernel=3, filter=256, init=0.01, decay=0.9, batch_size=100</t>
    <phoneticPr fontId="3" type="noConversion"/>
  </si>
  <si>
    <t>kernel=5, filter=256, init=0.01, decay=0.9, batch_size=100</t>
    <phoneticPr fontId="3" type="noConversion"/>
  </si>
  <si>
    <t>kernel=5, filter=128, init=0.01, decay=0.9, batch_size=100</t>
    <phoneticPr fontId="3" type="noConversion"/>
  </si>
  <si>
    <t>kernel=5, filter=128, init=0.005, decay=0.95, batch_size=100</t>
    <phoneticPr fontId="3" type="noConversion"/>
  </si>
  <si>
    <t>kernel=4, filter=64, init=0.005, batch_size=100</t>
    <phoneticPr fontId="3" type="noConversion"/>
  </si>
  <si>
    <t>kernel=3, filter=32, init=0.005, batch_size=100</t>
    <phoneticPr fontId="3" type="noConversion"/>
  </si>
  <si>
    <t>m93_cnn_ek_1546956184</t>
  </si>
  <si>
    <t>m93_cnn2_ek_1546956190</t>
  </si>
  <si>
    <t>kernel=5, filter=128, init=0.01, decay=0.9, batch_size=50, dropout=0.5</t>
    <phoneticPr fontId="3" type="noConversion"/>
  </si>
  <si>
    <t>score</t>
    <phoneticPr fontId="3" type="noConversion"/>
  </si>
  <si>
    <t>m93_cnn_ek_1546949659</t>
    <phoneticPr fontId="3" type="noConversion"/>
  </si>
  <si>
    <t>m93_cnn_ek_1547039955</t>
  </si>
  <si>
    <t>m93_cnn_ek_1547040124</t>
  </si>
  <si>
    <t>divamgupta</t>
  </si>
  <si>
    <t>12/28/18</t>
  </si>
  <si>
    <t>1.0000 (1)</t>
  </si>
  <si>
    <t>MeMyself&amp;I</t>
  </si>
  <si>
    <t>0.7758 (2)</t>
  </si>
  <si>
    <t>12/13/18</t>
  </si>
  <si>
    <t>0.7723 (3)</t>
  </si>
  <si>
    <t>yezhejack</t>
  </si>
  <si>
    <t>12/25/18</t>
  </si>
  <si>
    <t>0.7705 (4)</t>
  </si>
  <si>
    <t>JunaidSuhail</t>
  </si>
  <si>
    <t>FAST_ALLSTARS</t>
  </si>
  <si>
    <t>0.7704 (5)</t>
  </si>
  <si>
    <t>0.7679 (6)</t>
  </si>
  <si>
    <t>ntuer</t>
  </si>
  <si>
    <t>0.7664 (7)</t>
  </si>
  <si>
    <t>0.7660 (8)</t>
  </si>
  <si>
    <t>FA3L</t>
  </si>
  <si>
    <t>12/17/18</t>
  </si>
  <si>
    <t>UNK</t>
  </si>
  <si>
    <t>0.7655 (9)</t>
  </si>
  <si>
    <t>joeyli</t>
  </si>
  <si>
    <t>0.7638 (10)</t>
  </si>
  <si>
    <t>GodRevL</t>
  </si>
  <si>
    <t>0.7631 (11)</t>
  </si>
  <si>
    <t>LEEYOONHYUNG</t>
  </si>
  <si>
    <t>12/24/18</t>
  </si>
  <si>
    <t>0.7624 (12)</t>
  </si>
  <si>
    <t>baaesh</t>
  </si>
  <si>
    <t>SNU_IDS</t>
  </si>
  <si>
    <t>0.7617 (13)</t>
  </si>
  <si>
    <t>huxiao</t>
  </si>
  <si>
    <t>12/22/18</t>
  </si>
  <si>
    <t>0.7600 (14)</t>
  </si>
  <si>
    <t>gentaiscool</t>
  </si>
  <si>
    <t>Cumi Telur Asin</t>
  </si>
  <si>
    <t>0.7586 (15)</t>
  </si>
  <si>
    <t>ensemble</t>
    <phoneticPr fontId="3" type="noConversion"/>
  </si>
  <si>
    <t>m93_cnn_ek_1546949659,m93_cnn_ek_1547039955,m93_cnn_ek_1547040124</t>
    <phoneticPr fontId="3" type="noConversion"/>
  </si>
  <si>
    <t>m93_cnn_ek_1547040539</t>
  </si>
  <si>
    <t>m93_cnn_ek_1547041498</t>
  </si>
  <si>
    <t>cnn=[(5, 128)], lr=(0.01, 0.9), batch_size=50, dropout=0.5, metric=precision, valid=0.</t>
    <phoneticPr fontId="3" type="noConversion"/>
  </si>
  <si>
    <t>cnn=[(5, 128)], lr=(0.01, 0.9), batch_size=50, dropout=0.5, metric=precision</t>
    <phoneticPr fontId="3" type="noConversion"/>
  </si>
  <si>
    <t>cnn=[(3, 32)], lr=(0.005, 0.95), batch_size=100, dropout=0.5, metric=precision</t>
    <phoneticPr fontId="3" type="noConversion"/>
  </si>
  <si>
    <t>cnn=[(5, 64)], lr=(0.01, 0.9), batch_size=50, dropout=0.5, metric=precision, valid=0.</t>
    <phoneticPr fontId="3" type="noConversion"/>
  </si>
  <si>
    <t>m93_cnn_ek_1547041908</t>
    <phoneticPr fontId="3" type="noConversion"/>
  </si>
  <si>
    <t>m93_cnn_ek_1546949659,m93_cnn_ek_1547039955,m93_cnn_ek_1547040124,m93_cnn_ek_1547041908</t>
    <phoneticPr fontId="3" type="noConversion"/>
  </si>
  <si>
    <t>m93_cnn_ek_1547042515</t>
  </si>
  <si>
    <t>m93_cnn_ek_1547042762</t>
  </si>
  <si>
    <t>cnn=[(3, 64)], lr=(0.01, 0.9), l2=0.2, batch_size=100, dropout=0.5, metric=precision, valid=0.1</t>
    <phoneticPr fontId="3" type="noConversion"/>
  </si>
  <si>
    <t>m93_cnn_ek_1547043342</t>
  </si>
  <si>
    <t>m93_cnn_ek_1547043380</t>
  </si>
  <si>
    <t>m93_cnn_ek_1547043418</t>
  </si>
  <si>
    <t>m93_cnn_ek_1547043462</t>
  </si>
  <si>
    <t>cnn=[(3, 64)], lr=(0.01, 0.9), l2=0.5, batch_size=100, dropout=0.5, metric=precision, valid=0.</t>
    <phoneticPr fontId="3" type="noConversion"/>
  </si>
  <si>
    <t>cnn=[(3, 64)], lr=(0.01, 0.9), l2=1.0, batch_size=100, dropout=0.5, metric=precision, valid=0.1</t>
    <phoneticPr fontId="3" type="noConversion"/>
  </si>
  <si>
    <t>cnn=[(3, 64)], lr=(0.01, 0.9), l2=1.0, batch_size=100, dropout=0.5, metric=precision, valid=0.</t>
    <phoneticPr fontId="3" type="noConversion"/>
  </si>
  <si>
    <t>cnn=[(3, 64)], lr=(0.01, 0.9), l2=0.5, batch_size=100, dropout=0.5, metric=precision, valid=0.1</t>
    <phoneticPr fontId="3" type="noConversion"/>
  </si>
  <si>
    <t>m93_cnn_ek_1547126826</t>
  </si>
  <si>
    <t>cnn=[(3, 64)], lr=(0.01, 0.9), l2=0.2, batch_size=100, dropout=0.5, metric=precision, valid=0.1</t>
    <phoneticPr fontId="3" type="noConversion"/>
  </si>
  <si>
    <t>m93_cnn_ek_1547128197</t>
  </si>
  <si>
    <t>cnn=[(3, 64)], lr=(0.005, 0.95), l2=0.2, batch_size=100, dropout=0.5, metric=precision, valid=0.1</t>
    <phoneticPr fontId="3" type="noConversion"/>
  </si>
  <si>
    <t>m93_cnn_ek_1547139890</t>
  </si>
  <si>
    <t>m93_cnn_ek_1547140112</t>
  </si>
  <si>
    <t>cnn=[(3, 64)], lr=(0.005, 0.95), l2=0.2, batch_size=100, dropout=0.5, metric=precision, valid=0.1</t>
    <phoneticPr fontId="3" type="noConversion"/>
  </si>
  <si>
    <t>cnn=[(3, 64)], lr=(0.005, 0.95), l2=0.2, batch_size=100, dropout=0.5, metric=test_score, valid=0.1</t>
    <phoneticPr fontId="3" type="noConversion"/>
  </si>
  <si>
    <t>m93_cnn_ek_1547140718</t>
  </si>
  <si>
    <t>m93_cnn_ek_1547141181</t>
  </si>
  <si>
    <t>m93_cnn_ek_1547141228</t>
  </si>
  <si>
    <t>m93_cnn_ek_1547141108</t>
  </si>
  <si>
    <t>m93_cnn_ek_1547141078</t>
  </si>
  <si>
    <t>cnn=[(3, 64)], lr=(0.0025, 0.95), l2=0.4, batch_size=100, dropout=0.5, metric=precision, valid=0.1</t>
    <phoneticPr fontId="3" type="noConversion"/>
  </si>
  <si>
    <t>cnn=[(3, 64)], lr=(0.005, 0.95), l2=0.4, batch_size=100, dropout=0.5, metric=precision, valid=0.1</t>
    <phoneticPr fontId="3" type="noConversion"/>
  </si>
  <si>
    <t>cnn=[(3, 128)], lr=(0.005, 0.95), l2=0.2, batch_size=100, dropout=0.5, metric=precision, valid=0.1</t>
    <phoneticPr fontId="3" type="noConversion"/>
  </si>
  <si>
    <t>best_test</t>
    <phoneticPr fontId="3" type="noConversion"/>
  </si>
  <si>
    <t>score</t>
    <phoneticPr fontId="3" type="noConversion"/>
  </si>
  <si>
    <t>m93_cnn_ek_1547365453</t>
  </si>
  <si>
    <t>m93_cnn_ek_1547365269</t>
  </si>
  <si>
    <t>m93_gru2_ek_1547365768</t>
  </si>
  <si>
    <t>m93_gru_ek_1547367650</t>
  </si>
  <si>
    <t>m93_gru_ek_1547368928</t>
  </si>
  <si>
    <t>m93_cnna_ek_1547369719</t>
  </si>
  <si>
    <t>cnn=[(3, 64)], lr=(0.005, 0.95), l2=0.2, batch_size=100, dropout=0.5, metric=prec, tid_keep=0.9</t>
    <phoneticPr fontId="3" type="noConversion"/>
  </si>
  <si>
    <t>m93_cnna_ek_1547371151</t>
  </si>
  <si>
    <t>cnn=[(3, 64)], lr=(0.005, 0.95), l2=0.2, batch_size=100, dropout=0.5, metric=prec, tid_keep=1.</t>
    <phoneticPr fontId="3" type="noConversion"/>
  </si>
  <si>
    <t>m93_gru_ek_1547371075</t>
  </si>
  <si>
    <t>m93_cnnatt_ek_1547373762</t>
  </si>
  <si>
    <t>CNN+attention</t>
    <phoneticPr fontId="3" type="noConversion"/>
  </si>
  <si>
    <t>m93_cnna_ek_1547372843</t>
  </si>
  <si>
    <t>m93_cnnatt_ek_1547372654</t>
  </si>
  <si>
    <t>m93_cnn2_ek_1547371518</t>
  </si>
  <si>
    <t>m93_cnnatt0_ek_1547375343</t>
  </si>
  <si>
    <t>rnn=50, attention=50, dropout=0.5, batch_size=100, lr=(0.05, 0.95), tid_keep=1., metric=precision</t>
    <phoneticPr fontId="3" type="noConversion"/>
  </si>
  <si>
    <t>rnn=50, attention=50, dropout=0.5, batch_size=100, lr=(0.05, 0.95), tid_keep=0.95, metric=precision</t>
    <phoneticPr fontId="3" type="noConversion"/>
  </si>
  <si>
    <t>rnn=50, attention=50, dropout=0.5, batch_size=100, lr=(0.05, 0.95), tid_keep=0.9, metric=precision</t>
    <phoneticPr fontId="3" type="noConversion"/>
  </si>
  <si>
    <t>rnn=64, attention=32, dropout=0.5, batch_size=100, lr=(0.05, 0.95), tid_keep=0.9, metric=precision</t>
    <phoneticPr fontId="3" type="noConversion"/>
  </si>
  <si>
    <t>m93_cnn_ek_1547455845</t>
  </si>
  <si>
    <t>cnn=[(3, 64)], lr=(0.005, 0.95), l2=0.4, batch_size=100, dropout=0.5, metric=precision, tid_keep=0.95</t>
    <phoneticPr fontId="3" type="noConversion"/>
  </si>
  <si>
    <t>cnn=[(3, 64)], lr=(0.005, 0.95), l2=0.2, batch_size=100, dropout=0.5, metric=precision, tid_keep=0.95</t>
    <phoneticPr fontId="3" type="noConversion"/>
  </si>
  <si>
    <t>m93_cnn_ek_1547456098</t>
  </si>
  <si>
    <t>m93_cnn_ek_1547456275</t>
  </si>
  <si>
    <t>cnn=[(3, 64)], lr=(0.005, 0.95), l2=0.4, batch_size=100, dropout=0.5, metric=precision, tid_keep=0.9</t>
    <phoneticPr fontId="3" type="noConversion"/>
  </si>
  <si>
    <t>m93_cnn_ek_1547457088</t>
  </si>
  <si>
    <t>cnn=[(3, 64)], lr=(0.001, 0.95), l2=0.4, batch_size=100, dropout=0.5, metric=precision</t>
    <phoneticPr fontId="3" type="noConversion"/>
  </si>
  <si>
    <t>cnn=[(3, 64)], lr=(0.005, 0.9, 2), l2=0.4, batch_size=100, dropout=0.5, metric=precision</t>
    <phoneticPr fontId="3" type="noConversion"/>
  </si>
  <si>
    <t>m93_cnn_ek_1547457539</t>
  </si>
  <si>
    <t>m93_cnn_ek_1547457758</t>
  </si>
  <si>
    <t>cnn=[(3, 64)], lr=(0.001, 0.9, 4), l2=0.4, batch_size=100, dropout=0.5, metric=precision</t>
    <phoneticPr fontId="3" type="noConversion"/>
  </si>
  <si>
    <t>m93_cnn_ek_1547458058</t>
  </si>
  <si>
    <t>m93_cnn_ek_1547457293</t>
    <phoneticPr fontId="3" type="noConversion"/>
  </si>
  <si>
    <t>CNN-&gt;RNN</t>
    <phoneticPr fontId="3" type="noConversion"/>
  </si>
  <si>
    <t>m93_gru_ek_1547472338</t>
  </si>
  <si>
    <t>dropout added at last</t>
    <phoneticPr fontId="3" type="noConversion"/>
  </si>
  <si>
    <t>m93_2crnn_ek_1547474233</t>
  </si>
  <si>
    <t>m93_rcnn_ek_1547474768</t>
  </si>
  <si>
    <t>m93_crnn_ek_1547472417</t>
  </si>
  <si>
    <t>m93_crnn_ek_1547472893</t>
  </si>
  <si>
    <t>CNN | RNN</t>
    <phoneticPr fontId="3" type="noConversion"/>
  </si>
  <si>
    <t>RNN-&gt;CNN</t>
    <phoneticPr fontId="3" type="noConversion"/>
  </si>
  <si>
    <t>m93_cnn_ek_1547480860</t>
  </si>
  <si>
    <t>m93_cnn_ek_1547481130</t>
  </si>
  <si>
    <t>m93_cnn_ek_1547481353</t>
  </si>
  <si>
    <t>onlyA</t>
    <phoneticPr fontId="3" type="noConversion"/>
  </si>
  <si>
    <t>m93_cnn_ek_1547539081</t>
  </si>
  <si>
    <t>cnn=[(3, 64)], lr=(0.005, 0.9, 2), l2=0.4, batch_size=128, dropout=0.75, metric=prec</t>
    <phoneticPr fontId="3" type="noConversion"/>
  </si>
  <si>
    <t>m93_cnn_ek_1547539305</t>
  </si>
  <si>
    <t>m93_cnn_ek_1547539642</t>
  </si>
  <si>
    <t>cnn=[(3, 64)], lr=(0.005, 0.9, 2), l2=0.4, batch_size=128, dropout=0.75, metric=prec, valid=0.05</t>
    <phoneticPr fontId="3" type="noConversion"/>
  </si>
  <si>
    <t>m93_cnn_ek_1546949659,m93_cnn_ek_1547039955,m93_cnn_ek_1547040124,m93_cnn_ek_1547041908,m93_cnn_ek_1547042762</t>
    <phoneticPr fontId="3" type="noConversion"/>
  </si>
  <si>
    <t>m93_cnn_ek_1547541984</t>
  </si>
  <si>
    <t>cnn=[(3, 64)], lr=(0.005, 0.9, 2), l2=0.4, batch_size=100, dropout=0.5, metric=prec, valid=0.05</t>
    <phoneticPr fontId="3" type="noConversion"/>
  </si>
  <si>
    <t>m93_cnn_ek_1547543446</t>
  </si>
  <si>
    <t>cnn=[(3, 64)], lr=(0.005, 0.9, 2), l2=0.8, batch_size=100, dropout=0.5, metric=prec, valid=0.05</t>
    <phoneticPr fontId="3" type="noConversion"/>
  </si>
  <si>
    <t>m93_cnnv2_ek_1547545778</t>
  </si>
  <si>
    <t>m93_cnnv2_ek_1547546029</t>
  </si>
  <si>
    <t>m93_cnnv2_ek_1547546241</t>
  </si>
  <si>
    <t>m93_cnnv2_ek_1547546463</t>
  </si>
  <si>
    <t>cnn=[(3, 64)], lr=(0.005, 0.9, 2), l2=0.4, batch_size=100, dropout=0.5, metric=prec, valid=0.05</t>
    <phoneticPr fontId="3" type="noConversion"/>
  </si>
  <si>
    <t>m93_cnnv3_ek_1547548594</t>
  </si>
  <si>
    <t>cnn=[(3, 64)], lr=(0.005, 0.9, 2), l2=0.4, batch_size=100, dropout=0.5, metric=prec, valid=0.1, dense=[32]</t>
    <phoneticPr fontId="3" type="noConversion"/>
  </si>
  <si>
    <t>m93_cnnv3_ek_1547549005</t>
  </si>
  <si>
    <t>m93_cnnv3_ek_1547552486</t>
  </si>
  <si>
    <t>cnn=[(3, 64)], lr=(0.005, 0.9, 2), l2=0.2, batch_size=100, dropout=0.5, metric=prec, valid=0.1, dense=[32]</t>
    <phoneticPr fontId="3" type="noConversion"/>
  </si>
  <si>
    <t>m93_cnnv3_ek_1547552879</t>
  </si>
  <si>
    <t>cnn=[(3, 64)], lr=(0.005, 0.9, 2), l2=0.2, batch_size=100, dropout=0.5, metric=prec, valid=0.1, dense=[32]</t>
    <phoneticPr fontId="3" type="noConversion"/>
  </si>
  <si>
    <t>cnn=[(3, 64)], lr=(0.005, 0.9, 2), l2=0.2, batch_size=100, dropout=0.5, metric=prec, valid=0.1, dense=[16]</t>
    <phoneticPr fontId="3" type="noConversion"/>
  </si>
  <si>
    <t>m93_cnnv3_ek_1547553224</t>
  </si>
  <si>
    <t>m93_cnn_ek_1547627325</t>
  </si>
  <si>
    <t>m93_cnn_ek_1547632792</t>
  </si>
  <si>
    <t>seq_len=10</t>
    <phoneticPr fontId="3" type="noConversion"/>
  </si>
  <si>
    <t>m93_cnn_ek_1546949659,m93_cnn_ek_1547041908,m93_cnn_ek_1547632792</t>
    <phoneticPr fontId="3" type="noConversion"/>
  </si>
  <si>
    <t>seq_len=10</t>
    <phoneticPr fontId="3" type="noConversion"/>
  </si>
  <si>
    <t>m93_cnn_ek_1547641352</t>
  </si>
  <si>
    <t>m93_cnndist3_ek_1547649664</t>
  </si>
  <si>
    <t>m93_cnndist3_ek_1547650134</t>
  </si>
  <si>
    <t>m93_cnndist3_ek_1547650500</t>
  </si>
  <si>
    <t>m93_cnndist4_ek_1547657027</t>
  </si>
  <si>
    <t>m93_cnndist4_ek_1547657593</t>
  </si>
  <si>
    <t>m93_cnndist4_ek_1547658027</t>
  </si>
  <si>
    <t>m93_cnndist4_ek_1547658264</t>
  </si>
  <si>
    <t>m93_cnndist4_ek_1547658278</t>
  </si>
  <si>
    <t>m93_cnndist4_ek_1547658330</t>
  </si>
  <si>
    <t>m93_cnndist4_ek_1547658354</t>
    <phoneticPr fontId="3" type="noConversion"/>
  </si>
  <si>
    <t>cnn=[(3, 100)], lr=(0.005, 0.9, 2), l2=0.2, batch_size=100, dropout=0.5, metric=prec, valid=0.1, seql=20</t>
    <phoneticPr fontId="3" type="noConversion"/>
  </si>
  <si>
    <t>cnn=[(3, 100)], lr=(0.005, 0.9, 2), l2=0.2, batch_size=100, dropout=0.5, metric=prec, valid=0.1, seql=20</t>
    <phoneticPr fontId="3" type="noConversion"/>
  </si>
  <si>
    <t>cnn=[(3, 64)], lr=(0.005, 0.9, 2), l2=0.2, batch_size=100, dropout=0.5, metric=prec, valid=0.1, seql=20</t>
    <phoneticPr fontId="3" type="noConversion"/>
  </si>
  <si>
    <t>cnn=[(3, 64)], lr=(0.005, 0.9, 2), l2=0.2, batch_size=100, dropout=0.5, metric=prec, valid=0.1, seql=20</t>
    <phoneticPr fontId="3" type="noConversion"/>
  </si>
  <si>
    <t>cnn=[(3, 128)], lr=(0.005, 0.9, 2), l2=0.2, batch_size=100, dropout=0.5, metric=prec, valid=0.1, seql=20</t>
    <phoneticPr fontId="3" type="noConversion"/>
  </si>
  <si>
    <t>cnn=[(4, 128)], lr=(0.005, 0.9, 2), l2=0.2, batch_size=100, dropout=0.5, metric=prec, valid=0.1, seql=20</t>
    <phoneticPr fontId="3" type="noConversion"/>
  </si>
  <si>
    <t>m93_cnndist4_ek_1547659435</t>
  </si>
  <si>
    <t>cnn=[(3, 100)], lr=(0.005, 0.9, 2), l2=0.4, batch_size=100, dropout=0.5, metric=prec, valid=0.1, seql=20</t>
    <phoneticPr fontId="3" type="noConversion"/>
  </si>
  <si>
    <t>m93_cnndist3_ek_1547699146</t>
  </si>
  <si>
    <t>cnn=[(3, 64)], dense=[(32, 0.2)], lr=(0.005, 0.9, 2), l2=0.3, batch_size=100, dropout=0.5, metric=prec, valid=0.1, seql=30</t>
    <phoneticPr fontId="3" type="noConversion"/>
  </si>
  <si>
    <t>cnn=[(3, 64)], dense=[(32, 0.2)], lr=(0.005, 0.9, 2), l2=0.3, batch_size=100, dropout=0.5, metric=prec, valid=0.1, seql=20</t>
    <phoneticPr fontId="3" type="noConversion"/>
  </si>
  <si>
    <t>cnn=[(3, 100)], dense=[(32, 0.2)], lr=(0.005, 0.9, 2), l2=0.2, batch_size=100, dropout=0.5, metric=prec, valid=0.1, seql=20</t>
    <phoneticPr fontId="3" type="noConversion"/>
  </si>
  <si>
    <t>cnn=[(3, 64)], dense=[(32, 0.2)], lr=(0.005, 0.9, 2), l2=0.2, batch_size=100, dropout=0.5, metric=prec, valid=0.1, seql=20</t>
    <phoneticPr fontId="3" type="noConversion"/>
  </si>
  <si>
    <t>m93_cnndist5_ek_1547727102</t>
  </si>
  <si>
    <t>cnn=[(3, 64)], dense=[(32, 0.2)], lr=(0.005, 0.9, 2), l2=0.2, batch_size=100, dropout=0.5, metric=test_score, valid=0.05, seql=30</t>
    <phoneticPr fontId="3" type="noConversion"/>
  </si>
  <si>
    <t>m93_cnndist3_ek_1547699449</t>
    <phoneticPr fontId="3" type="noConversion"/>
  </si>
  <si>
    <t>m93_cnndist3_ek_1547733626</t>
  </si>
  <si>
    <t>m93_cnndist3_ek_1547733685</t>
  </si>
  <si>
    <t>cnn=[(3, 64)], dense=[(32, 0.2)], lr=(0.005, 0.9, 2), l2=0.2, batch_size=100, dropout=0.5, metric=prec, valid=0.1, seql=30</t>
    <phoneticPr fontId="3" type="noConversion"/>
  </si>
  <si>
    <t>m93_cnndist3_ek_1547735256</t>
  </si>
  <si>
    <t>m93_cnndist3_ek_1547735299</t>
  </si>
  <si>
    <t>m93_cnndist3_ek_1547735425</t>
  </si>
  <si>
    <t>m93_cnndist3_ek_1547735368</t>
  </si>
  <si>
    <t>cnn=[(3, 100)], dense=[(32, 0.2)], lr=(0.005, 0.95, 2), l2=0.3, batch_size=100, dropout=0.5, metric=prec, valid=0.05, seql=30</t>
    <phoneticPr fontId="3" type="noConversion"/>
  </si>
  <si>
    <t>cnn=[(3, 64)], dense=[(32, 0.3)], lr=(0.005, 0.95, 2), l2=0.3, batch_size=100, dropout=0.5, metric=prec, valid=0.05, seql=30</t>
    <phoneticPr fontId="3" type="noConversion"/>
  </si>
  <si>
    <t>cnn=[(3, 64)], dense=[(32, 0.2)], lr=(0.005, 0.95, 2), l2=0.2, batch_size=50, dropout=0.5, metric=prec, valid=0.05, seql=30</t>
    <phoneticPr fontId="3" type="noConversion"/>
  </si>
  <si>
    <t>cnn=[(3, 64)], dense=[(32, 0.2)], lr=(0.005, 0.95, 2), l2=0.2, batch_size=50, dropout=0.75, metric=prec, valid=0.05, seql=30</t>
    <phoneticPr fontId="3" type="noConversion"/>
  </si>
  <si>
    <t>m93_cnndist3_ek_1547797094</t>
  </si>
  <si>
    <t>m93_cnndist3_ek_1547797159</t>
  </si>
  <si>
    <t>(同上)</t>
    <phoneticPr fontId="3" type="noConversion"/>
  </si>
  <si>
    <t>m93_cnnd3m_ek_1547801665</t>
  </si>
  <si>
    <t>m93_cnnd3m_ek_1547802065</t>
  </si>
  <si>
    <t>m93_cnnd3m_ek_1547802067</t>
  </si>
  <si>
    <t>failed</t>
    <phoneticPr fontId="3" type="noConversion"/>
  </si>
  <si>
    <t>m93_cnndist3_ek_1547885860</t>
  </si>
  <si>
    <t>cnn=[(3, 64)], dense=[(32, 0.3)], lr=(0.005, 0.9, 2), l2=0.3, batch_size=100, dropout=0.5, metric=test_score, valid=0.05, seql=30</t>
    <phoneticPr fontId="3" type="noConversion"/>
  </si>
  <si>
    <t>m93_cnndist3_ek_1547886263</t>
  </si>
  <si>
    <t>cnn=[(3, 64)], dense=[(32, 0.3)], lr=(0.005, 0.9, 2), l2=0.3, batch_size=100, dropout=0.5, metric=test_score, valid=0.1, seql=30</t>
    <phoneticPr fontId="3" type="noConversion"/>
  </si>
  <si>
    <t>m93_cnndist3_ek_1547886693</t>
  </si>
  <si>
    <t>cnn=[(3, 64)], dense=[(16, 0.3)], lr=(0.005, 0.9, 2), l2=0.3, batch_size=100, dropout=0.5, metric=test_score, valid=0.05, seql=30</t>
    <phoneticPr fontId="3" type="noConversion"/>
  </si>
  <si>
    <t>m93_cnndist3_ek_1547886781</t>
  </si>
  <si>
    <t>cnn=[(3, 64)], dense=[(32, 0.3)], lr=(0.005, 0.9, 3), l2=0.3, batch_size=100, dropout=0.5, metric=test_score, valid=0.05, seql=30</t>
    <phoneticPr fontId="3" type="noConversion"/>
  </si>
  <si>
    <t>m93_cnndist3_ek_1547887274</t>
  </si>
  <si>
    <t>m93_cnndist3_ek_1547887276</t>
  </si>
  <si>
    <t>cnn=[(3, 64)], dense=[(20, 0.2)], lr=(0.005, 0.9, 2), l2=0.4, batch_size=100, dropout=0.5, metric=test_score, valid=0.1, seql=25</t>
    <phoneticPr fontId="3" type="noConversion"/>
  </si>
  <si>
    <t>cnn=[(3, 64)], dense=[(20, 0.2)], lr=(0.005, 0.9, 2), l2=0.4, batch_size=100, dropout=0.5, metric=test_score, valid=0.1, seql=25</t>
    <phoneticPr fontId="3" type="noConversion"/>
  </si>
  <si>
    <t>m93_cnndist3_ek_1547892109</t>
  </si>
  <si>
    <t>m93_cnndist3mo_ek_1547904168</t>
  </si>
  <si>
    <t>m93_cnndist3mo_ek_1547904164</t>
  </si>
  <si>
    <t>cnn=[(3, 64)], lr=(0.005, 0.9, 2), l2=0.2, batch_size=100, dropout=0.5, metric=test_score, valid=0.05, seql=30, maxout=[6,2,2,2]</t>
    <phoneticPr fontId="3" type="noConversion"/>
  </si>
  <si>
    <t>cnn=[(3, 64)], lr=(0.005, 0.9, 2), l2=0.2, batch_size=100, dropout=0.5, metric=test_score, valid=0.05, seql=30, maxout=[6,2,2,2]</t>
    <phoneticPr fontId="3" type="noConversion"/>
  </si>
  <si>
    <t>m93_cnndist3_ek_1547970724</t>
  </si>
  <si>
    <t>binary_m93bin_cnnd3_ek_1547973600</t>
  </si>
  <si>
    <t>valid_prec</t>
    <phoneticPr fontId="3" type="noConversion"/>
  </si>
  <si>
    <t>test_prec</t>
    <phoneticPr fontId="3" type="noConversion"/>
  </si>
  <si>
    <t>binary_m93bin_cnnd3_ek_1547978269</t>
  </si>
  <si>
    <t>m93_cnn_ek_1547979568</t>
  </si>
  <si>
    <t>m93_cnn_ek_1547979568 + binary_m93bin_cnnd3_ek_1547978269</t>
  </si>
  <si>
    <t>m93_cnn_ek_1547979567</t>
    <phoneticPr fontId="3" type="noConversion"/>
  </si>
  <si>
    <t>m93_cnn_ek_1547979567 + binary_m93bin_cnnd3_ek_1547978269</t>
    <phoneticPr fontId="3" type="noConversion"/>
  </si>
  <si>
    <t>binary_m93bin_cnnd3_ek_1548056167</t>
  </si>
  <si>
    <t>precision</t>
    <phoneticPr fontId="3" type="noConversion"/>
  </si>
  <si>
    <t>recall</t>
    <phoneticPr fontId="3" type="noConversion"/>
  </si>
  <si>
    <t>happy</t>
    <phoneticPr fontId="3" type="noConversion"/>
  </si>
  <si>
    <t>sad</t>
    <phoneticPr fontId="3" type="noConversion"/>
  </si>
  <si>
    <t>angry</t>
    <phoneticPr fontId="3" type="noConversion"/>
  </si>
  <si>
    <t>others</t>
    <phoneticPr fontId="3" type="noConversion"/>
  </si>
  <si>
    <t>others</t>
    <phoneticPr fontId="3" type="noConversion"/>
  </si>
  <si>
    <t xml:space="preserve">happy </t>
    <phoneticPr fontId="3" type="noConversion"/>
  </si>
  <si>
    <t>sad</t>
    <phoneticPr fontId="3" type="noConversion"/>
  </si>
  <si>
    <t>n_sample</t>
    <phoneticPr fontId="3" type="noConversion"/>
  </si>
  <si>
    <t>#1</t>
    <phoneticPr fontId="3" type="noConversion"/>
  </si>
  <si>
    <t>#3</t>
    <phoneticPr fontId="3" type="noConversion"/>
  </si>
  <si>
    <t>distribution</t>
    <phoneticPr fontId="3" type="noConversion"/>
  </si>
  <si>
    <t>Score</t>
    <phoneticPr fontId="3" type="noConversion"/>
  </si>
  <si>
    <t>#4</t>
    <phoneticPr fontId="3" type="noConversion"/>
  </si>
  <si>
    <t>0.7728 (1)</t>
  </si>
  <si>
    <t>leo1020</t>
  </si>
  <si>
    <t>0.7609 (2)</t>
  </si>
  <si>
    <t>0.7592 (3)</t>
  </si>
  <si>
    <t>dawei.li</t>
  </si>
  <si>
    <t>0.7539 (4)</t>
  </si>
  <si>
    <t>liangxh16</t>
  </si>
  <si>
    <t>0.7507 (5)</t>
  </si>
  <si>
    <t>0.7459 (6)</t>
  </si>
  <si>
    <t>0.7456 (7)</t>
  </si>
  <si>
    <t>gesy</t>
  </si>
  <si>
    <t>0.7452 (8)</t>
  </si>
  <si>
    <t>0.7447 (9)</t>
  </si>
  <si>
    <t>0.7442 (10)</t>
  </si>
  <si>
    <t>mchobby</t>
  </si>
  <si>
    <t>0.7430 (11)</t>
  </si>
  <si>
    <t>0.7429 (12)</t>
  </si>
  <si>
    <t>0.7738 (1)</t>
  </si>
  <si>
    <t>0.7625 (2)</t>
  </si>
  <si>
    <t>0.7609 (3)</t>
  </si>
  <si>
    <t>megaman</t>
  </si>
  <si>
    <t>0.7548 (4)</t>
  </si>
  <si>
    <t>0.7541 (5)</t>
  </si>
  <si>
    <t>0.7539 (6)</t>
  </si>
  <si>
    <t>0.7507 (7)</t>
  </si>
  <si>
    <t>cnn=[(3, 80)], dense=[(40, 0.2)], lr=(0.005, 0.9, 2), l2=0.2, batch_size=100, dropout=0.5, metric=test_score, valid=0.05, seql=30</t>
    <phoneticPr fontId="3" type="noConversion"/>
  </si>
  <si>
    <t>f_m93_cnn_ek_1548155698</t>
  </si>
  <si>
    <t>VALID</t>
  </si>
  <si>
    <t>TRAIN+</t>
    <phoneticPr fontId="3" type="noConversion"/>
  </si>
  <si>
    <t>f_m93_cnn_ek_1548155708</t>
  </si>
  <si>
    <t>TRAIN+</t>
    <phoneticPr fontId="3" type="noConversion"/>
  </si>
  <si>
    <t>f_m93_cnn_ek_1548156991</t>
  </si>
  <si>
    <t>0.7768 (1)</t>
  </si>
  <si>
    <t>0.7541 (4)</t>
  </si>
  <si>
    <t>f_m93_cnn_ek_1548157530</t>
  </si>
  <si>
    <t>cnn=[(3, 64)], dense=[(32, 0.2)], lr=(0.005, 0.9, 2), l2=0.2, batch_size=100, dropout=0.5, metric=prec, valid=0.1, seql=30, maxout=[3,1,1,1], sampling=True</t>
    <phoneticPr fontId="3" type="noConversion"/>
  </si>
  <si>
    <t>cnn=[(3, 64)], dense=[(32, 0.2)], lr=(0.005, 0.9, 2), l2=0.2, batch_size=100, dropout=0.5, metric=prec, valid=0.1, seql=30, maxout=[6,2,2,2], sampling=True</t>
    <phoneticPr fontId="3" type="noConversion"/>
  </si>
  <si>
    <t>cnn=[(3, 64)], dense=[(32, 0.2)], lr=(0.005, 0.9, 2), l2=0.2, batch_size=100, dropout=0.5, metric=prec, valid=0.1, seql=30, sampling=True</t>
    <phoneticPr fontId="3" type="noConversion"/>
  </si>
  <si>
    <t>cnn=[(3, 64)], dense=[(32, 0.2)], lr=(0.005, 0.9, 2), l2=0.2, batch_size=100, dropout=0.5, metric=prec, valid=0.1, seql=30, sampling=True</t>
    <phoneticPr fontId="3" type="noConversion"/>
  </si>
  <si>
    <t>f_m93_cnn_ek_1548157931</t>
  </si>
  <si>
    <t>f_m93_cnn_ek_1548157932</t>
  </si>
  <si>
    <t>f_m93_cnn_ek_1548158281</t>
  </si>
  <si>
    <t>f_m93_cnn_ek_1548159544</t>
  </si>
  <si>
    <t>cnn=[(3, 64)], dense=[(32, 0.2)], lr=(0.005, 0.9, 2), l2=0.2, batch_size=100, dropout=0.5, metric=prec, valid=0.1, seql=30, sampling=False</t>
    <phoneticPr fontId="3" type="noConversion"/>
  </si>
  <si>
    <t>f_m93_cnn_ek_1548159546</t>
  </si>
  <si>
    <t>f_m93_cnn_ek_1548159958</t>
  </si>
  <si>
    <t>f_m93_cnn_ek_1548162274</t>
  </si>
  <si>
    <t>cnn=[(5, 128)], dense=[(32, 0.2)], lr=(0.005, 0.9, 2), l2=0.2, batch_size=100, dropout=0.5, metric=prec, valid=0.1, seql=30, sampling=False</t>
    <phoneticPr fontId="3" type="noConversion"/>
  </si>
  <si>
    <t>f_m93_cnn_ek_1548162267</t>
  </si>
  <si>
    <t>f_m93_cnn_ek_1548162674</t>
  </si>
  <si>
    <t>symss</t>
  </si>
  <si>
    <t>0.7517 (5)</t>
  </si>
  <si>
    <t>0.7511 (6)</t>
  </si>
  <si>
    <t>f_m93_cnn_ek_1548162982</t>
  </si>
  <si>
    <t>cnn=[(5, 128)], dense=[(32, 0.2)], lr=(0.005, 0.9, 2), l2=0.2, batch_size=100, dropout=0.5, metric=prec, valid=0.1, seql=30, sampling=True</t>
    <phoneticPr fontId="3" type="noConversion"/>
  </si>
  <si>
    <t>f_m93_cnn_ek_1548162865</t>
  </si>
  <si>
    <t>#5</t>
    <phoneticPr fontId="3" type="noConversion"/>
  </si>
  <si>
    <t>f_m93_cnn_ek_1548164805</t>
  </si>
  <si>
    <t>f_m93_cnn_ek_1548164804</t>
  </si>
  <si>
    <t>cnn=[(5, 128)], dense=[(63, 0.1), (32, 0.2)], lr=(0.005, 0.9, 2), l2=0.2, batch_size=100, dropout=0.5, metric=prec, valid=0.1, seql=30, sampling=True</t>
    <phoneticPr fontId="3" type="noConversion"/>
  </si>
  <si>
    <t>#6</t>
    <phoneticPr fontId="3" type="noConversion"/>
  </si>
  <si>
    <t>f_m93_cnn2_ek_1548176536</t>
  </si>
  <si>
    <t>f_m93_cnn2_ek_1548176562</t>
  </si>
  <si>
    <t>cnn=[(5, 128), (3, 64)], dense=[(32, 0.2)], lr=(0.005, 0.9, 2), l2=0.2, batch_size=100, dropout=0.5, metric=prec, valid=0.1, seql=30, sampling=True</t>
    <phoneticPr fontId="3" type="noConversion"/>
  </si>
  <si>
    <t>#7</t>
    <phoneticPr fontId="3" type="noConversion"/>
  </si>
  <si>
    <t>f_m93_cnn2_ek_1548181895</t>
  </si>
  <si>
    <t>f_m93_cnn2_ek_1548181897</t>
  </si>
  <si>
    <t>#8</t>
    <phoneticPr fontId="3" type="noConversion"/>
  </si>
  <si>
    <t>Ensemble</t>
    <phoneticPr fontId="3" type="noConversion"/>
  </si>
  <si>
    <t>f_m93_cnn_ek_1548162982,f_m93_cnn_ek_1548162865,f_m93_cnn2_ek_1548176536</t>
  </si>
  <si>
    <t>f_m93_cnn_ek_1548230483</t>
  </si>
  <si>
    <t>f_m93_cnn_ek_1548230480</t>
  </si>
  <si>
    <t>f_m93_cnn_ek_1548232935</t>
  </si>
  <si>
    <t>#9</t>
    <phoneticPr fontId="3" type="noConversion"/>
  </si>
  <si>
    <t>f_m93_cnn_ek_1548233926</t>
  </si>
  <si>
    <t>f_m93_cnn_ek_1548230519</t>
  </si>
  <si>
    <t>cnn=[(3, 64)], dense=[(32, 0.2)], lr=(0.005, 0.9, 2), l2=0.2, batch_size=100, dropout=0.5, metric=prec, valid=0.1, seql=30, sampling=False</t>
    <phoneticPr fontId="3" type="noConversion"/>
  </si>
  <si>
    <t>f_m93_cnn_ek_1548236697</t>
  </si>
  <si>
    <t>f_m93_cnn_ek_1548237275</t>
  </si>
  <si>
    <t>#10</t>
    <phoneticPr fontId="3" type="noConversion"/>
  </si>
  <si>
    <t>f_m93_cnn_ek_1548244082</t>
  </si>
  <si>
    <t>cnn=[(5, 128)], dense=[(32, 0.2)], maxout=[3,1,1,1] lr=(0.005, 0.9, 2), l2=0.2, batch_size=100, dropout=0.5, metric=prec, valid=0.1, seql=30, sampling=True</t>
    <phoneticPr fontId="3" type="noConversion"/>
  </si>
  <si>
    <t>f_m93_cnn_ek_1548244084</t>
  </si>
  <si>
    <t>CNN(3,64)</t>
    <phoneticPr fontId="3" type="noConversion"/>
  </si>
  <si>
    <t>CNN(3, 64) sampling=False</t>
    <phoneticPr fontId="3" type="noConversion"/>
  </si>
  <si>
    <t>f_m93_cnn_ek_1548245406</t>
  </si>
  <si>
    <t>f_m93_cnn_ek_1548245404</t>
  </si>
  <si>
    <t>#11</t>
    <phoneticPr fontId="3" type="noConversion"/>
  </si>
  <si>
    <t>#</t>
    <phoneticPr fontId="3" type="noConversion"/>
  </si>
  <si>
    <t>binary_f_m93b_ek_1548248271</t>
  </si>
  <si>
    <t>precision_0</t>
  </si>
  <si>
    <t>recall_0</t>
  </si>
  <si>
    <t>binary_f_m93b_ek_1548248274</t>
  </si>
  <si>
    <t>binary_f_m93b_ek_1548248677</t>
  </si>
  <si>
    <t>binary_f_m93b_ek_1548248678</t>
  </si>
  <si>
    <t>binary_f_m93b_ek_1548249178</t>
  </si>
  <si>
    <t>cnn=[(5, 128)], dense=[(32, 0.2)], lr=(0.005, 0.9, 2), l2=0.2, batch_size=100, dropout=0.5, metric=prec, valid=0.1, seql=30, sampling=True</t>
    <phoneticPr fontId="3" type="noConversion"/>
  </si>
  <si>
    <t>precision_0</t>
    <phoneticPr fontId="3" type="noConversion"/>
  </si>
  <si>
    <t>binary_f_m93b_ek_1548249177</t>
  </si>
  <si>
    <t>binary_f_m93b_ek_1548250137</t>
    <phoneticPr fontId="3" type="noConversion"/>
  </si>
  <si>
    <t>binary_f_m93b_ek_1548250135</t>
  </si>
  <si>
    <t>f_m93tri_ek_1548250906</t>
  </si>
  <si>
    <t>f_m93tri_ek_1548250886</t>
  </si>
  <si>
    <t>f_m93tri_ek_1548251309</t>
  </si>
  <si>
    <t xml:space="preserve"> f_m93tri_ek_154825131</t>
  </si>
  <si>
    <t>f_m93tri_ek_1548251718</t>
  </si>
  <si>
    <t>f_m93tri_ek_1548251550</t>
  </si>
  <si>
    <t>f_m93tri_ek_1548252270</t>
  </si>
  <si>
    <t>f_m93tri_ek_1548252272</t>
  </si>
  <si>
    <t>#13</t>
    <phoneticPr fontId="3" type="noConversion"/>
  </si>
  <si>
    <t>#15</t>
    <phoneticPr fontId="3" type="noConversion"/>
  </si>
  <si>
    <t>binary_f_m93b_ek_1548257143</t>
  </si>
  <si>
    <t>binary_f_m93b_ek_1548257147</t>
  </si>
  <si>
    <t>binary_f_m93b_ek_1548257166</t>
  </si>
  <si>
    <t>binary_f_m93b_ek_1548257181</t>
  </si>
  <si>
    <t>binary_f_m93b_ek_1548257221</t>
  </si>
  <si>
    <t>binary_f_m93b_ek_1548257201</t>
  </si>
  <si>
    <t>binary_f_m93b_ek_1548257206</t>
    <phoneticPr fontId="3" type="noConversion"/>
  </si>
  <si>
    <t>binary_f_m93b_ek_1548257211</t>
  </si>
  <si>
    <t>f_m93tri_ek_1548300446</t>
  </si>
  <si>
    <t>f_m93tri_ek_1548300442</t>
  </si>
  <si>
    <t>f_m93tri_ek_1548300798</t>
  </si>
  <si>
    <t>f_m93tri_ek_1548300796</t>
  </si>
  <si>
    <t>#16</t>
    <phoneticPr fontId="3" type="noConversion"/>
  </si>
  <si>
    <t>#17</t>
    <phoneticPr fontId="3" type="noConversion"/>
  </si>
  <si>
    <t>#18</t>
    <phoneticPr fontId="3" type="noConversion"/>
  </si>
  <si>
    <t>#19</t>
    <phoneticPr fontId="3" type="noConversion"/>
  </si>
  <si>
    <t>#20</t>
    <phoneticPr fontId="3" type="noConversion"/>
  </si>
  <si>
    <t>#21</t>
    <phoneticPr fontId="3" type="noConversion"/>
  </si>
  <si>
    <t>#22</t>
    <phoneticPr fontId="3" type="noConversion"/>
  </si>
  <si>
    <t>#23</t>
    <phoneticPr fontId="3" type="noConversion"/>
  </si>
  <si>
    <t>#24</t>
    <phoneticPr fontId="3" type="noConversion"/>
  </si>
  <si>
    <t>#25</t>
    <phoneticPr fontId="3" type="noConversion"/>
  </si>
  <si>
    <t>#27</t>
    <phoneticPr fontId="3" type="noConversion"/>
  </si>
  <si>
    <t>#28</t>
    <phoneticPr fontId="3" type="noConversion"/>
  </si>
  <si>
    <t>f_m93_cnn_ek_1550217475</t>
  </si>
  <si>
    <t>f_m93_cnn_ek_1550217472</t>
  </si>
  <si>
    <t>f_m93_cnn_ek_1550217826</t>
  </si>
  <si>
    <t>f_m93_cnn_ek_1550217824</t>
  </si>
  <si>
    <t>No sampling</t>
    <phoneticPr fontId="3" type="noConversion"/>
  </si>
  <si>
    <t>base</t>
    <phoneticPr fontId="3" type="noConversion"/>
  </si>
  <si>
    <t>f_m93_cnn_ek_1550218112</t>
  </si>
  <si>
    <t>f_m93_cnn_ek_1550218476</t>
  </si>
  <si>
    <t>f_m93_cnn_ek_1550218374</t>
  </si>
  <si>
    <t>f_m93_cnn_ek_1550220794</t>
  </si>
  <si>
    <t>f_m93_cnn_ek_1550220832</t>
  </si>
  <si>
    <t>f_m93_cnn_ek_1550221336</t>
  </si>
  <si>
    <t>early_stop by f1-score</t>
    <phoneticPr fontId="3" type="noConversion"/>
  </si>
  <si>
    <t>f_m93_cnn_ek_1550222113</t>
  </si>
  <si>
    <t>f_m93_cnn_ek_1550222116</t>
  </si>
  <si>
    <t>f_m93_cnn_ek_1550222617</t>
  </si>
  <si>
    <t>google_ek</t>
    <phoneticPr fontId="3" type="noConversion"/>
  </si>
  <si>
    <t>f_m93_cnn_ek_1550223269</t>
  </si>
  <si>
    <t>f_m93_cnn_ek_1550223286</t>
  </si>
  <si>
    <t>early_stop by recall</t>
    <phoneticPr fontId="3" type="noConversion"/>
  </si>
  <si>
    <t>f_m93_cnn_ek_1550223702</t>
  </si>
  <si>
    <t>f_m93_cnn_ek_1550223783</t>
  </si>
  <si>
    <t>f_m93_cnn_ek_1550224105</t>
  </si>
  <si>
    <t>f_m93_cnn_ek_1550224107</t>
  </si>
  <si>
    <t>f_m93tri_ek_1550299917</t>
    <phoneticPr fontId="3" type="noConversion"/>
  </si>
  <si>
    <t>f_m93tri_ek_1550299920</t>
  </si>
  <si>
    <t>f_m93tri_ek_1550300133</t>
  </si>
  <si>
    <t>f_m93tri_ek_1550300130</t>
  </si>
  <si>
    <t>f_m93tri_ek_1550300328</t>
  </si>
  <si>
    <t>f_m93tri_ek_1550300326</t>
  </si>
  <si>
    <t>f_m93tri_ek_1550300464</t>
  </si>
  <si>
    <t>f_m93tri_ek_1550300462</t>
  </si>
  <si>
    <t>f_m93tri_ek_1550300611</t>
  </si>
  <si>
    <t>f_m93tri_ek_1550300633</t>
  </si>
  <si>
    <t>"</t>
    <phoneticPr fontId="3" type="noConversion"/>
  </si>
  <si>
    <t>binary_f_m93b_ek_1550304049</t>
  </si>
  <si>
    <t>binary_f_m93b_ek_1550304419</t>
  </si>
  <si>
    <t>binary_f_m93b_ek_1550304421</t>
  </si>
  <si>
    <t>binary_f_m93b_ek_1550304764</t>
  </si>
  <si>
    <t>binary_f_m93b_ek_1550304767</t>
  </si>
  <si>
    <t>binary_f_m93b_ek_1550304978</t>
  </si>
  <si>
    <t>binary_f_m93b_ek_1550305170</t>
  </si>
  <si>
    <t>binary_f_m93b_ek_1550305047</t>
  </si>
  <si>
    <t>binary_f_m93b_ek_1550305430</t>
  </si>
  <si>
    <t>binary_f_m93b_ek_1550305432</t>
  </si>
  <si>
    <t>binary_f_m93b_ek_1550305779</t>
  </si>
  <si>
    <t>binary_f_m93b_ek_1550305919</t>
  </si>
  <si>
    <t>binary_f_m93b_ek_1550304047</t>
    <phoneticPr fontId="3" type="noConversion"/>
  </si>
  <si>
    <t>CNN</t>
    <phoneticPr fontId="3" type="noConversion"/>
  </si>
  <si>
    <t>CNN</t>
    <phoneticPr fontId="3" type="noConversion"/>
  </si>
  <si>
    <t>A_gru_ek_1553066518</t>
  </si>
  <si>
    <t>GRU</t>
    <phoneticPr fontId="3" type="noConversion"/>
  </si>
  <si>
    <t>rnn=150, dense=[], lr=(0.001, 0.9, 2), l2=0.2, batch_size=100, dropout=0.5, metric=f1</t>
    <phoneticPr fontId="3" type="noConversion"/>
  </si>
  <si>
    <t>A_cnn_ek_1553066753</t>
  </si>
  <si>
    <t>cnn=[(5, 128)], dense=[], lr=(0.001, 0.9, 2), l2=0.2, batch_size=100, dropout=0.5, metric=f1</t>
    <phoneticPr fontId="3" type="noConversion"/>
  </si>
  <si>
    <t>A_cnn_ek_1553066986</t>
  </si>
  <si>
    <t>cnn=[(4, 80)], dense=[], lr=(0.001, 0.9, 2), l2=0.2, batch_size=100, dropout=0.5, metric=f1</t>
    <phoneticPr fontId="3" type="noConversion"/>
  </si>
  <si>
    <t>CNN</t>
    <phoneticPr fontId="3" type="noConversion"/>
  </si>
  <si>
    <t>A_cnna_ek_1553067122</t>
  </si>
  <si>
    <t>CNN+attention</t>
    <phoneticPr fontId="3" type="noConversion"/>
  </si>
  <si>
    <t>A_cnn_ek_1553067505</t>
  </si>
  <si>
    <t>A_bgru_ek_1553068355</t>
  </si>
  <si>
    <t>BiGRU</t>
    <phoneticPr fontId="3" type="noConversion"/>
  </si>
  <si>
    <t>A_cnn_ek_1553068846</t>
  </si>
  <si>
    <t>cnn=[(5, 128)], dense=[], lr=(0.005, 0.9, 2), l2=0.1, batch_size=100, dropout=0.5, metric=f1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</si>
</sst>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76" formatCode="0.0000"/>
    <numFmt numFmtId="177" formatCode="0.00000"/>
    <numFmt numFmtId="178" formatCode="0.0000_);[Red]\(0.0000\)"/>
    <numFmt numFmtId="179" formatCode="0.0000_ "/>
    <numFmt numFmtId="180" formatCode="0_);[Red]\(0\)"/>
    <numFmt numFmtId="187" formatCode="_(* #,##0_);_(* \(#,##0\);_(* &quot;-&quot;??_);_(@_)"/>
    <numFmt numFmtId="188" formatCode="_(* #,##0.0000_);_(* \(#,##0.0000\);_(* &quot;-&quot;??_);_(@_)"/>
  </numFmts>
  <fonts count="22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12"/>
      <color theme="1"/>
      <name val="Helvetica Neue"/>
    </font>
    <font>
      <b/>
      <sz val="12"/>
      <color rgb="FF008000"/>
      <name val="Helvetica Neue"/>
    </font>
    <font>
      <sz val="12"/>
      <color rgb="FF666666"/>
      <name val="Helvetica Neue"/>
    </font>
    <font>
      <b/>
      <sz val="12"/>
      <color rgb="FFFF0000"/>
      <name val="Arial"/>
    </font>
    <font>
      <b/>
      <sz val="12"/>
      <color rgb="FFFF0000"/>
      <name val="Helvetica Neue"/>
    </font>
    <font>
      <b/>
      <sz val="12"/>
      <color rgb="FFFF0000"/>
      <name val="DengXian"/>
      <family val="2"/>
      <charset val="134"/>
      <scheme val="minor"/>
    </font>
    <font>
      <b/>
      <sz val="12"/>
      <color rgb="FF00B0F0"/>
      <name val="Helvetica Neue"/>
    </font>
    <font>
      <sz val="12"/>
      <color rgb="FF666666"/>
      <name val="DengXian"/>
      <family val="2"/>
      <charset val="134"/>
      <scheme val="minor"/>
    </font>
    <font>
      <sz val="12"/>
      <color rgb="FF101010"/>
      <name val="DengXian"/>
      <family val="2"/>
      <charset val="134"/>
      <scheme val="minor"/>
    </font>
    <font>
      <b/>
      <sz val="12"/>
      <color rgb="FF101010"/>
      <name val="Helvetica Neue"/>
    </font>
    <font>
      <sz val="12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2"/>
      <color rgb="FF008000"/>
      <name val="DengXian"/>
      <family val="3"/>
      <charset val="134"/>
      <scheme val="minor"/>
    </font>
    <font>
      <b/>
      <sz val="12"/>
      <color rgb="FF00B0F0"/>
      <name val="DengXian"/>
      <family val="3"/>
      <charset val="134"/>
      <scheme val="minor"/>
    </font>
    <font>
      <b/>
      <sz val="12"/>
      <color rgb="FF0070C0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249">
    <xf numFmtId="0" fontId="0" fillId="0" borderId="0" xfId="0"/>
    <xf numFmtId="176" fontId="0" fillId="0" borderId="0" xfId="0" applyNumberFormat="1"/>
    <xf numFmtId="0" fontId="7" fillId="0" borderId="0" xfId="0" applyFont="1"/>
    <xf numFmtId="0" fontId="0" fillId="0" borderId="0" xfId="0" applyFont="1"/>
    <xf numFmtId="0" fontId="8" fillId="0" borderId="0" xfId="0" applyFont="1"/>
    <xf numFmtId="0" fontId="9" fillId="0" borderId="0" xfId="0" applyFont="1"/>
    <xf numFmtId="176" fontId="0" fillId="0" borderId="0" xfId="0" applyNumberFormat="1" applyFont="1"/>
    <xf numFmtId="176" fontId="6" fillId="0" borderId="0" xfId="0" applyNumberFormat="1" applyFont="1"/>
    <xf numFmtId="0" fontId="11" fillId="0" borderId="0" xfId="0" applyFont="1"/>
    <xf numFmtId="0" fontId="10" fillId="0" borderId="0" xfId="0" applyFont="1"/>
    <xf numFmtId="176" fontId="12" fillId="0" borderId="0" xfId="0" applyNumberFormat="1" applyFont="1"/>
    <xf numFmtId="0" fontId="13" fillId="0" borderId="0" xfId="0" applyFont="1"/>
    <xf numFmtId="176" fontId="14" fillId="0" borderId="0" xfId="0" applyNumberFormat="1" applyFont="1"/>
    <xf numFmtId="176" fontId="15" fillId="0" borderId="0" xfId="0" applyNumberFormat="1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wrapText="1"/>
    </xf>
    <xf numFmtId="0" fontId="16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/>
    </xf>
    <xf numFmtId="10" fontId="0" fillId="0" borderId="11" xfId="71" applyNumberFormat="1" applyFont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10" fontId="0" fillId="0" borderId="9" xfId="71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71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3" xfId="7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5" xfId="71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0" borderId="8" xfId="7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/>
    </xf>
    <xf numFmtId="10" fontId="0" fillId="0" borderId="13" xfId="71" applyNumberFormat="1" applyFont="1" applyBorder="1" applyAlignment="1">
      <alignment horizontal="center" vertical="center"/>
    </xf>
    <xf numFmtId="10" fontId="0" fillId="0" borderId="14" xfId="71" applyNumberFormat="1" applyFont="1" applyBorder="1" applyAlignment="1">
      <alignment horizontal="center" vertical="center"/>
    </xf>
    <xf numFmtId="10" fontId="0" fillId="0" borderId="0" xfId="71" applyNumberFormat="1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 vertical="center"/>
    </xf>
    <xf numFmtId="10" fontId="0" fillId="0" borderId="11" xfId="71" applyNumberFormat="1" applyFont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10" fontId="17" fillId="0" borderId="0" xfId="71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12" fillId="0" borderId="0" xfId="7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12" fillId="0" borderId="0" xfId="0" applyNumberFormat="1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12" xfId="7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2" fillId="0" borderId="0" xfId="0" applyFont="1"/>
    <xf numFmtId="176" fontId="0" fillId="0" borderId="0" xfId="0" applyNumberFormat="1" applyFont="1" applyAlignment="1">
      <alignment horizontal="center"/>
    </xf>
    <xf numFmtId="14" fontId="9" fillId="0" borderId="0" xfId="0" applyNumberFormat="1" applyFont="1"/>
    <xf numFmtId="176" fontId="0" fillId="0" borderId="0" xfId="0" applyNumberFormat="1" applyFont="1" applyAlignment="1">
      <alignment horizontal="center"/>
    </xf>
    <xf numFmtId="177" fontId="0" fillId="0" borderId="0" xfId="0" applyNumberFormat="1"/>
    <xf numFmtId="10" fontId="0" fillId="0" borderId="0" xfId="71" applyNumberFormat="1" applyFont="1" applyAlignment="1">
      <alignment horizontal="center"/>
    </xf>
    <xf numFmtId="0" fontId="0" fillId="0" borderId="0" xfId="0" applyFont="1" applyAlignment="1">
      <alignment horizontal="center"/>
    </xf>
    <xf numFmtId="176" fontId="15" fillId="0" borderId="0" xfId="0" applyNumberFormat="1" applyFont="1" applyAlignment="1">
      <alignment horizontal="center"/>
    </xf>
    <xf numFmtId="176" fontId="12" fillId="0" borderId="0" xfId="0" applyNumberFormat="1" applyFont="1" applyAlignment="1">
      <alignment horizontal="center"/>
    </xf>
    <xf numFmtId="176" fontId="14" fillId="0" borderId="0" xfId="0" applyNumberFormat="1" applyFont="1" applyAlignment="1">
      <alignment horizontal="center"/>
    </xf>
    <xf numFmtId="176" fontId="17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18" fillId="0" borderId="0" xfId="0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80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180" fontId="0" fillId="0" borderId="0" xfId="0" applyNumberFormat="1" applyBorder="1" applyAlignment="1">
      <alignment horizontal="center"/>
    </xf>
    <xf numFmtId="179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180" fontId="0" fillId="0" borderId="5" xfId="0" applyNumberFormat="1" applyBorder="1" applyAlignment="1">
      <alignment horizontal="center"/>
    </xf>
    <xf numFmtId="180" fontId="0" fillId="0" borderId="7" xfId="0" applyNumberFormat="1" applyBorder="1" applyAlignment="1">
      <alignment horizontal="center"/>
    </xf>
    <xf numFmtId="180" fontId="0" fillId="0" borderId="8" xfId="0" applyNumberFormat="1" applyBorder="1" applyAlignment="1">
      <alignment horizontal="center"/>
    </xf>
    <xf numFmtId="176" fontId="6" fillId="0" borderId="7" xfId="0" applyNumberFormat="1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180" fontId="0" fillId="0" borderId="4" xfId="0" applyNumberFormat="1" applyFont="1" applyBorder="1" applyAlignment="1">
      <alignment horizontal="center"/>
    </xf>
    <xf numFmtId="176" fontId="6" fillId="0" borderId="8" xfId="0" applyNumberFormat="1" applyFont="1" applyBorder="1" applyAlignment="1">
      <alignment horizontal="center"/>
    </xf>
    <xf numFmtId="179" fontId="0" fillId="0" borderId="8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76" fontId="6" fillId="0" borderId="4" xfId="0" applyNumberFormat="1" applyFont="1" applyBorder="1" applyAlignment="1">
      <alignment horizontal="center" vertical="center"/>
    </xf>
    <xf numFmtId="176" fontId="6" fillId="0" borderId="6" xfId="0" applyNumberFormat="1" applyFont="1" applyBorder="1" applyAlignment="1">
      <alignment horizontal="center" vertical="center"/>
    </xf>
    <xf numFmtId="180" fontId="0" fillId="0" borderId="6" xfId="0" applyNumberFormat="1" applyFont="1" applyBorder="1" applyAlignment="1">
      <alignment horizontal="center"/>
    </xf>
    <xf numFmtId="180" fontId="0" fillId="0" borderId="4" xfId="0" applyNumberFormat="1" applyBorder="1" applyAlignment="1">
      <alignment horizontal="center"/>
    </xf>
    <xf numFmtId="176" fontId="0" fillId="0" borderId="0" xfId="0" applyNumberFormat="1" applyFont="1" applyBorder="1" applyAlignment="1">
      <alignment horizontal="center"/>
    </xf>
    <xf numFmtId="180" fontId="0" fillId="0" borderId="1" xfId="0" applyNumberFormat="1" applyFont="1" applyBorder="1" applyAlignment="1">
      <alignment horizontal="center"/>
    </xf>
    <xf numFmtId="180" fontId="0" fillId="0" borderId="2" xfId="0" applyNumberFormat="1" applyFont="1" applyBorder="1" applyAlignment="1">
      <alignment horizontal="center"/>
    </xf>
    <xf numFmtId="180" fontId="0" fillId="0" borderId="3" xfId="0" applyNumberFormat="1" applyFont="1" applyBorder="1" applyAlignment="1">
      <alignment horizontal="center"/>
    </xf>
    <xf numFmtId="178" fontId="0" fillId="0" borderId="0" xfId="0" applyNumberFormat="1" applyFont="1" applyBorder="1" applyAlignment="1">
      <alignment horizontal="center"/>
    </xf>
    <xf numFmtId="180" fontId="0" fillId="0" borderId="1" xfId="0" applyNumberFormat="1" applyBorder="1" applyAlignment="1">
      <alignment horizontal="center"/>
    </xf>
    <xf numFmtId="179" fontId="0" fillId="0" borderId="3" xfId="0" applyNumberFormat="1" applyBorder="1" applyAlignment="1">
      <alignment horizontal="center"/>
    </xf>
    <xf numFmtId="180" fontId="0" fillId="0" borderId="6" xfId="0" applyNumberFormat="1" applyBorder="1" applyAlignment="1">
      <alignment horizontal="center"/>
    </xf>
    <xf numFmtId="176" fontId="6" fillId="0" borderId="0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19" fillId="0" borderId="0" xfId="0" applyFont="1"/>
    <xf numFmtId="0" fontId="14" fillId="0" borderId="0" xfId="0" applyFont="1"/>
    <xf numFmtId="0" fontId="20" fillId="0" borderId="0" xfId="0" applyFont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 applyAlignment="1">
      <alignment horizontal="center"/>
    </xf>
    <xf numFmtId="178" fontId="0" fillId="0" borderId="0" xfId="71" applyNumberFormat="1" applyFont="1" applyBorder="1" applyAlignment="1">
      <alignment horizontal="center"/>
    </xf>
    <xf numFmtId="177" fontId="0" fillId="0" borderId="0" xfId="0" applyNumberFormat="1" applyBorder="1"/>
    <xf numFmtId="10" fontId="0" fillId="0" borderId="0" xfId="71" applyNumberFormat="1" applyFont="1" applyBorder="1"/>
    <xf numFmtId="10" fontId="17" fillId="0" borderId="0" xfId="71" applyNumberFormat="1" applyFon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80" fontId="0" fillId="0" borderId="0" xfId="0" applyNumberFormat="1" applyFont="1" applyBorder="1" applyAlignment="1">
      <alignment horizontal="center"/>
    </xf>
    <xf numFmtId="176" fontId="0" fillId="0" borderId="6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ont="1" applyBorder="1"/>
    <xf numFmtId="178" fontId="0" fillId="0" borderId="7" xfId="0" applyNumberFormat="1" applyBorder="1" applyAlignment="1">
      <alignment horizontal="center"/>
    </xf>
    <xf numFmtId="178" fontId="0" fillId="0" borderId="8" xfId="0" applyNumberFormat="1" applyBorder="1" applyAlignment="1">
      <alignment horizontal="center"/>
    </xf>
    <xf numFmtId="180" fontId="6" fillId="0" borderId="0" xfId="0" applyNumberFormat="1" applyFont="1" applyBorder="1" applyAlignment="1">
      <alignment horizontal="center" vertical="center"/>
    </xf>
    <xf numFmtId="180" fontId="0" fillId="0" borderId="0" xfId="71" applyNumberFormat="1" applyFont="1" applyBorder="1" applyAlignment="1">
      <alignment horizontal="center"/>
    </xf>
    <xf numFmtId="180" fontId="0" fillId="0" borderId="0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1" fontId="0" fillId="0" borderId="0" xfId="71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6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/>
    </xf>
    <xf numFmtId="178" fontId="0" fillId="0" borderId="0" xfId="71" applyNumberFormat="1" applyFon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 vertical="center"/>
    </xf>
    <xf numFmtId="180" fontId="6" fillId="0" borderId="0" xfId="0" applyNumberFormat="1" applyFont="1" applyBorder="1" applyAlignment="1">
      <alignment horizontal="center"/>
    </xf>
    <xf numFmtId="180" fontId="0" fillId="0" borderId="0" xfId="71" applyNumberFormat="1" applyFont="1" applyBorder="1" applyAlignment="1">
      <alignment horizontal="center" vertical="center"/>
    </xf>
    <xf numFmtId="180" fontId="17" fillId="0" borderId="0" xfId="71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21" fillId="0" borderId="0" xfId="0" applyFont="1"/>
    <xf numFmtId="0" fontId="21" fillId="0" borderId="0" xfId="0" applyFont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180" fontId="21" fillId="0" borderId="4" xfId="0" applyNumberFormat="1" applyFont="1" applyBorder="1" applyAlignment="1">
      <alignment horizontal="center"/>
    </xf>
    <xf numFmtId="180" fontId="21" fillId="0" borderId="0" xfId="0" applyNumberFormat="1" applyFont="1" applyBorder="1" applyAlignment="1">
      <alignment horizontal="center"/>
    </xf>
    <xf numFmtId="180" fontId="21" fillId="0" borderId="5" xfId="0" applyNumberFormat="1" applyFont="1" applyBorder="1" applyAlignment="1">
      <alignment horizontal="center"/>
    </xf>
    <xf numFmtId="10" fontId="21" fillId="0" borderId="0" xfId="71" applyNumberFormat="1" applyFont="1" applyAlignment="1">
      <alignment horizontal="center"/>
    </xf>
    <xf numFmtId="176" fontId="21" fillId="0" borderId="4" xfId="0" applyNumberFormat="1" applyFont="1" applyBorder="1" applyAlignment="1">
      <alignment horizontal="center" vertical="center"/>
    </xf>
    <xf numFmtId="0" fontId="21" fillId="0" borderId="5" xfId="0" applyFont="1" applyBorder="1" applyAlignment="1">
      <alignment horizontal="center"/>
    </xf>
    <xf numFmtId="0" fontId="21" fillId="0" borderId="6" xfId="0" applyFont="1" applyBorder="1" applyAlignment="1">
      <alignment horizontal="center"/>
    </xf>
    <xf numFmtId="180" fontId="21" fillId="0" borderId="6" xfId="0" applyNumberFormat="1" applyFont="1" applyBorder="1" applyAlignment="1">
      <alignment horizontal="center"/>
    </xf>
    <xf numFmtId="180" fontId="21" fillId="0" borderId="7" xfId="0" applyNumberFormat="1" applyFont="1" applyBorder="1" applyAlignment="1">
      <alignment horizontal="center"/>
    </xf>
    <xf numFmtId="180" fontId="21" fillId="0" borderId="8" xfId="0" applyNumberFormat="1" applyFont="1" applyBorder="1" applyAlignment="1">
      <alignment horizontal="center"/>
    </xf>
    <xf numFmtId="176" fontId="21" fillId="0" borderId="6" xfId="0" applyNumberFormat="1" applyFont="1" applyBorder="1" applyAlignment="1">
      <alignment horizontal="center" vertical="center"/>
    </xf>
    <xf numFmtId="0" fontId="21" fillId="0" borderId="8" xfId="0" applyFont="1" applyBorder="1" applyAlignment="1">
      <alignment horizontal="center"/>
    </xf>
    <xf numFmtId="180" fontId="21" fillId="0" borderId="1" xfId="0" applyNumberFormat="1" applyFont="1" applyBorder="1" applyAlignment="1">
      <alignment horizontal="center"/>
    </xf>
    <xf numFmtId="180" fontId="21" fillId="0" borderId="2" xfId="0" applyNumberFormat="1" applyFont="1" applyBorder="1" applyAlignment="1">
      <alignment horizontal="center"/>
    </xf>
    <xf numFmtId="180" fontId="21" fillId="0" borderId="3" xfId="0" applyNumberFormat="1" applyFont="1" applyBorder="1" applyAlignment="1">
      <alignment horizontal="center"/>
    </xf>
    <xf numFmtId="0" fontId="21" fillId="0" borderId="0" xfId="0" applyFont="1" applyAlignment="1">
      <alignment horizontal="center" vertical="center"/>
    </xf>
    <xf numFmtId="176" fontId="21" fillId="0" borderId="6" xfId="0" applyNumberFormat="1" applyFont="1" applyBorder="1" applyAlignment="1">
      <alignment horizontal="center"/>
    </xf>
    <xf numFmtId="176" fontId="21" fillId="0" borderId="7" xfId="0" applyNumberFormat="1" applyFont="1" applyBorder="1" applyAlignment="1">
      <alignment horizontal="center"/>
    </xf>
    <xf numFmtId="176" fontId="21" fillId="0" borderId="8" xfId="0" applyNumberFormat="1" applyFont="1" applyBorder="1" applyAlignment="1">
      <alignment horizontal="center"/>
    </xf>
    <xf numFmtId="176" fontId="21" fillId="0" borderId="0" xfId="0" applyNumberFormat="1" applyFont="1" applyBorder="1" applyAlignment="1">
      <alignment horizontal="center"/>
    </xf>
    <xf numFmtId="10" fontId="21" fillId="0" borderId="0" xfId="71" applyNumberFormat="1" applyFont="1" applyAlignment="1">
      <alignment horizontal="center" vertical="center"/>
    </xf>
    <xf numFmtId="176" fontId="21" fillId="0" borderId="0" xfId="0" applyNumberFormat="1" applyFon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87" fontId="0" fillId="0" borderId="0" xfId="120" applyNumberFormat="1" applyFont="1"/>
    <xf numFmtId="188" fontId="0" fillId="0" borderId="0" xfId="120" applyNumberFormat="1" applyFont="1"/>
    <xf numFmtId="176" fontId="0" fillId="0" borderId="4" xfId="0" applyNumberFormat="1" applyFont="1" applyBorder="1" applyAlignment="1">
      <alignment horizontal="center"/>
    </xf>
    <xf numFmtId="176" fontId="0" fillId="0" borderId="0" xfId="0" applyNumberFormat="1" applyFont="1" applyBorder="1" applyAlignment="1">
      <alignment horizontal="center"/>
    </xf>
    <xf numFmtId="176" fontId="0" fillId="0" borderId="4" xfId="0" applyNumberFormat="1" applyFont="1" applyBorder="1"/>
    <xf numFmtId="176" fontId="0" fillId="0" borderId="0" xfId="0" applyNumberFormat="1" applyFont="1" applyBorder="1"/>
    <xf numFmtId="0" fontId="0" fillId="0" borderId="4" xfId="0" applyFont="1" applyBorder="1"/>
    <xf numFmtId="176" fontId="12" fillId="0" borderId="4" xfId="0" applyNumberFormat="1" applyFont="1" applyBorder="1"/>
    <xf numFmtId="176" fontId="12" fillId="0" borderId="0" xfId="0" applyNumberFormat="1" applyFont="1" applyBorder="1"/>
    <xf numFmtId="176" fontId="14" fillId="0" borderId="4" xfId="0" applyNumberFormat="1" applyFont="1" applyBorder="1"/>
    <xf numFmtId="176" fontId="14" fillId="0" borderId="0" xfId="0" applyNumberFormat="1" applyFont="1" applyBorder="1"/>
    <xf numFmtId="176" fontId="0" fillId="0" borderId="5" xfId="0" applyNumberFormat="1" applyFont="1" applyBorder="1" applyAlignment="1">
      <alignment horizontal="center"/>
    </xf>
    <xf numFmtId="176" fontId="0" fillId="0" borderId="5" xfId="0" applyNumberFormat="1" applyFont="1" applyBorder="1"/>
    <xf numFmtId="0" fontId="0" fillId="0" borderId="5" xfId="0" applyFont="1" applyBorder="1"/>
    <xf numFmtId="176" fontId="12" fillId="0" borderId="5" xfId="0" applyNumberFormat="1" applyFont="1" applyBorder="1"/>
    <xf numFmtId="176" fontId="14" fillId="0" borderId="5" xfId="0" applyNumberFormat="1" applyFont="1" applyBorder="1"/>
    <xf numFmtId="176" fontId="0" fillId="0" borderId="0" xfId="120" applyNumberFormat="1" applyFont="1"/>
  </cellXfs>
  <cellStyles count="121">
    <cellStyle name="百分比" xfId="71" builtinId="5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千位分隔" xfId="120" builtinId="3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</cellStyles>
  <dxfs count="0"/>
  <tableStyles count="0" defaultTableStyle="TableStyleMedium9" defaultPivotStyle="PivotStyleMedium7"/>
  <colors>
    <mruColors>
      <color rgb="FF101010"/>
      <color rgb="FF6666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61"/>
  <sheetViews>
    <sheetView topLeftCell="Z1" zoomScale="80" zoomScaleNormal="80" zoomScalePageLayoutView="80" workbookViewId="0">
      <selection activeCell="A11" sqref="A11"/>
    </sheetView>
  </sheetViews>
  <sheetFormatPr baseColWidth="10" defaultRowHeight="16" x14ac:dyDescent="0.2"/>
  <cols>
    <col min="1" max="1" width="10.83203125" style="17"/>
    <col min="2" max="2" width="10.83203125" style="18" customWidth="1"/>
    <col min="3" max="3" width="12.5" style="18" customWidth="1"/>
    <col min="4" max="4" width="12" style="18" customWidth="1"/>
    <col min="5" max="5" width="10.6640625" style="18" customWidth="1"/>
    <col min="6" max="6" width="3.83203125" style="18" customWidth="1"/>
    <col min="7" max="10" width="10.83203125" style="18"/>
    <col min="11" max="11" width="21.33203125" style="18" customWidth="1"/>
    <col min="12" max="12" width="9.5" style="18" bestFit="1" customWidth="1"/>
    <col min="13" max="13" width="9.83203125" style="18" bestFit="1" customWidth="1"/>
    <col min="14" max="15" width="8.1640625" style="18" bestFit="1" customWidth="1"/>
    <col min="16" max="16" width="8.1640625" style="18" customWidth="1"/>
    <col min="17" max="17" width="4.1640625" style="17" bestFit="1" customWidth="1"/>
    <col min="18" max="16384" width="10.83203125" style="18"/>
  </cols>
  <sheetData>
    <row r="1" spans="1:46" x14ac:dyDescent="0.2">
      <c r="A1" s="17" t="s">
        <v>995</v>
      </c>
    </row>
    <row r="2" spans="1:46" x14ac:dyDescent="0.2">
      <c r="A2" s="3" t="s">
        <v>994</v>
      </c>
      <c r="Q2" s="18" t="s">
        <v>996</v>
      </c>
      <c r="R2" s="112"/>
      <c r="S2" s="112" t="s">
        <v>931</v>
      </c>
      <c r="T2" s="120" t="s">
        <v>932</v>
      </c>
      <c r="U2" s="120" t="s">
        <v>933</v>
      </c>
      <c r="V2" s="113" t="s">
        <v>929</v>
      </c>
      <c r="W2" s="43"/>
      <c r="X2" s="120" t="s">
        <v>926</v>
      </c>
      <c r="Y2" s="113" t="s">
        <v>934</v>
      </c>
      <c r="AA2"/>
      <c r="AC2" s="17" t="s">
        <v>969</v>
      </c>
      <c r="AF2" s="3"/>
    </row>
    <row r="3" spans="1:46" x14ac:dyDescent="0.2">
      <c r="B3" s="18" t="s">
        <v>578</v>
      </c>
      <c r="C3" s="18" t="s">
        <v>580</v>
      </c>
      <c r="D3" s="18" t="s">
        <v>582</v>
      </c>
      <c r="E3" s="18" t="s">
        <v>132</v>
      </c>
      <c r="G3" s="18" t="s">
        <v>578</v>
      </c>
      <c r="H3" s="18" t="s">
        <v>580</v>
      </c>
      <c r="I3" s="18" t="s">
        <v>582</v>
      </c>
      <c r="J3" s="18" t="s">
        <v>132</v>
      </c>
      <c r="L3" s="18" t="s">
        <v>578</v>
      </c>
      <c r="M3" s="18" t="s">
        <v>580</v>
      </c>
      <c r="N3" s="18" t="s">
        <v>582</v>
      </c>
      <c r="O3" s="18" t="s">
        <v>132</v>
      </c>
      <c r="Q3"/>
      <c r="R3" s="27" t="s">
        <v>930</v>
      </c>
      <c r="S3" s="139">
        <f>S7-SUM(S4:S6)</f>
        <v>4442.9837767254248</v>
      </c>
      <c r="T3" s="121">
        <f>T7-T4</f>
        <v>61.009199999999993</v>
      </c>
      <c r="U3" s="121">
        <f>U7-U5</f>
        <v>58.004899999999992</v>
      </c>
      <c r="V3" s="125">
        <f>V7-V6</f>
        <v>115.01150000000001</v>
      </c>
      <c r="W3" s="125">
        <f>W7-SUM(W4:W6)</f>
        <v>4677.0093767254257</v>
      </c>
      <c r="X3" s="112"/>
      <c r="Y3" s="113"/>
      <c r="Z3" s="89">
        <f>W3/W7</f>
        <v>0.84897610759219921</v>
      </c>
      <c r="AA3"/>
      <c r="AC3" s="3" t="s">
        <v>977</v>
      </c>
      <c r="AF3" s="3"/>
      <c r="AP3" s="17"/>
    </row>
    <row r="4" spans="1:46" x14ac:dyDescent="0.2">
      <c r="B4" s="24">
        <v>0.96515266595777005</v>
      </c>
      <c r="C4" s="24">
        <v>0.97596377921299604</v>
      </c>
      <c r="D4" s="24">
        <v>0.93787190479237303</v>
      </c>
      <c r="E4" s="24">
        <v>0.95653876272513705</v>
      </c>
      <c r="F4" s="24"/>
      <c r="G4" s="92">
        <v>0.92965324830609797</v>
      </c>
      <c r="H4" s="92">
        <v>0.92810457516339795</v>
      </c>
      <c r="I4" s="92">
        <v>0.81870595771941002</v>
      </c>
      <c r="J4" s="24">
        <v>0.86997957794417902</v>
      </c>
      <c r="L4" s="18">
        <v>0.92610000000000003</v>
      </c>
      <c r="M4" s="18">
        <v>0.73229999999999995</v>
      </c>
      <c r="N4" s="18">
        <v>0.76919999999999999</v>
      </c>
      <c r="O4" s="18">
        <v>0.75029999999999997</v>
      </c>
      <c r="Q4"/>
      <c r="R4" s="27" t="s">
        <v>927</v>
      </c>
      <c r="S4" s="132">
        <f>W4-T4</f>
        <v>93.010389591078052</v>
      </c>
      <c r="T4" s="121">
        <f>T8*T7</f>
        <v>190.99080000000001</v>
      </c>
      <c r="U4" s="121">
        <v>0</v>
      </c>
      <c r="V4" s="125">
        <v>0</v>
      </c>
      <c r="W4" s="125">
        <f>T4/X4</f>
        <v>284.00118959107806</v>
      </c>
      <c r="X4" s="136">
        <v>0.67249999999999999</v>
      </c>
      <c r="Y4" s="123"/>
      <c r="Z4" s="89">
        <f>W4/W7</f>
        <v>5.1552221744613914E-2</v>
      </c>
      <c r="AA4"/>
      <c r="AC4" s="17" t="s">
        <v>970</v>
      </c>
      <c r="AD4" s="18" t="s">
        <v>578</v>
      </c>
      <c r="AE4" s="18" t="s">
        <v>580</v>
      </c>
      <c r="AF4" s="18" t="s">
        <v>582</v>
      </c>
      <c r="AG4" s="18" t="s">
        <v>132</v>
      </c>
      <c r="AI4" s="18" t="s">
        <v>967</v>
      </c>
      <c r="AJ4" s="18" t="s">
        <v>578</v>
      </c>
      <c r="AK4" s="18" t="s">
        <v>580</v>
      </c>
      <c r="AL4" s="18" t="s">
        <v>582</v>
      </c>
      <c r="AM4" s="18" t="s">
        <v>132</v>
      </c>
      <c r="AP4" s="17"/>
    </row>
    <row r="5" spans="1:46" x14ac:dyDescent="0.2">
      <c r="B5" s="18">
        <v>17110</v>
      </c>
      <c r="C5" s="18">
        <v>75</v>
      </c>
      <c r="D5" s="18">
        <v>25</v>
      </c>
      <c r="E5" s="18">
        <v>76</v>
      </c>
      <c r="G5" s="18">
        <v>3387</v>
      </c>
      <c r="H5" s="18">
        <v>27</v>
      </c>
      <c r="I5" s="18">
        <v>18</v>
      </c>
      <c r="J5" s="18">
        <v>25</v>
      </c>
      <c r="L5" s="18">
        <v>4462</v>
      </c>
      <c r="M5" s="18">
        <v>59</v>
      </c>
      <c r="N5" s="18">
        <v>52</v>
      </c>
      <c r="O5" s="18">
        <v>104</v>
      </c>
      <c r="Q5"/>
      <c r="R5" s="27" t="s">
        <v>928</v>
      </c>
      <c r="S5" s="132">
        <f>W5-U5</f>
        <v>50.998744221105511</v>
      </c>
      <c r="T5" s="121">
        <f>T7-SUM(T3:T4)</f>
        <v>0</v>
      </c>
      <c r="U5" s="121">
        <f>U8*U7</f>
        <v>198.99510000000001</v>
      </c>
      <c r="V5" s="125">
        <v>0</v>
      </c>
      <c r="W5" s="125">
        <f>U5/X5</f>
        <v>249.99384422110552</v>
      </c>
      <c r="X5" s="136">
        <v>0.79600000000000004</v>
      </c>
      <c r="Y5" s="123"/>
      <c r="Z5" s="89">
        <f>W5/W7</f>
        <v>4.5379169399365676E-2</v>
      </c>
      <c r="AA5"/>
      <c r="AC5" s="17"/>
      <c r="AD5" s="24">
        <v>0.90654716694516102</v>
      </c>
      <c r="AE5" s="24">
        <v>0.93984853948791902</v>
      </c>
      <c r="AF5" s="24">
        <v>0.833770554737987</v>
      </c>
      <c r="AG5" s="24">
        <v>0.88363734996948495</v>
      </c>
      <c r="AJ5" s="24">
        <v>0.91291351135910703</v>
      </c>
      <c r="AK5" s="24">
        <v>0.90213392200147102</v>
      </c>
      <c r="AL5" s="24">
        <v>0.78539397821908996</v>
      </c>
      <c r="AM5" s="24">
        <v>0.83972602739725999</v>
      </c>
      <c r="AP5" s="17" t="s">
        <v>900</v>
      </c>
    </row>
    <row r="6" spans="1:46" x14ac:dyDescent="0.2">
      <c r="B6" s="18">
        <v>297</v>
      </c>
      <c r="C6" s="18">
        <v>4081</v>
      </c>
      <c r="D6" s="18">
        <v>3</v>
      </c>
      <c r="E6" s="18">
        <v>4</v>
      </c>
      <c r="G6" s="18">
        <v>93</v>
      </c>
      <c r="H6" s="18">
        <v>343</v>
      </c>
      <c r="I6" s="18">
        <v>0</v>
      </c>
      <c r="J6" s="18">
        <v>2</v>
      </c>
      <c r="L6" s="18">
        <v>88</v>
      </c>
      <c r="M6" s="18">
        <v>191</v>
      </c>
      <c r="N6" s="18">
        <v>3</v>
      </c>
      <c r="O6" s="18">
        <v>2</v>
      </c>
      <c r="Q6"/>
      <c r="R6" s="23" t="s">
        <v>929</v>
      </c>
      <c r="S6" s="138">
        <f>W6-V6</f>
        <v>48.007089462391207</v>
      </c>
      <c r="T6" s="126">
        <v>0</v>
      </c>
      <c r="U6" s="126">
        <f>U7-SUM(U3:U5)</f>
        <v>0</v>
      </c>
      <c r="V6" s="127">
        <f>V8*V7</f>
        <v>249.98849999999999</v>
      </c>
      <c r="W6" s="127">
        <f>V6/X6</f>
        <v>297.99558946239119</v>
      </c>
      <c r="X6" s="137">
        <v>0.83889999999999998</v>
      </c>
      <c r="Y6" s="124"/>
      <c r="Z6" s="89">
        <f>W6/W7</f>
        <v>5.4092501263821237E-2</v>
      </c>
      <c r="AA6"/>
      <c r="AC6" s="17"/>
      <c r="AD6" s="24"/>
      <c r="AE6" s="24"/>
      <c r="AF6" s="24"/>
      <c r="AG6" s="24"/>
      <c r="AJ6" s="24"/>
      <c r="AK6" s="24"/>
      <c r="AL6" s="24"/>
      <c r="AM6" s="24"/>
      <c r="AP6" s="17"/>
      <c r="AQ6" s="18" t="s">
        <v>578</v>
      </c>
      <c r="AR6" s="18" t="s">
        <v>580</v>
      </c>
      <c r="AS6" s="18" t="s">
        <v>582</v>
      </c>
      <c r="AT6" s="18" t="s">
        <v>132</v>
      </c>
    </row>
    <row r="7" spans="1:46" x14ac:dyDescent="0.2">
      <c r="B7" s="18">
        <v>169</v>
      </c>
      <c r="C7" s="18">
        <v>1</v>
      </c>
      <c r="D7" s="18">
        <v>5328</v>
      </c>
      <c r="E7" s="18">
        <v>90</v>
      </c>
      <c r="G7" s="18">
        <v>79</v>
      </c>
      <c r="H7" s="18">
        <v>1</v>
      </c>
      <c r="I7" s="18">
        <v>465</v>
      </c>
      <c r="J7" s="18">
        <v>13</v>
      </c>
      <c r="L7" s="18">
        <v>40</v>
      </c>
      <c r="M7" s="18">
        <v>2</v>
      </c>
      <c r="N7" s="18">
        <v>199</v>
      </c>
      <c r="O7" s="18">
        <v>9</v>
      </c>
      <c r="Q7"/>
      <c r="R7" s="27"/>
      <c r="S7" s="141">
        <v>4635</v>
      </c>
      <c r="T7" s="142">
        <v>252</v>
      </c>
      <c r="U7" s="142">
        <v>257</v>
      </c>
      <c r="V7" s="143">
        <v>365</v>
      </c>
      <c r="W7" s="121">
        <f>SUM(S7:V7)</f>
        <v>5509</v>
      </c>
      <c r="X7" s="45" t="s">
        <v>625</v>
      </c>
      <c r="Y7" s="45" t="s">
        <v>598</v>
      </c>
      <c r="Z7" s="45" t="s">
        <v>596</v>
      </c>
      <c r="AA7" s="45" t="s">
        <v>938</v>
      </c>
      <c r="AC7" s="17"/>
      <c r="AD7" s="18">
        <v>16808</v>
      </c>
      <c r="AE7" s="18">
        <v>175</v>
      </c>
      <c r="AF7" s="18">
        <v>137</v>
      </c>
      <c r="AG7" s="18">
        <v>166</v>
      </c>
      <c r="AJ7" s="18">
        <v>3355</v>
      </c>
      <c r="AK7" s="18">
        <v>32</v>
      </c>
      <c r="AL7" s="18">
        <v>36</v>
      </c>
      <c r="AM7" s="18">
        <v>34</v>
      </c>
      <c r="AP7" s="17"/>
      <c r="AQ7" s="24">
        <v>0.92155552179857203</v>
      </c>
      <c r="AR7" s="24">
        <v>0.94160785941607805</v>
      </c>
      <c r="AS7" s="24">
        <v>0.87081707082986703</v>
      </c>
      <c r="AT7" s="24">
        <v>0.90482997041518398</v>
      </c>
    </row>
    <row r="8" spans="1:46" x14ac:dyDescent="0.2">
      <c r="B8" s="18">
        <v>320</v>
      </c>
      <c r="C8" s="18">
        <v>5</v>
      </c>
      <c r="D8" s="18">
        <v>82</v>
      </c>
      <c r="E8" s="18">
        <v>5249</v>
      </c>
      <c r="G8" s="18">
        <v>82</v>
      </c>
      <c r="H8" s="18">
        <v>0</v>
      </c>
      <c r="I8" s="18">
        <v>13</v>
      </c>
      <c r="J8" s="18">
        <v>470</v>
      </c>
      <c r="L8" s="18">
        <v>45</v>
      </c>
      <c r="M8" s="18">
        <v>0</v>
      </c>
      <c r="N8" s="18">
        <v>3</v>
      </c>
      <c r="O8" s="18">
        <v>250</v>
      </c>
      <c r="Q8"/>
      <c r="R8" s="23" t="s">
        <v>925</v>
      </c>
      <c r="S8" s="163">
        <f>S3/S7</f>
        <v>0.95857255161282084</v>
      </c>
      <c r="T8" s="128">
        <v>0.75790000000000002</v>
      </c>
      <c r="U8" s="128">
        <v>0.77429999999999999</v>
      </c>
      <c r="V8" s="133">
        <v>0.68489999999999995</v>
      </c>
      <c r="W8" s="140"/>
      <c r="X8" s="46">
        <f>SUM(S3,T4,U5,V6 )/W7</f>
        <v>0.92266439947820378</v>
      </c>
      <c r="Y8" s="66">
        <f>(T4+U5+V6)/SUM(T7:V7)</f>
        <v>0.73223615560640742</v>
      </c>
      <c r="Z8" s="46">
        <f>(T4+U5+V6)/SUM(W4:W6)</f>
        <v>0.76920866906067853</v>
      </c>
      <c r="AA8" s="67">
        <f>2*Y8*Z8/(Y8+Z8)</f>
        <v>0.75026719522244156</v>
      </c>
      <c r="AC8" s="17"/>
      <c r="AD8" s="18">
        <v>1059</v>
      </c>
      <c r="AE8" s="18">
        <v>3293</v>
      </c>
      <c r="AF8" s="18">
        <v>28</v>
      </c>
      <c r="AG8" s="18">
        <v>5</v>
      </c>
      <c r="AJ8" s="18">
        <v>132</v>
      </c>
      <c r="AK8" s="18">
        <v>303</v>
      </c>
      <c r="AL8" s="18">
        <v>1</v>
      </c>
      <c r="AM8" s="18">
        <v>2</v>
      </c>
      <c r="AP8" s="17"/>
      <c r="AQ8" s="18">
        <v>16723</v>
      </c>
      <c r="AR8" s="18">
        <v>264</v>
      </c>
      <c r="AS8" s="18">
        <v>127</v>
      </c>
      <c r="AT8" s="18">
        <v>172</v>
      </c>
    </row>
    <row r="9" spans="1:46" x14ac:dyDescent="0.2">
      <c r="Q9"/>
      <c r="R9" s="19"/>
      <c r="S9" s="164"/>
      <c r="T9" s="148"/>
      <c r="U9" s="148"/>
      <c r="V9" s="148"/>
      <c r="W9" s="140"/>
      <c r="X9" s="46"/>
      <c r="Y9" s="66"/>
      <c r="Z9" s="46"/>
      <c r="AA9" s="67"/>
      <c r="AC9" s="17"/>
      <c r="AD9" s="18">
        <v>335</v>
      </c>
      <c r="AE9" s="18">
        <v>1</v>
      </c>
      <c r="AF9" s="18">
        <v>5162</v>
      </c>
      <c r="AG9" s="18">
        <v>90</v>
      </c>
      <c r="AJ9" s="18">
        <v>69</v>
      </c>
      <c r="AK9" s="18">
        <v>1</v>
      </c>
      <c r="AL9" s="18">
        <v>480</v>
      </c>
      <c r="AM9" s="18">
        <v>8</v>
      </c>
      <c r="AP9" s="17"/>
      <c r="AQ9" s="18">
        <v>555</v>
      </c>
      <c r="AR9" s="18">
        <v>3806</v>
      </c>
      <c r="AS9" s="18">
        <v>18</v>
      </c>
      <c r="AT9" s="18">
        <v>6</v>
      </c>
    </row>
    <row r="10" spans="1:46" x14ac:dyDescent="0.2">
      <c r="A10" s="17" t="s">
        <v>993</v>
      </c>
      <c r="AC10" s="17"/>
      <c r="AD10" s="18">
        <v>848</v>
      </c>
      <c r="AE10" s="18">
        <v>2</v>
      </c>
      <c r="AF10" s="18">
        <v>230</v>
      </c>
      <c r="AG10" s="18">
        <v>4576</v>
      </c>
      <c r="AJ10" s="18">
        <v>103</v>
      </c>
      <c r="AK10" s="18">
        <v>0</v>
      </c>
      <c r="AL10" s="18">
        <v>19</v>
      </c>
      <c r="AM10" s="18">
        <v>443</v>
      </c>
      <c r="AP10" s="17"/>
      <c r="AQ10" s="18">
        <v>324</v>
      </c>
      <c r="AR10" s="18">
        <v>2</v>
      </c>
      <c r="AS10" s="18">
        <v>5130</v>
      </c>
      <c r="AT10" s="18">
        <v>132</v>
      </c>
    </row>
    <row r="11" spans="1:46" x14ac:dyDescent="0.2">
      <c r="A11" s="3" t="s">
        <v>994</v>
      </c>
      <c r="Q11" s="18" t="s">
        <v>1000</v>
      </c>
      <c r="R11" s="112"/>
      <c r="S11" s="112" t="s">
        <v>931</v>
      </c>
      <c r="T11" s="120" t="s">
        <v>932</v>
      </c>
      <c r="U11" s="120" t="s">
        <v>933</v>
      </c>
      <c r="V11" s="113" t="s">
        <v>929</v>
      </c>
      <c r="W11" s="43"/>
      <c r="X11" s="120" t="s">
        <v>926</v>
      </c>
      <c r="Y11" s="113" t="s">
        <v>934</v>
      </c>
      <c r="AA11"/>
      <c r="AQ11" s="18">
        <v>859</v>
      </c>
      <c r="AR11" s="18">
        <v>5</v>
      </c>
      <c r="AS11" s="18">
        <v>118</v>
      </c>
      <c r="AT11" s="18">
        <v>4674</v>
      </c>
    </row>
    <row r="12" spans="1:46" x14ac:dyDescent="0.2">
      <c r="B12" s="18" t="s">
        <v>578</v>
      </c>
      <c r="C12" s="18" t="s">
        <v>580</v>
      </c>
      <c r="D12" s="18" t="s">
        <v>582</v>
      </c>
      <c r="E12" s="18" t="s">
        <v>132</v>
      </c>
      <c r="G12" s="18" t="s">
        <v>578</v>
      </c>
      <c r="H12" s="18" t="s">
        <v>580</v>
      </c>
      <c r="I12" s="18" t="s">
        <v>582</v>
      </c>
      <c r="J12" s="18" t="s">
        <v>132</v>
      </c>
      <c r="L12" s="18" t="s">
        <v>578</v>
      </c>
      <c r="M12" s="18" t="s">
        <v>580</v>
      </c>
      <c r="N12" s="18" t="s">
        <v>582</v>
      </c>
      <c r="O12" s="18" t="s">
        <v>132</v>
      </c>
      <c r="Q12"/>
      <c r="R12" s="27" t="s">
        <v>930</v>
      </c>
      <c r="S12" s="139">
        <f>S16-SUM(S13:S15)</f>
        <v>4408.0094650553456</v>
      </c>
      <c r="T12" s="121">
        <f>T16-T13</f>
        <v>80.996800000000007</v>
      </c>
      <c r="U12" s="121">
        <f>U16-U14</f>
        <v>68.004300000000001</v>
      </c>
      <c r="V12" s="125">
        <f>V16-V15</f>
        <v>120.01079999999999</v>
      </c>
      <c r="W12" s="125">
        <f>W16-SUM(W13:W15)</f>
        <v>4677.021365055346</v>
      </c>
      <c r="X12" s="112"/>
      <c r="Y12" s="113"/>
      <c r="Z12" s="89">
        <f>W12/W16</f>
        <v>0.84897828372759954</v>
      </c>
      <c r="AA12"/>
      <c r="AC12" s="17" t="s">
        <v>1002</v>
      </c>
    </row>
    <row r="13" spans="1:46" x14ac:dyDescent="0.2">
      <c r="B13" s="24">
        <v>0.96551724137931005</v>
      </c>
      <c r="C13" s="24">
        <v>0.96935823250920505</v>
      </c>
      <c r="D13" s="24">
        <v>0.94324652888860405</v>
      </c>
      <c r="E13" s="24">
        <v>0.95612413658916195</v>
      </c>
      <c r="F13" s="24"/>
      <c r="G13" s="24">
        <v>0.93244320446392903</v>
      </c>
      <c r="H13" s="24">
        <v>0.91707659873506597</v>
      </c>
      <c r="I13" s="24">
        <v>0.83600256245996096</v>
      </c>
      <c r="J13" s="24">
        <v>0.874664879356568</v>
      </c>
      <c r="L13" s="18">
        <v>0.92190000000000005</v>
      </c>
      <c r="M13" s="18">
        <v>0.70789999999999997</v>
      </c>
      <c r="N13" s="18">
        <v>0.78369999999999995</v>
      </c>
      <c r="O13" s="18">
        <v>0.74390000000000001</v>
      </c>
      <c r="Q13"/>
      <c r="R13" s="27" t="s">
        <v>927</v>
      </c>
      <c r="S13" s="132">
        <f>W13-T13</f>
        <v>80.996800000000007</v>
      </c>
      <c r="T13" s="121">
        <f>T17*T16</f>
        <v>203.00319999999999</v>
      </c>
      <c r="U13" s="121">
        <v>0</v>
      </c>
      <c r="V13" s="125">
        <v>0</v>
      </c>
      <c r="W13" s="125">
        <f>T13/X13</f>
        <v>284</v>
      </c>
      <c r="X13" s="136">
        <v>0.71479999999999999</v>
      </c>
      <c r="Y13" s="123"/>
      <c r="Z13" s="89">
        <f>W13/W16</f>
        <v>5.1552005808676714E-2</v>
      </c>
      <c r="AA13"/>
      <c r="AC13" s="3" t="s">
        <v>1003</v>
      </c>
    </row>
    <row r="14" spans="1:46" x14ac:dyDescent="0.2">
      <c r="B14" s="18">
        <v>17038</v>
      </c>
      <c r="C14" s="18">
        <v>140</v>
      </c>
      <c r="D14" s="18">
        <v>43</v>
      </c>
      <c r="E14" s="18">
        <v>65</v>
      </c>
      <c r="G14" s="18">
        <v>3374</v>
      </c>
      <c r="H14" s="18">
        <v>43</v>
      </c>
      <c r="I14" s="18">
        <v>18</v>
      </c>
      <c r="J14" s="18">
        <v>22</v>
      </c>
      <c r="L14" s="18">
        <v>4427</v>
      </c>
      <c r="M14" s="18">
        <v>78</v>
      </c>
      <c r="N14" s="18">
        <v>62</v>
      </c>
      <c r="O14" s="18">
        <v>110</v>
      </c>
      <c r="Q14"/>
      <c r="R14" s="27" t="s">
        <v>928</v>
      </c>
      <c r="S14" s="132">
        <f>W14-U14</f>
        <v>44.999056097560981</v>
      </c>
      <c r="T14" s="121">
        <f>T16-SUM(T12:T13)</f>
        <v>0</v>
      </c>
      <c r="U14" s="121">
        <f>U17*U16</f>
        <v>204.9957</v>
      </c>
      <c r="V14" s="125">
        <v>0</v>
      </c>
      <c r="W14" s="125">
        <f>U14/X14</f>
        <v>249.99475609756098</v>
      </c>
      <c r="X14" s="136">
        <v>0.82</v>
      </c>
      <c r="Y14" s="123"/>
      <c r="Z14" s="89">
        <f>W14/W16</f>
        <v>4.5379334924225988E-2</v>
      </c>
      <c r="AA14"/>
      <c r="AC14" s="17"/>
      <c r="AD14" s="18" t="s">
        <v>578</v>
      </c>
      <c r="AE14" s="18" t="s">
        <v>580</v>
      </c>
      <c r="AF14" s="18" t="s">
        <v>582</v>
      </c>
      <c r="AG14" s="18" t="s">
        <v>132</v>
      </c>
      <c r="AJ14" s="18" t="s">
        <v>578</v>
      </c>
      <c r="AK14" s="18" t="s">
        <v>580</v>
      </c>
      <c r="AL14" s="18" t="s">
        <v>582</v>
      </c>
      <c r="AM14" s="18" t="s">
        <v>132</v>
      </c>
    </row>
    <row r="15" spans="1:46" x14ac:dyDescent="0.2">
      <c r="B15" s="18">
        <v>224</v>
      </c>
      <c r="C15" s="18">
        <v>4156</v>
      </c>
      <c r="D15" s="18">
        <v>3</v>
      </c>
      <c r="E15" s="18">
        <v>2</v>
      </c>
      <c r="G15" s="18">
        <v>68</v>
      </c>
      <c r="H15" s="18">
        <v>369</v>
      </c>
      <c r="I15" s="18">
        <v>0</v>
      </c>
      <c r="J15" s="18">
        <v>1</v>
      </c>
      <c r="L15" s="18">
        <v>76</v>
      </c>
      <c r="M15" s="18">
        <v>203</v>
      </c>
      <c r="N15" s="18">
        <v>4</v>
      </c>
      <c r="O15" s="18">
        <v>1</v>
      </c>
      <c r="Q15"/>
      <c r="R15" s="23" t="s">
        <v>929</v>
      </c>
      <c r="S15" s="138">
        <f>W15-V15</f>
        <v>53.994678847093297</v>
      </c>
      <c r="T15" s="126">
        <v>0</v>
      </c>
      <c r="U15" s="126">
        <f>U16-SUM(U12:U14)</f>
        <v>0</v>
      </c>
      <c r="V15" s="127">
        <f>V17*V16</f>
        <v>243.98920000000001</v>
      </c>
      <c r="W15" s="127">
        <f>V15/X15</f>
        <v>297.98387884709331</v>
      </c>
      <c r="X15" s="137">
        <v>0.81879999999999997</v>
      </c>
      <c r="Y15" s="124"/>
      <c r="Z15" s="89">
        <f>W15/W16</f>
        <v>5.409037553949779E-2</v>
      </c>
      <c r="AA15"/>
      <c r="AC15" s="17"/>
      <c r="AD15" s="24">
        <v>0.973173325231657</v>
      </c>
      <c r="AE15" s="24">
        <v>0.97222222222222199</v>
      </c>
      <c r="AF15" s="24">
        <v>0.96295348390811897</v>
      </c>
      <c r="AG15" s="24">
        <v>0.96756565624095903</v>
      </c>
      <c r="AH15" s="24"/>
      <c r="AI15" s="24"/>
      <c r="AJ15" s="24">
        <v>0.93443603029095201</v>
      </c>
      <c r="AK15" s="24">
        <v>0.91747572815533895</v>
      </c>
      <c r="AL15" s="24">
        <v>0.84753363228699496</v>
      </c>
      <c r="AM15" s="24">
        <v>0.88111888111888104</v>
      </c>
    </row>
    <row r="16" spans="1:46" x14ac:dyDescent="0.2">
      <c r="B16" s="18">
        <v>134</v>
      </c>
      <c r="C16" s="18">
        <v>2</v>
      </c>
      <c r="D16" s="18">
        <v>5316</v>
      </c>
      <c r="E16" s="18">
        <v>136</v>
      </c>
      <c r="G16" s="18">
        <v>73</v>
      </c>
      <c r="H16" s="18">
        <v>2</v>
      </c>
      <c r="I16" s="18">
        <v>462</v>
      </c>
      <c r="J16" s="18">
        <v>21</v>
      </c>
      <c r="L16" s="18">
        <v>33</v>
      </c>
      <c r="M16" s="18">
        <v>3</v>
      </c>
      <c r="N16" s="18">
        <v>205</v>
      </c>
      <c r="O16" s="18">
        <v>9</v>
      </c>
      <c r="Q16"/>
      <c r="R16" s="27"/>
      <c r="S16" s="141">
        <v>4588</v>
      </c>
      <c r="T16" s="142">
        <v>284</v>
      </c>
      <c r="U16" s="142">
        <v>273</v>
      </c>
      <c r="V16" s="143">
        <v>364</v>
      </c>
      <c r="W16" s="121">
        <f>SUM(S16:V16)</f>
        <v>5509</v>
      </c>
      <c r="X16" s="45" t="s">
        <v>625</v>
      </c>
      <c r="Y16" s="45" t="s">
        <v>598</v>
      </c>
      <c r="Z16" s="45" t="s">
        <v>596</v>
      </c>
      <c r="AA16" s="45" t="s">
        <v>938</v>
      </c>
      <c r="AC16" s="17"/>
      <c r="AD16" s="18">
        <v>16982</v>
      </c>
      <c r="AE16" s="18">
        <v>220</v>
      </c>
      <c r="AF16" s="18">
        <v>48</v>
      </c>
      <c r="AG16" s="18">
        <v>36</v>
      </c>
      <c r="AJ16" s="18">
        <v>3366</v>
      </c>
      <c r="AK16" s="18">
        <v>56</v>
      </c>
      <c r="AL16" s="18">
        <v>19</v>
      </c>
      <c r="AM16" s="18">
        <v>16</v>
      </c>
    </row>
    <row r="17" spans="1:39" x14ac:dyDescent="0.2">
      <c r="B17" s="18">
        <v>311</v>
      </c>
      <c r="C17" s="18">
        <v>8</v>
      </c>
      <c r="D17" s="18">
        <v>67</v>
      </c>
      <c r="E17" s="18">
        <v>5270</v>
      </c>
      <c r="G17" s="18">
        <v>80</v>
      </c>
      <c r="H17" s="18">
        <v>1</v>
      </c>
      <c r="I17" s="18">
        <v>10</v>
      </c>
      <c r="J17" s="18">
        <v>474</v>
      </c>
      <c r="L17" s="18">
        <v>52</v>
      </c>
      <c r="M17" s="18">
        <v>0</v>
      </c>
      <c r="N17" s="18">
        <v>2</v>
      </c>
      <c r="O17" s="18">
        <v>244</v>
      </c>
      <c r="Q17"/>
      <c r="R17" s="23" t="s">
        <v>925</v>
      </c>
      <c r="S17" s="163">
        <f>S12/S16</f>
        <v>0.96076928183420784</v>
      </c>
      <c r="T17" s="128">
        <v>0.71479999999999999</v>
      </c>
      <c r="U17" s="128">
        <v>0.75090000000000001</v>
      </c>
      <c r="V17" s="133">
        <v>0.67030000000000001</v>
      </c>
      <c r="W17" s="140"/>
      <c r="X17" s="46">
        <f>SUM(S12,T13,U14,V15 )/W16</f>
        <v>0.918496562907124</v>
      </c>
      <c r="Y17" s="66">
        <f>(T13+U14+V15)/SUM(T16:V16)</f>
        <v>0.707913246471227</v>
      </c>
      <c r="Z17" s="46">
        <f>(T13+U14+V15)/SUM(W13:W15)</f>
        <v>0.78365966698576617</v>
      </c>
      <c r="AA17" s="67">
        <f>2*Y17*Z17/(Y17+Z17)</f>
        <v>0.7438631447103573</v>
      </c>
      <c r="AC17" s="17"/>
      <c r="AD17" s="18">
        <v>184</v>
      </c>
      <c r="AE17" s="18">
        <v>4199</v>
      </c>
      <c r="AF17" s="18">
        <v>0</v>
      </c>
      <c r="AG17" s="18">
        <v>2</v>
      </c>
      <c r="AJ17" s="18">
        <v>67</v>
      </c>
      <c r="AK17" s="18">
        <v>369</v>
      </c>
      <c r="AL17" s="18">
        <v>0</v>
      </c>
      <c r="AM17" s="18">
        <v>2</v>
      </c>
    </row>
    <row r="18" spans="1:39" x14ac:dyDescent="0.2">
      <c r="AC18" s="17"/>
      <c r="AD18" s="18">
        <v>82</v>
      </c>
      <c r="AE18" s="18">
        <v>3</v>
      </c>
      <c r="AF18" s="18">
        <v>5451</v>
      </c>
      <c r="AG18" s="18">
        <v>52</v>
      </c>
      <c r="AJ18" s="18">
        <v>55</v>
      </c>
      <c r="AK18" s="18">
        <v>3</v>
      </c>
      <c r="AL18" s="18">
        <v>488</v>
      </c>
      <c r="AM18" s="18">
        <v>12</v>
      </c>
    </row>
    <row r="19" spans="1:39" x14ac:dyDescent="0.2">
      <c r="A19" s="17" t="s">
        <v>1001</v>
      </c>
      <c r="AC19" s="17"/>
      <c r="AD19" s="18">
        <v>187</v>
      </c>
      <c r="AE19" s="18">
        <v>1</v>
      </c>
      <c r="AF19" s="18">
        <v>68</v>
      </c>
      <c r="AG19" s="18">
        <v>5400</v>
      </c>
      <c r="AJ19" s="18">
        <v>88</v>
      </c>
      <c r="AK19" s="18">
        <v>0</v>
      </c>
      <c r="AL19" s="18">
        <v>11</v>
      </c>
      <c r="AM19" s="18">
        <v>466</v>
      </c>
    </row>
    <row r="20" spans="1:39" x14ac:dyDescent="0.2">
      <c r="A20" s="3" t="s">
        <v>1003</v>
      </c>
      <c r="Q20" s="18" t="s">
        <v>1004</v>
      </c>
      <c r="R20" s="112"/>
      <c r="S20" s="112" t="s">
        <v>931</v>
      </c>
      <c r="T20" s="120" t="s">
        <v>932</v>
      </c>
      <c r="U20" s="120" t="s">
        <v>933</v>
      </c>
      <c r="V20" s="113" t="s">
        <v>929</v>
      </c>
      <c r="W20" s="43"/>
      <c r="X20" s="120" t="s">
        <v>926</v>
      </c>
      <c r="Y20" s="113" t="s">
        <v>934</v>
      </c>
      <c r="AA20"/>
      <c r="AC20" s="17"/>
    </row>
    <row r="21" spans="1:39" x14ac:dyDescent="0.2">
      <c r="B21" s="18" t="s">
        <v>578</v>
      </c>
      <c r="C21" s="18" t="s">
        <v>580</v>
      </c>
      <c r="D21" s="18" t="s">
        <v>582</v>
      </c>
      <c r="E21" s="18" t="s">
        <v>132</v>
      </c>
      <c r="G21" s="18" t="s">
        <v>578</v>
      </c>
      <c r="H21" s="18" t="s">
        <v>580</v>
      </c>
      <c r="I21" s="18" t="s">
        <v>582</v>
      </c>
      <c r="J21" s="18" t="s">
        <v>132</v>
      </c>
      <c r="L21" s="18" t="s">
        <v>578</v>
      </c>
      <c r="M21" s="18" t="s">
        <v>580</v>
      </c>
      <c r="N21" s="18" t="s">
        <v>582</v>
      </c>
      <c r="O21" s="18" t="s">
        <v>132</v>
      </c>
      <c r="Q21"/>
      <c r="R21" s="27" t="s">
        <v>930</v>
      </c>
      <c r="S21" s="139">
        <f>S25-SUM(S22:S24)</f>
        <v>4320.9945545035816</v>
      </c>
      <c r="T21" s="121">
        <f>T25-T22</f>
        <v>125.994</v>
      </c>
      <c r="U21" s="121">
        <f>U25-U23</f>
        <v>99.002999999999986</v>
      </c>
      <c r="V21" s="125">
        <f>V25-V24</f>
        <v>130.98750000000001</v>
      </c>
      <c r="W21" s="125">
        <f>W25-SUM(W22:W24)</f>
        <v>4676.9790545035812</v>
      </c>
      <c r="X21" s="112"/>
      <c r="Y21" s="113"/>
      <c r="Z21" s="89">
        <f>W21/W25</f>
        <v>0.84897060346770403</v>
      </c>
      <c r="AA21"/>
      <c r="AC21" s="17" t="s">
        <v>1005</v>
      </c>
    </row>
    <row r="22" spans="1:39" x14ac:dyDescent="0.2">
      <c r="B22" s="24">
        <v>0.98316876803888797</v>
      </c>
      <c r="C22" s="24">
        <v>0.98258963115811104</v>
      </c>
      <c r="D22" s="24">
        <v>0.97498240450444595</v>
      </c>
      <c r="E22" s="24">
        <v>0.97877123679223998</v>
      </c>
      <c r="F22" s="24"/>
      <c r="G22" s="24">
        <v>0.94440015942606603</v>
      </c>
      <c r="H22" s="24">
        <v>0.94134275618374497</v>
      </c>
      <c r="I22" s="92">
        <v>0.85329916720051202</v>
      </c>
      <c r="J22" s="24">
        <v>0.89516129032257996</v>
      </c>
      <c r="L22" s="18">
        <v>0.90849999999999997</v>
      </c>
      <c r="M22" s="18">
        <v>0.64749999999999996</v>
      </c>
      <c r="N22" s="18">
        <v>0.78610000000000002</v>
      </c>
      <c r="O22" s="18">
        <v>0.71009999999999995</v>
      </c>
      <c r="Q22"/>
      <c r="R22" s="27" t="s">
        <v>927</v>
      </c>
      <c r="S22" s="132">
        <f>W22-T22</f>
        <v>80.006251148545147</v>
      </c>
      <c r="T22" s="121">
        <f>T26*T25</f>
        <v>204.006</v>
      </c>
      <c r="U22" s="121">
        <v>0</v>
      </c>
      <c r="V22" s="125">
        <v>0</v>
      </c>
      <c r="W22" s="125">
        <f>T22/X22</f>
        <v>284.01225114854515</v>
      </c>
      <c r="X22" s="136">
        <v>0.71830000000000005</v>
      </c>
      <c r="Y22" s="123"/>
      <c r="Z22" s="89">
        <f>W22/W25</f>
        <v>5.1554229651215311E-2</v>
      </c>
      <c r="AA22"/>
      <c r="AC22" s="3" t="s">
        <v>1003</v>
      </c>
    </row>
    <row r="23" spans="1:39" x14ac:dyDescent="0.2">
      <c r="B23" s="18">
        <v>17123</v>
      </c>
      <c r="C23" s="18">
        <v>103</v>
      </c>
      <c r="D23" s="18">
        <v>26</v>
      </c>
      <c r="E23" s="18">
        <v>34</v>
      </c>
      <c r="G23" s="18">
        <v>3407</v>
      </c>
      <c r="H23" s="18">
        <v>33</v>
      </c>
      <c r="I23" s="18">
        <v>8</v>
      </c>
      <c r="J23" s="18">
        <v>9</v>
      </c>
      <c r="L23" s="18">
        <v>4351</v>
      </c>
      <c r="M23" s="18">
        <v>123</v>
      </c>
      <c r="N23" s="18">
        <v>86</v>
      </c>
      <c r="O23" s="18">
        <v>117</v>
      </c>
      <c r="Q23"/>
      <c r="R23" s="27" t="s">
        <v>928</v>
      </c>
      <c r="S23" s="132">
        <f>W23-U23</f>
        <v>43.999359223300985</v>
      </c>
      <c r="T23" s="121">
        <f>T25-SUM(T21:T22)</f>
        <v>0</v>
      </c>
      <c r="U23" s="121">
        <f>U26*U25</f>
        <v>205.99700000000001</v>
      </c>
      <c r="V23" s="125">
        <v>0</v>
      </c>
      <c r="W23" s="125">
        <f>U23/X23</f>
        <v>249.996359223301</v>
      </c>
      <c r="X23" s="136">
        <v>0.82399999999999995</v>
      </c>
      <c r="Y23" s="123"/>
      <c r="Z23" s="89">
        <f>W23/W25</f>
        <v>4.5379625925449446E-2</v>
      </c>
      <c r="AA23"/>
      <c r="AC23" s="17"/>
      <c r="AD23" s="18" t="s">
        <v>578</v>
      </c>
      <c r="AE23" s="18" t="s">
        <v>580</v>
      </c>
      <c r="AF23" s="18" t="s">
        <v>582</v>
      </c>
      <c r="AG23" s="18" t="s">
        <v>132</v>
      </c>
      <c r="AJ23" s="18" t="s">
        <v>578</v>
      </c>
      <c r="AK23" s="18" t="s">
        <v>580</v>
      </c>
      <c r="AL23" s="18" t="s">
        <v>582</v>
      </c>
      <c r="AM23" s="18" t="s">
        <v>132</v>
      </c>
    </row>
    <row r="24" spans="1:39" x14ac:dyDescent="0.2">
      <c r="B24" s="18">
        <v>83</v>
      </c>
      <c r="C24" s="18">
        <v>4299</v>
      </c>
      <c r="D24" s="18">
        <v>1</v>
      </c>
      <c r="E24" s="18">
        <v>2</v>
      </c>
      <c r="G24" s="18">
        <v>64</v>
      </c>
      <c r="H24" s="18">
        <v>372</v>
      </c>
      <c r="I24" s="18">
        <v>0</v>
      </c>
      <c r="J24" s="18">
        <v>2</v>
      </c>
      <c r="L24" s="18">
        <v>72</v>
      </c>
      <c r="M24" s="18">
        <v>204</v>
      </c>
      <c r="N24" s="18">
        <v>5</v>
      </c>
      <c r="O24" s="18">
        <v>3</v>
      </c>
      <c r="Q24"/>
      <c r="R24" s="23" t="s">
        <v>929</v>
      </c>
      <c r="S24" s="138">
        <f>W24-V24</f>
        <v>53.999835124572542</v>
      </c>
      <c r="T24" s="126">
        <v>0</v>
      </c>
      <c r="U24" s="126">
        <f>U25-SUM(U21:U23)</f>
        <v>0</v>
      </c>
      <c r="V24" s="127">
        <f>V26*V25</f>
        <v>244.01249999999999</v>
      </c>
      <c r="W24" s="127">
        <f>V24/X24</f>
        <v>298.01233512457253</v>
      </c>
      <c r="X24" s="137">
        <v>0.81879999999999997</v>
      </c>
      <c r="Y24" s="124"/>
      <c r="Z24" s="89">
        <f>W24/W25</f>
        <v>5.4095540955631245E-2</v>
      </c>
      <c r="AA24"/>
      <c r="AC24" s="17"/>
      <c r="AD24" s="24">
        <v>0.96378550812699304</v>
      </c>
      <c r="AE24" s="24">
        <v>0.97063471161443204</v>
      </c>
      <c r="AF24" s="24">
        <v>0.94324652888860405</v>
      </c>
      <c r="AG24" s="24">
        <v>0.95674465392478103</v>
      </c>
      <c r="AH24" s="24"/>
      <c r="AI24" s="24"/>
      <c r="AJ24" s="24">
        <v>0.92965324830609797</v>
      </c>
      <c r="AK24" s="24">
        <v>0.91968727789623295</v>
      </c>
      <c r="AL24" s="24">
        <v>0.82895579756566296</v>
      </c>
      <c r="AM24" s="24">
        <v>0.87196765498652296</v>
      </c>
    </row>
    <row r="25" spans="1:39" x14ac:dyDescent="0.2">
      <c r="B25" s="18">
        <v>77</v>
      </c>
      <c r="C25" s="18">
        <v>2</v>
      </c>
      <c r="D25" s="18">
        <v>5464</v>
      </c>
      <c r="E25" s="18">
        <v>45</v>
      </c>
      <c r="G25" s="18">
        <v>56</v>
      </c>
      <c r="H25" s="18">
        <v>2</v>
      </c>
      <c r="I25" s="18">
        <v>484</v>
      </c>
      <c r="J25" s="18">
        <v>16</v>
      </c>
      <c r="L25" s="18">
        <v>31</v>
      </c>
      <c r="M25" s="18">
        <v>2</v>
      </c>
      <c r="N25" s="18">
        <v>206</v>
      </c>
      <c r="O25" s="18">
        <v>11</v>
      </c>
      <c r="Q25"/>
      <c r="R25" s="27"/>
      <c r="S25" s="141">
        <v>4499</v>
      </c>
      <c r="T25" s="142">
        <v>330</v>
      </c>
      <c r="U25" s="142">
        <v>305</v>
      </c>
      <c r="V25" s="143">
        <v>375</v>
      </c>
      <c r="W25" s="121">
        <f>SUM(S25:V25)</f>
        <v>5509</v>
      </c>
      <c r="X25" s="45" t="s">
        <v>625</v>
      </c>
      <c r="Y25" s="45" t="s">
        <v>598</v>
      </c>
      <c r="Z25" s="45" t="s">
        <v>596</v>
      </c>
      <c r="AA25" s="45" t="s">
        <v>938</v>
      </c>
      <c r="AC25" s="17"/>
      <c r="AD25" s="18">
        <v>16981</v>
      </c>
      <c r="AE25" s="18">
        <v>207</v>
      </c>
      <c r="AF25" s="18">
        <v>59</v>
      </c>
      <c r="AG25" s="18">
        <v>39</v>
      </c>
      <c r="AJ25" s="18">
        <v>3371</v>
      </c>
      <c r="AK25" s="18">
        <v>51</v>
      </c>
      <c r="AL25" s="18">
        <v>22</v>
      </c>
      <c r="AM25" s="18">
        <v>13</v>
      </c>
    </row>
    <row r="26" spans="1:39" x14ac:dyDescent="0.2">
      <c r="B26" s="18">
        <v>124</v>
      </c>
      <c r="C26" s="18">
        <v>2</v>
      </c>
      <c r="D26" s="18">
        <v>55</v>
      </c>
      <c r="E26" s="18">
        <v>5475</v>
      </c>
      <c r="G26" s="18">
        <v>76</v>
      </c>
      <c r="H26" s="18">
        <v>2</v>
      </c>
      <c r="I26" s="18">
        <v>11</v>
      </c>
      <c r="J26" s="18">
        <v>476</v>
      </c>
      <c r="L26" s="18">
        <v>45</v>
      </c>
      <c r="M26" s="18">
        <v>1</v>
      </c>
      <c r="N26" s="18">
        <v>8</v>
      </c>
      <c r="O26" s="18">
        <v>244</v>
      </c>
      <c r="Q26"/>
      <c r="R26" s="23" t="s">
        <v>925</v>
      </c>
      <c r="S26" s="163">
        <f>S21/S25</f>
        <v>0.9604344419879044</v>
      </c>
      <c r="T26" s="128">
        <v>0.61819999999999997</v>
      </c>
      <c r="U26" s="128">
        <v>0.6754</v>
      </c>
      <c r="V26" s="133">
        <v>0.65069999999999995</v>
      </c>
      <c r="W26" s="140"/>
      <c r="X26" s="46">
        <f>SUM(S21,T22,U23,V24 )/W25</f>
        <v>0.90306953249293553</v>
      </c>
      <c r="Y26" s="66">
        <f>(T22+U23+V24)/SUM(T25:V25)</f>
        <v>0.64754009900990095</v>
      </c>
      <c r="Z26" s="46">
        <f>(T22+U23+V24)/SUM(W22:W24)</f>
        <v>0.78605653324002189</v>
      </c>
      <c r="AA26" s="67">
        <f>2*Y26*Z26/(Y26+Z26)</f>
        <v>0.71010647473798949</v>
      </c>
      <c r="AC26" s="17"/>
      <c r="AD26" s="18">
        <v>120</v>
      </c>
      <c r="AE26" s="18">
        <v>4261</v>
      </c>
      <c r="AF26" s="18">
        <v>4</v>
      </c>
      <c r="AG26" s="18">
        <v>0</v>
      </c>
      <c r="AJ26" s="18">
        <v>66</v>
      </c>
      <c r="AK26" s="18">
        <v>371</v>
      </c>
      <c r="AL26" s="18">
        <v>1</v>
      </c>
      <c r="AM26" s="18">
        <v>0</v>
      </c>
    </row>
    <row r="27" spans="1:39" x14ac:dyDescent="0.2">
      <c r="AC27" s="17"/>
      <c r="AD27" s="18">
        <v>137</v>
      </c>
      <c r="AE27" s="18">
        <v>1</v>
      </c>
      <c r="AF27" s="18">
        <v>5402</v>
      </c>
      <c r="AG27" s="18">
        <v>48</v>
      </c>
      <c r="AJ27" s="18">
        <v>63</v>
      </c>
      <c r="AK27" s="18">
        <v>1</v>
      </c>
      <c r="AL27" s="18">
        <v>485</v>
      </c>
      <c r="AM27" s="18">
        <v>9</v>
      </c>
    </row>
    <row r="28" spans="1:39" x14ac:dyDescent="0.2">
      <c r="A28" s="17" t="s">
        <v>1008</v>
      </c>
      <c r="Q28" s="18"/>
      <c r="AC28" s="17"/>
      <c r="AD28" s="18">
        <v>489</v>
      </c>
      <c r="AE28" s="18">
        <v>1</v>
      </c>
      <c r="AF28" s="18">
        <v>87</v>
      </c>
      <c r="AG28" s="18">
        <v>5079</v>
      </c>
      <c r="AJ28" s="18">
        <v>111</v>
      </c>
      <c r="AK28" s="18">
        <v>1</v>
      </c>
      <c r="AL28" s="18">
        <v>15</v>
      </c>
      <c r="AM28" s="18">
        <v>438</v>
      </c>
    </row>
    <row r="29" spans="1:39" x14ac:dyDescent="0.2">
      <c r="A29" s="17" t="s">
        <v>1009</v>
      </c>
      <c r="Q29" s="18" t="s">
        <v>1007</v>
      </c>
      <c r="R29" s="112"/>
      <c r="S29" s="112" t="s">
        <v>931</v>
      </c>
      <c r="T29" s="120" t="s">
        <v>932</v>
      </c>
      <c r="U29" s="120" t="s">
        <v>933</v>
      </c>
      <c r="V29" s="113" t="s">
        <v>929</v>
      </c>
      <c r="W29" s="43"/>
      <c r="X29" s="120" t="s">
        <v>926</v>
      </c>
      <c r="Y29" s="113" t="s">
        <v>934</v>
      </c>
      <c r="AA29"/>
      <c r="AC29" s="17"/>
    </row>
    <row r="30" spans="1:39" x14ac:dyDescent="0.2">
      <c r="B30" s="18" t="s">
        <v>578</v>
      </c>
      <c r="C30" s="18" t="s">
        <v>580</v>
      </c>
      <c r="D30" s="18" t="s">
        <v>582</v>
      </c>
      <c r="E30" s="18" t="s">
        <v>132</v>
      </c>
      <c r="Q30"/>
      <c r="R30" s="27" t="s">
        <v>930</v>
      </c>
      <c r="S30" s="139">
        <f>S34-SUM(S31:S33)</f>
        <v>4420.9774197101924</v>
      </c>
      <c r="T30" s="121">
        <f>T34-T31</f>
        <v>75.996800000000007</v>
      </c>
      <c r="U30" s="121">
        <f>U34-U32</f>
        <v>65.012900000000002</v>
      </c>
      <c r="V30" s="125">
        <f>V34-V33</f>
        <v>115.01150000000001</v>
      </c>
      <c r="W30" s="125">
        <f>W34-SUM(W31:W33)</f>
        <v>4676.9986197101925</v>
      </c>
      <c r="X30" s="112"/>
      <c r="Y30" s="113"/>
      <c r="Z30" s="89">
        <f>W30/W34</f>
        <v>0.84897415496645356</v>
      </c>
      <c r="AA30"/>
      <c r="AC30" s="17" t="s">
        <v>1006</v>
      </c>
    </row>
    <row r="31" spans="1:39" x14ac:dyDescent="0.2">
      <c r="B31" s="18">
        <v>0.97130000000000005</v>
      </c>
      <c r="C31" s="18">
        <v>0.97689999999999999</v>
      </c>
      <c r="D31" s="18">
        <v>0.9516</v>
      </c>
      <c r="E31" s="18">
        <v>0.96409999999999996</v>
      </c>
      <c r="Q31"/>
      <c r="R31" s="27" t="s">
        <v>927</v>
      </c>
      <c r="S31" s="132">
        <f>W31-T31</f>
        <v>88.018246167222117</v>
      </c>
      <c r="T31" s="121">
        <f>T35*T34</f>
        <v>196.00319999999999</v>
      </c>
      <c r="U31" s="121">
        <v>0</v>
      </c>
      <c r="V31" s="125">
        <v>0</v>
      </c>
      <c r="W31" s="125">
        <f>T31/X31</f>
        <v>284.02144616722211</v>
      </c>
      <c r="X31" s="136">
        <v>0.69010000000000005</v>
      </c>
      <c r="Y31" s="123"/>
      <c r="Z31" s="89">
        <f>W31/W34</f>
        <v>5.1555898741554203E-2</v>
      </c>
      <c r="AA31"/>
      <c r="AC31" s="3" t="s">
        <v>1003</v>
      </c>
    </row>
    <row r="32" spans="1:39" x14ac:dyDescent="0.2">
      <c r="B32" s="18">
        <v>17098</v>
      </c>
      <c r="C32" s="18">
        <v>101</v>
      </c>
      <c r="D32" s="18">
        <v>29</v>
      </c>
      <c r="E32" s="18">
        <v>58</v>
      </c>
      <c r="Q32"/>
      <c r="R32" s="27" t="s">
        <v>928</v>
      </c>
      <c r="S32" s="132">
        <f>W32-U32</f>
        <v>43.997244660194184</v>
      </c>
      <c r="T32" s="121">
        <f>T34-SUM(T30:T31)</f>
        <v>0</v>
      </c>
      <c r="U32" s="121">
        <f>U35*U34</f>
        <v>205.9871</v>
      </c>
      <c r="V32" s="125">
        <v>0</v>
      </c>
      <c r="W32" s="125">
        <f>U32/X32</f>
        <v>249.98434466019418</v>
      </c>
      <c r="X32" s="136">
        <v>0.82399999999999995</v>
      </c>
      <c r="Y32" s="123"/>
      <c r="Z32" s="89">
        <f>W32/W34</f>
        <v>4.5377445028171023E-2</v>
      </c>
      <c r="AA32"/>
      <c r="AC32" s="17"/>
      <c r="AD32" s="18" t="s">
        <v>578</v>
      </c>
      <c r="AE32" s="18" t="s">
        <v>580</v>
      </c>
      <c r="AF32" s="18" t="s">
        <v>582</v>
      </c>
      <c r="AG32" s="18" t="s">
        <v>132</v>
      </c>
      <c r="AJ32" s="18" t="s">
        <v>578</v>
      </c>
      <c r="AK32" s="18" t="s">
        <v>580</v>
      </c>
      <c r="AL32" s="18" t="s">
        <v>582</v>
      </c>
      <c r="AM32" s="18" t="s">
        <v>132</v>
      </c>
    </row>
    <row r="33" spans="1:39" x14ac:dyDescent="0.2">
      <c r="B33" s="18">
        <v>192</v>
      </c>
      <c r="C33" s="18">
        <v>4188</v>
      </c>
      <c r="D33" s="18">
        <v>2</v>
      </c>
      <c r="E33" s="18">
        <v>3</v>
      </c>
      <c r="Q33"/>
      <c r="R33" s="23" t="s">
        <v>929</v>
      </c>
      <c r="S33" s="138">
        <f>W33-V33</f>
        <v>48.007089462391207</v>
      </c>
      <c r="T33" s="126">
        <v>0</v>
      </c>
      <c r="U33" s="126">
        <f>U34-SUM(U30:U32)</f>
        <v>0</v>
      </c>
      <c r="V33" s="127">
        <f>V35*V34</f>
        <v>249.98849999999999</v>
      </c>
      <c r="W33" s="127">
        <f>V33/X33</f>
        <v>297.99558946239119</v>
      </c>
      <c r="X33" s="137">
        <v>0.83889999999999998</v>
      </c>
      <c r="Y33" s="124"/>
      <c r="Z33" s="89">
        <f>W33/W34</f>
        <v>5.4092501263821237E-2</v>
      </c>
      <c r="AA33"/>
      <c r="AC33" s="17"/>
      <c r="AD33" s="24">
        <v>0.97466200820294702</v>
      </c>
      <c r="AE33" s="24">
        <v>0.97678501755754898</v>
      </c>
      <c r="AF33" s="24">
        <v>0.96109795892251504</v>
      </c>
      <c r="AG33" s="24">
        <v>0.96887799529138496</v>
      </c>
      <c r="AH33" s="24"/>
      <c r="AI33" s="24"/>
      <c r="AJ33" s="24">
        <v>0.93304105221203604</v>
      </c>
      <c r="AK33" s="24">
        <v>0.92378917378917302</v>
      </c>
      <c r="AL33" s="24">
        <v>0.83087764253683505</v>
      </c>
      <c r="AM33" s="24">
        <v>0.874873524451939</v>
      </c>
    </row>
    <row r="34" spans="1:39" x14ac:dyDescent="0.2">
      <c r="B34" s="18">
        <v>139</v>
      </c>
      <c r="C34" s="18">
        <v>1</v>
      </c>
      <c r="D34" s="18">
        <v>5361</v>
      </c>
      <c r="E34" s="18">
        <v>87</v>
      </c>
      <c r="Q34"/>
      <c r="R34" s="27"/>
      <c r="S34" s="141">
        <v>4601</v>
      </c>
      <c r="T34" s="142">
        <v>272</v>
      </c>
      <c r="U34" s="142">
        <v>271</v>
      </c>
      <c r="V34" s="143">
        <v>365</v>
      </c>
      <c r="W34" s="121">
        <f>SUM(S34:V34)</f>
        <v>5509</v>
      </c>
      <c r="X34" s="45" t="s">
        <v>625</v>
      </c>
      <c r="Y34" s="45" t="s">
        <v>598</v>
      </c>
      <c r="Z34" s="45" t="s">
        <v>596</v>
      </c>
      <c r="AA34" s="45" t="s">
        <v>938</v>
      </c>
      <c r="AC34" s="17"/>
      <c r="AD34" s="18">
        <v>17060</v>
      </c>
      <c r="AE34" s="18">
        <v>120</v>
      </c>
      <c r="AF34" s="18">
        <v>43</v>
      </c>
      <c r="AG34" s="18">
        <v>63</v>
      </c>
      <c r="AJ34" s="18">
        <v>3385</v>
      </c>
      <c r="AK34" s="18">
        <v>34</v>
      </c>
      <c r="AL34" s="18">
        <v>18</v>
      </c>
      <c r="AM34" s="18">
        <v>20</v>
      </c>
    </row>
    <row r="35" spans="1:39" x14ac:dyDescent="0.2">
      <c r="B35" s="18">
        <v>263</v>
      </c>
      <c r="C35" s="18">
        <v>6</v>
      </c>
      <c r="D35" s="18">
        <v>64</v>
      </c>
      <c r="E35" s="18">
        <v>5323</v>
      </c>
      <c r="Q35"/>
      <c r="R35" s="23" t="s">
        <v>925</v>
      </c>
      <c r="S35" s="163">
        <f>S30/S34</f>
        <v>0.96087316229302155</v>
      </c>
      <c r="T35" s="128">
        <v>0.72060000000000002</v>
      </c>
      <c r="U35" s="128">
        <v>0.7601</v>
      </c>
      <c r="V35" s="133">
        <v>0.68489999999999995</v>
      </c>
      <c r="W35" s="140"/>
      <c r="X35" s="46">
        <f>SUM(S30,T31,U32,V33 )/W34</f>
        <v>0.92084883276641738</v>
      </c>
      <c r="Y35" s="66">
        <f>(T31+U32+V33)/SUM(T34:V34)</f>
        <v>0.71803832599118944</v>
      </c>
      <c r="Z35" s="46">
        <f>(T31+U32+V33)/SUM(W31:W33)</f>
        <v>0.78362706534561155</v>
      </c>
      <c r="AA35" s="67">
        <f>2*Y35*Z35/(Y35+Z35)</f>
        <v>0.74940032506343079</v>
      </c>
      <c r="AC35" s="17"/>
      <c r="AD35" s="18">
        <v>261</v>
      </c>
      <c r="AE35" s="18">
        <v>4117</v>
      </c>
      <c r="AF35" s="18">
        <v>2</v>
      </c>
      <c r="AG35" s="18">
        <v>5</v>
      </c>
      <c r="AJ35" s="18">
        <v>99</v>
      </c>
      <c r="AK35" s="18">
        <v>335</v>
      </c>
      <c r="AL35" s="18">
        <v>0</v>
      </c>
      <c r="AM35" s="18">
        <v>4</v>
      </c>
    </row>
    <row r="36" spans="1:39" x14ac:dyDescent="0.2">
      <c r="Q36"/>
      <c r="R36" s="19"/>
      <c r="S36" s="19"/>
      <c r="T36" s="148"/>
      <c r="U36" s="148"/>
      <c r="V36" s="148"/>
      <c r="W36" s="140"/>
      <c r="X36" s="46"/>
      <c r="Y36" s="66"/>
      <c r="Z36" s="46"/>
      <c r="AA36" s="67"/>
      <c r="AC36" s="17"/>
      <c r="AD36" s="18">
        <v>74</v>
      </c>
      <c r="AE36" s="18">
        <v>1</v>
      </c>
      <c r="AF36" s="18">
        <v>5457</v>
      </c>
      <c r="AG36" s="18">
        <v>56</v>
      </c>
      <c r="AJ36" s="18">
        <v>54</v>
      </c>
      <c r="AK36" s="18">
        <v>1</v>
      </c>
      <c r="AL36" s="18">
        <v>487</v>
      </c>
      <c r="AM36" s="18">
        <v>16</v>
      </c>
    </row>
    <row r="37" spans="1:39" x14ac:dyDescent="0.2">
      <c r="A37" s="17" t="s">
        <v>966</v>
      </c>
      <c r="AC37" s="17"/>
      <c r="AD37" s="18">
        <v>142</v>
      </c>
      <c r="AE37" s="18">
        <v>0</v>
      </c>
      <c r="AF37" s="18">
        <v>67</v>
      </c>
      <c r="AG37" s="18">
        <v>5447</v>
      </c>
      <c r="AJ37" s="18">
        <v>76</v>
      </c>
      <c r="AK37" s="18">
        <v>0</v>
      </c>
      <c r="AL37" s="18">
        <v>14</v>
      </c>
      <c r="AM37" s="18">
        <v>475</v>
      </c>
    </row>
    <row r="38" spans="1:39" x14ac:dyDescent="0.2">
      <c r="A38" s="3" t="s">
        <v>978</v>
      </c>
      <c r="D38" s="3"/>
      <c r="Q38" s="18" t="s">
        <v>1013</v>
      </c>
      <c r="R38" s="112"/>
      <c r="S38" s="112" t="s">
        <v>931</v>
      </c>
      <c r="T38" s="120" t="s">
        <v>932</v>
      </c>
      <c r="U38" s="120" t="s">
        <v>933</v>
      </c>
      <c r="V38" s="113" t="s">
        <v>929</v>
      </c>
      <c r="W38" s="43"/>
      <c r="X38" s="120" t="s">
        <v>926</v>
      </c>
      <c r="Y38" s="113" t="s">
        <v>934</v>
      </c>
      <c r="AA38"/>
    </row>
    <row r="39" spans="1:39" x14ac:dyDescent="0.2">
      <c r="A39" s="17" t="s">
        <v>968</v>
      </c>
      <c r="B39" s="18" t="s">
        <v>578</v>
      </c>
      <c r="C39" s="18" t="s">
        <v>580</v>
      </c>
      <c r="D39" s="18" t="s">
        <v>582</v>
      </c>
      <c r="E39" s="18" t="s">
        <v>132</v>
      </c>
      <c r="G39" s="18" t="s">
        <v>578</v>
      </c>
      <c r="H39" s="18" t="s">
        <v>580</v>
      </c>
      <c r="I39" s="18" t="s">
        <v>582</v>
      </c>
      <c r="J39" s="18" t="s">
        <v>132</v>
      </c>
      <c r="L39" s="18" t="s">
        <v>578</v>
      </c>
      <c r="M39" s="18" t="s">
        <v>580</v>
      </c>
      <c r="N39" s="18" t="s">
        <v>582</v>
      </c>
      <c r="O39" s="18" t="s">
        <v>132</v>
      </c>
      <c r="Q39"/>
      <c r="R39" s="27" t="s">
        <v>930</v>
      </c>
      <c r="S39" s="139">
        <f>S43-SUM(S40:S42)</f>
        <v>4462.0319213423472</v>
      </c>
      <c r="T39" s="121">
        <f>T43-T40</f>
        <v>59.008299999999991</v>
      </c>
      <c r="U39" s="121">
        <f>U43-U41</f>
        <v>50.011800000000022</v>
      </c>
      <c r="V39" s="125">
        <f>V43-V42</f>
        <v>105.9864</v>
      </c>
      <c r="W39" s="125">
        <f>W43-SUM(W40:W42)</f>
        <v>4677.0384213423476</v>
      </c>
      <c r="X39" s="112"/>
      <c r="Y39" s="113"/>
      <c r="Z39" s="89">
        <f>W39/W43</f>
        <v>0.84898137980438326</v>
      </c>
      <c r="AA39"/>
    </row>
    <row r="40" spans="1:39" x14ac:dyDescent="0.2">
      <c r="B40" s="24">
        <v>0.92942427464681698</v>
      </c>
      <c r="C40" s="92">
        <v>0.95619367009012701</v>
      </c>
      <c r="D40" s="24">
        <v>0.87567982596455296</v>
      </c>
      <c r="E40" s="24">
        <v>0.91416739028788996</v>
      </c>
      <c r="F40" s="24"/>
      <c r="G40" s="24">
        <v>0.91590275009964095</v>
      </c>
      <c r="H40" s="24">
        <v>0.90416971470372998</v>
      </c>
      <c r="I40" s="24">
        <v>0.79180012812299805</v>
      </c>
      <c r="J40" s="24">
        <v>0.84426229508196704</v>
      </c>
      <c r="L40" s="18">
        <v>0.92630000000000001</v>
      </c>
      <c r="M40" s="18">
        <v>0.74309999999999998</v>
      </c>
      <c r="N40" s="18">
        <v>0.74760000000000004</v>
      </c>
      <c r="O40" s="18">
        <v>0.74539999999999995</v>
      </c>
      <c r="Q40"/>
      <c r="R40" s="27" t="s">
        <v>927</v>
      </c>
      <c r="S40" s="132">
        <f>W40-T40</f>
        <v>95.983677643504535</v>
      </c>
      <c r="T40" s="121">
        <f>T44*T43</f>
        <v>187.99170000000001</v>
      </c>
      <c r="U40" s="121">
        <v>0</v>
      </c>
      <c r="V40" s="125">
        <v>0</v>
      </c>
      <c r="W40" s="125">
        <f>T40/X40</f>
        <v>283.97537764350454</v>
      </c>
      <c r="X40" s="136">
        <v>0.66200000000000003</v>
      </c>
      <c r="Y40" s="123"/>
      <c r="Z40" s="89">
        <f>W40/W43</f>
        <v>5.1547536330278552E-2</v>
      </c>
      <c r="AA40"/>
    </row>
    <row r="41" spans="1:39" x14ac:dyDescent="0.2">
      <c r="B41" s="18">
        <v>16906</v>
      </c>
      <c r="C41" s="18">
        <v>170</v>
      </c>
      <c r="D41" s="18">
        <v>70</v>
      </c>
      <c r="E41" s="18">
        <v>140</v>
      </c>
      <c r="G41" s="18">
        <v>3360</v>
      </c>
      <c r="H41" s="18">
        <v>44</v>
      </c>
      <c r="I41" s="18">
        <v>21</v>
      </c>
      <c r="J41" s="18">
        <v>32</v>
      </c>
      <c r="L41" s="18">
        <v>4481</v>
      </c>
      <c r="M41" s="18">
        <v>57</v>
      </c>
      <c r="N41" s="18">
        <v>45</v>
      </c>
      <c r="O41" s="18">
        <v>94</v>
      </c>
      <c r="Q41"/>
      <c r="R41" s="27" t="s">
        <v>928</v>
      </c>
      <c r="S41" s="132">
        <f>W41-U41</f>
        <v>53.996748979591814</v>
      </c>
      <c r="T41" s="121">
        <f>T43-SUM(T39:T40)</f>
        <v>0</v>
      </c>
      <c r="U41" s="121">
        <f>U44*U43</f>
        <v>195.98819999999998</v>
      </c>
      <c r="V41" s="125">
        <v>0</v>
      </c>
      <c r="W41" s="125">
        <f>U41/X41</f>
        <v>249.98494897959179</v>
      </c>
      <c r="X41" s="136">
        <v>0.78400000000000003</v>
      </c>
      <c r="Y41" s="123"/>
      <c r="Z41" s="89">
        <f>W41/W43</f>
        <v>4.5377554724921366E-2</v>
      </c>
      <c r="AA41"/>
    </row>
    <row r="42" spans="1:39" x14ac:dyDescent="0.2">
      <c r="B42" s="18">
        <v>642</v>
      </c>
      <c r="C42" s="18">
        <v>3733</v>
      </c>
      <c r="D42" s="18">
        <v>6</v>
      </c>
      <c r="E42" s="18">
        <v>4</v>
      </c>
      <c r="G42" s="18">
        <v>105</v>
      </c>
      <c r="H42" s="18">
        <v>331</v>
      </c>
      <c r="I42" s="18">
        <v>0</v>
      </c>
      <c r="J42" s="18">
        <v>2</v>
      </c>
      <c r="L42" s="18">
        <v>91</v>
      </c>
      <c r="M42" s="18">
        <v>188</v>
      </c>
      <c r="N42" s="18">
        <v>3</v>
      </c>
      <c r="O42" s="18">
        <v>2</v>
      </c>
      <c r="Q42"/>
      <c r="R42" s="23" t="s">
        <v>929</v>
      </c>
      <c r="S42" s="138">
        <f>W42-V42</f>
        <v>59.987652034556163</v>
      </c>
      <c r="T42" s="126">
        <v>0</v>
      </c>
      <c r="U42" s="126">
        <f>U43-SUM(U39:U41)</f>
        <v>0</v>
      </c>
      <c r="V42" s="127">
        <f>V44*V43</f>
        <v>238.0136</v>
      </c>
      <c r="W42" s="127">
        <f>V42/X42</f>
        <v>298.00125203455616</v>
      </c>
      <c r="X42" s="137">
        <v>0.79869999999999997</v>
      </c>
      <c r="Y42" s="124"/>
      <c r="Z42" s="89">
        <f>W42/W43</f>
        <v>5.4093529140416804E-2</v>
      </c>
      <c r="AA42"/>
    </row>
    <row r="43" spans="1:39" x14ac:dyDescent="0.2">
      <c r="B43" s="18">
        <v>371</v>
      </c>
      <c r="C43" s="18">
        <v>2</v>
      </c>
      <c r="D43" s="18">
        <v>5103</v>
      </c>
      <c r="E43" s="18">
        <v>112</v>
      </c>
      <c r="G43" s="18">
        <v>91</v>
      </c>
      <c r="H43" s="18">
        <v>2</v>
      </c>
      <c r="I43" s="18">
        <v>451</v>
      </c>
      <c r="J43" s="18">
        <v>14</v>
      </c>
      <c r="L43" s="18">
        <v>42</v>
      </c>
      <c r="M43" s="18">
        <v>2</v>
      </c>
      <c r="N43" s="18">
        <v>196</v>
      </c>
      <c r="O43" s="18">
        <v>10</v>
      </c>
      <c r="Q43"/>
      <c r="R43" s="27"/>
      <c r="S43" s="141">
        <v>4672</v>
      </c>
      <c r="T43" s="142">
        <v>247</v>
      </c>
      <c r="U43" s="142">
        <v>246</v>
      </c>
      <c r="V43" s="143">
        <v>344</v>
      </c>
      <c r="W43" s="121">
        <f>SUM(S43:V43)</f>
        <v>5509</v>
      </c>
      <c r="X43" s="45" t="s">
        <v>625</v>
      </c>
      <c r="Y43" s="45" t="s">
        <v>598</v>
      </c>
      <c r="Z43" s="45" t="s">
        <v>596</v>
      </c>
      <c r="AA43" s="45" t="s">
        <v>938</v>
      </c>
    </row>
    <row r="44" spans="1:39" x14ac:dyDescent="0.2">
      <c r="B44" s="18">
        <v>683</v>
      </c>
      <c r="C44" s="18">
        <v>5</v>
      </c>
      <c r="D44" s="18">
        <v>118</v>
      </c>
      <c r="E44" s="18">
        <v>4850</v>
      </c>
      <c r="G44" s="18">
        <v>95</v>
      </c>
      <c r="H44" s="18">
        <v>1</v>
      </c>
      <c r="I44" s="18">
        <v>15</v>
      </c>
      <c r="J44" s="18">
        <v>454</v>
      </c>
      <c r="L44" s="18">
        <v>58</v>
      </c>
      <c r="M44" s="18">
        <v>0</v>
      </c>
      <c r="N44" s="18">
        <v>2</v>
      </c>
      <c r="O44" s="18">
        <v>238</v>
      </c>
      <c r="Q44"/>
      <c r="R44" s="23" t="s">
        <v>925</v>
      </c>
      <c r="S44" s="163">
        <f>S39/S43</f>
        <v>0.95505820234211203</v>
      </c>
      <c r="T44" s="128">
        <v>0.7611</v>
      </c>
      <c r="U44" s="128">
        <v>0.79669999999999996</v>
      </c>
      <c r="V44" s="133">
        <v>0.69189999999999996</v>
      </c>
      <c r="W44" s="140"/>
      <c r="X44" s="46">
        <f>SUM(S39,T40,U41,V42 )/W43</f>
        <v>0.92285812694542513</v>
      </c>
      <c r="Y44" s="66">
        <f>(T40+U41+V42)/SUM(T43:V43)</f>
        <v>0.74312246117084835</v>
      </c>
      <c r="Z44" s="46">
        <f>(T40+U41+V42)/SUM(W40:W42)</f>
        <v>0.74762286619481844</v>
      </c>
      <c r="AA44" s="67">
        <f>2*Y44*Z44/(Y44+Z44)</f>
        <v>0.74536587055559433</v>
      </c>
    </row>
    <row r="46" spans="1:39" x14ac:dyDescent="0.2">
      <c r="A46" s="17" t="s">
        <v>985</v>
      </c>
    </row>
    <row r="47" spans="1:39" x14ac:dyDescent="0.2">
      <c r="A47" s="3" t="s">
        <v>983</v>
      </c>
      <c r="Q47" s="18" t="s">
        <v>1019</v>
      </c>
      <c r="R47" s="112"/>
      <c r="S47" s="112" t="s">
        <v>931</v>
      </c>
      <c r="T47" s="120" t="s">
        <v>932</v>
      </c>
      <c r="U47" s="120" t="s">
        <v>933</v>
      </c>
      <c r="V47" s="113" t="s">
        <v>929</v>
      </c>
      <c r="W47" s="43"/>
      <c r="X47" s="120" t="s">
        <v>926</v>
      </c>
      <c r="Y47" s="113" t="s">
        <v>934</v>
      </c>
      <c r="AA47"/>
    </row>
    <row r="48" spans="1:39" x14ac:dyDescent="0.2">
      <c r="B48" s="18" t="s">
        <v>578</v>
      </c>
      <c r="C48" s="18" t="s">
        <v>580</v>
      </c>
      <c r="D48" s="18" t="s">
        <v>582</v>
      </c>
      <c r="E48" s="18" t="s">
        <v>132</v>
      </c>
      <c r="G48" s="18" t="s">
        <v>578</v>
      </c>
      <c r="H48" s="18" t="s">
        <v>580</v>
      </c>
      <c r="I48" s="18" t="s">
        <v>582</v>
      </c>
      <c r="J48" s="18" t="s">
        <v>132</v>
      </c>
      <c r="L48" s="18" t="s">
        <v>578</v>
      </c>
      <c r="M48" s="18" t="s">
        <v>580</v>
      </c>
      <c r="N48" s="18" t="s">
        <v>582</v>
      </c>
      <c r="O48" s="18" t="s">
        <v>132</v>
      </c>
      <c r="Q48"/>
      <c r="R48" s="27" t="s">
        <v>930</v>
      </c>
      <c r="S48" s="139">
        <f>S52-SUM(S49:S51)</f>
        <v>4369.0296906862623</v>
      </c>
      <c r="T48" s="121">
        <f>T52-T49</f>
        <v>96.990300000000019</v>
      </c>
      <c r="U48" s="121">
        <f>U52-U50</f>
        <v>90.990000000000009</v>
      </c>
      <c r="V48" s="125">
        <f>V52-V51</f>
        <v>120.00899999999999</v>
      </c>
      <c r="W48" s="125">
        <f>W52-SUM(W49:W51)</f>
        <v>4677.0189906862615</v>
      </c>
      <c r="X48" s="112"/>
      <c r="Y48" s="113"/>
      <c r="Z48" s="89">
        <f>W48/W52</f>
        <v>0.84897785272939941</v>
      </c>
      <c r="AA48"/>
    </row>
    <row r="49" spans="1:27" x14ac:dyDescent="0.2">
      <c r="B49" s="24">
        <v>0.93364727327965902</v>
      </c>
      <c r="C49" s="24">
        <v>0.935916936710535</v>
      </c>
      <c r="D49" s="24">
        <v>0.90549619297459805</v>
      </c>
      <c r="E49" s="24">
        <v>0.92045528455284498</v>
      </c>
      <c r="F49" s="24"/>
      <c r="G49" s="24">
        <v>0.89723320158102704</v>
      </c>
      <c r="H49" s="24">
        <v>0.91078838174273802</v>
      </c>
      <c r="I49" s="24">
        <v>0.84368994234465</v>
      </c>
      <c r="J49" s="24">
        <v>0.87595610242766797</v>
      </c>
      <c r="L49" s="18">
        <v>0.91759999999999997</v>
      </c>
      <c r="M49" s="18">
        <v>0.6825</v>
      </c>
      <c r="N49" s="18">
        <v>0.79569999999999996</v>
      </c>
      <c r="O49" s="18">
        <v>0.73470000000000002</v>
      </c>
      <c r="Q49"/>
      <c r="R49" s="27" t="s">
        <v>927</v>
      </c>
      <c r="S49" s="132">
        <f>W49-T49</f>
        <v>77.984923655913946</v>
      </c>
      <c r="T49" s="121">
        <f>T53*T52</f>
        <v>206.00969999999998</v>
      </c>
      <c r="U49" s="121">
        <v>0</v>
      </c>
      <c r="V49" s="125">
        <v>0</v>
      </c>
      <c r="W49" s="125">
        <f>T49/X49</f>
        <v>283.99462365591393</v>
      </c>
      <c r="X49" s="136">
        <v>0.72540000000000004</v>
      </c>
      <c r="Y49" s="123"/>
      <c r="Z49" s="89">
        <f>W49/W52</f>
        <v>5.1551029888530393E-2</v>
      </c>
      <c r="AA49"/>
    </row>
    <row r="50" spans="1:27" x14ac:dyDescent="0.2">
      <c r="B50" s="18">
        <v>16579</v>
      </c>
      <c r="C50" s="18">
        <v>332</v>
      </c>
      <c r="D50" s="18">
        <v>168</v>
      </c>
      <c r="E50" s="18">
        <v>207</v>
      </c>
      <c r="G50" s="18">
        <v>1634</v>
      </c>
      <c r="H50" s="18">
        <v>39</v>
      </c>
      <c r="I50" s="18">
        <v>22</v>
      </c>
      <c r="J50" s="18">
        <v>33</v>
      </c>
      <c r="L50" s="18">
        <v>4393</v>
      </c>
      <c r="M50" s="18">
        <v>94</v>
      </c>
      <c r="N50" s="18">
        <v>82</v>
      </c>
      <c r="O50" s="18">
        <v>108</v>
      </c>
      <c r="Q50"/>
      <c r="R50" s="27" t="s">
        <v>928</v>
      </c>
      <c r="S50" s="132">
        <f>W50-U50</f>
        <v>41.001961722488034</v>
      </c>
      <c r="T50" s="121">
        <f>T52-SUM(T48:T49)</f>
        <v>0</v>
      </c>
      <c r="U50" s="121">
        <f>U53*U52</f>
        <v>209.01</v>
      </c>
      <c r="V50" s="125">
        <v>0</v>
      </c>
      <c r="W50" s="125">
        <f>U50/X50</f>
        <v>250.01196172248802</v>
      </c>
      <c r="X50" s="136">
        <v>0.83599999999999997</v>
      </c>
      <c r="Y50" s="123"/>
      <c r="Z50" s="89">
        <f>W50/W52</f>
        <v>4.5382458109001274E-2</v>
      </c>
      <c r="AA50"/>
    </row>
    <row r="51" spans="1:27" x14ac:dyDescent="0.2">
      <c r="B51" s="18">
        <v>383</v>
      </c>
      <c r="C51" s="18">
        <v>3996</v>
      </c>
      <c r="D51" s="18">
        <v>5</v>
      </c>
      <c r="E51" s="18">
        <v>1</v>
      </c>
      <c r="G51" s="18">
        <v>71</v>
      </c>
      <c r="H51" s="18">
        <v>366</v>
      </c>
      <c r="I51" s="18">
        <v>0</v>
      </c>
      <c r="J51" s="18">
        <v>1</v>
      </c>
      <c r="L51" s="18">
        <v>73</v>
      </c>
      <c r="M51" s="18">
        <v>206</v>
      </c>
      <c r="N51" s="18">
        <v>4</v>
      </c>
      <c r="O51" s="18">
        <v>1</v>
      </c>
      <c r="Q51"/>
      <c r="R51" s="23" t="s">
        <v>929</v>
      </c>
      <c r="S51" s="138">
        <f>W51-V51</f>
        <v>50.983423935335992</v>
      </c>
      <c r="T51" s="126">
        <v>0</v>
      </c>
      <c r="U51" s="126">
        <f>U52-SUM(U48:U50)</f>
        <v>0</v>
      </c>
      <c r="V51" s="127">
        <f>V53*V52</f>
        <v>246.99100000000001</v>
      </c>
      <c r="W51" s="127">
        <f>V51/X51</f>
        <v>297.97442393533601</v>
      </c>
      <c r="X51" s="137">
        <v>0.82889999999999997</v>
      </c>
      <c r="Y51" s="124"/>
      <c r="Z51" s="89">
        <f>W51/W52</f>
        <v>5.4088659273068801E-2</v>
      </c>
      <c r="AA51"/>
    </row>
    <row r="52" spans="1:27" x14ac:dyDescent="0.2">
      <c r="B52" s="18">
        <v>197</v>
      </c>
      <c r="C52" s="18">
        <v>5</v>
      </c>
      <c r="D52" s="18">
        <v>5262</v>
      </c>
      <c r="E52" s="18">
        <v>124</v>
      </c>
      <c r="G52" s="18">
        <v>51</v>
      </c>
      <c r="H52" s="18">
        <v>3</v>
      </c>
      <c r="I52" s="18">
        <v>488</v>
      </c>
      <c r="J52" s="18">
        <v>16</v>
      </c>
      <c r="L52" s="18">
        <v>28</v>
      </c>
      <c r="M52" s="18">
        <v>2</v>
      </c>
      <c r="N52" s="18">
        <v>209</v>
      </c>
      <c r="O52" s="18">
        <v>11</v>
      </c>
      <c r="Q52"/>
      <c r="R52" s="27"/>
      <c r="S52" s="141">
        <v>4539</v>
      </c>
      <c r="T52" s="142">
        <v>303</v>
      </c>
      <c r="U52" s="142">
        <v>300</v>
      </c>
      <c r="V52" s="143">
        <v>367</v>
      </c>
      <c r="W52" s="121">
        <f>SUM(S52:V52)</f>
        <v>5509</v>
      </c>
      <c r="X52" s="45" t="s">
        <v>625</v>
      </c>
      <c r="Y52" s="45" t="s">
        <v>598</v>
      </c>
      <c r="Z52" s="45" t="s">
        <v>596</v>
      </c>
      <c r="AA52" s="45" t="s">
        <v>938</v>
      </c>
    </row>
    <row r="53" spans="1:27" x14ac:dyDescent="0.2">
      <c r="B53" s="18">
        <v>635</v>
      </c>
      <c r="C53" s="18">
        <v>11</v>
      </c>
      <c r="D53" s="18">
        <v>116</v>
      </c>
      <c r="E53" s="18">
        <v>4894</v>
      </c>
      <c r="G53" s="18">
        <v>87</v>
      </c>
      <c r="H53" s="18">
        <v>2</v>
      </c>
      <c r="I53" s="18">
        <v>13</v>
      </c>
      <c r="J53" s="18">
        <v>463</v>
      </c>
      <c r="L53" s="18">
        <v>45</v>
      </c>
      <c r="M53" s="18">
        <v>1</v>
      </c>
      <c r="N53" s="18">
        <v>5</v>
      </c>
      <c r="O53" s="18">
        <v>247</v>
      </c>
      <c r="Q53"/>
      <c r="R53" s="23" t="s">
        <v>925</v>
      </c>
      <c r="S53" s="163">
        <f>S48/S52</f>
        <v>0.96255335771893857</v>
      </c>
      <c r="T53" s="128">
        <v>0.67989999999999995</v>
      </c>
      <c r="U53" s="128">
        <v>0.69669999999999999</v>
      </c>
      <c r="V53" s="133">
        <v>0.67300000000000004</v>
      </c>
      <c r="W53" s="140"/>
      <c r="X53" s="46">
        <f>SUM(S48,T49,U50,V51 )/W52</f>
        <v>0.9132402233955822</v>
      </c>
      <c r="Y53" s="66">
        <f>(T49+U50+V51)/SUM(T52:V52)</f>
        <v>0.68248525773195867</v>
      </c>
      <c r="Z53" s="46">
        <f>(T49+U50+V51)/SUM(W49:W51)</f>
        <v>0.7957040997198499</v>
      </c>
      <c r="AA53" s="67">
        <f>2*Y53*Z53/(Y53+Z53)</f>
        <v>0.73475879776570829</v>
      </c>
    </row>
    <row r="55" spans="1:27" x14ac:dyDescent="0.2">
      <c r="A55" s="165" t="s">
        <v>1020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  <row r="56" spans="1:27" x14ac:dyDescent="0.2">
      <c r="A56" s="166" t="s">
        <v>1021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</row>
    <row r="57" spans="1:27" x14ac:dyDescent="0.2">
      <c r="A57" s="165"/>
      <c r="B57" s="19" t="s">
        <v>578</v>
      </c>
      <c r="C57" s="19" t="s">
        <v>580</v>
      </c>
      <c r="D57" s="19" t="s">
        <v>582</v>
      </c>
      <c r="E57" s="19" t="s">
        <v>132</v>
      </c>
      <c r="F57" s="19"/>
      <c r="G57" s="19" t="s">
        <v>578</v>
      </c>
      <c r="H57" s="19" t="s">
        <v>580</v>
      </c>
      <c r="I57" s="19" t="s">
        <v>582</v>
      </c>
      <c r="J57" s="19" t="s">
        <v>132</v>
      </c>
      <c r="K57" s="19"/>
      <c r="L57" s="19" t="s">
        <v>578</v>
      </c>
      <c r="M57" s="19" t="s">
        <v>580</v>
      </c>
      <c r="N57" s="19" t="s">
        <v>582</v>
      </c>
      <c r="O57" s="19" t="s">
        <v>132</v>
      </c>
      <c r="P57" s="19"/>
    </row>
    <row r="58" spans="1:27" x14ac:dyDescent="0.2">
      <c r="A58" s="165"/>
      <c r="B58" s="164">
        <v>0.96550000000000002</v>
      </c>
      <c r="C58" s="164">
        <v>0.96809999999999996</v>
      </c>
      <c r="D58" s="164">
        <v>0.94430000000000003</v>
      </c>
      <c r="E58" s="164">
        <v>0.95609999999999995</v>
      </c>
      <c r="F58" s="164"/>
      <c r="G58" s="164">
        <v>0.92969999999999997</v>
      </c>
      <c r="H58" s="164">
        <v>0.91300000000000003</v>
      </c>
      <c r="I58" s="164">
        <v>0.83409999999999995</v>
      </c>
      <c r="J58" s="164">
        <v>0.87180000000000002</v>
      </c>
      <c r="K58" s="19"/>
      <c r="L58" s="19">
        <v>0.92179999999999995</v>
      </c>
      <c r="M58" s="19">
        <v>0.70630000000000004</v>
      </c>
      <c r="N58" s="19">
        <v>0.77759999999999996</v>
      </c>
      <c r="O58" s="19">
        <v>0.74029999999999996</v>
      </c>
      <c r="P58" s="19"/>
    </row>
    <row r="59" spans="1:27" x14ac:dyDescent="0.2">
      <c r="A59" s="165"/>
      <c r="B59" s="19">
        <v>17021</v>
      </c>
      <c r="C59" s="19">
        <v>136</v>
      </c>
      <c r="D59" s="19">
        <v>51</v>
      </c>
      <c r="E59" s="19">
        <v>78</v>
      </c>
      <c r="F59" s="19"/>
      <c r="G59" s="19">
        <v>3363</v>
      </c>
      <c r="H59" s="19">
        <v>45</v>
      </c>
      <c r="I59" s="19">
        <v>21</v>
      </c>
      <c r="J59" s="19">
        <v>28</v>
      </c>
      <c r="K59" s="19"/>
      <c r="L59" s="19">
        <v>4431</v>
      </c>
      <c r="M59" s="19">
        <v>79</v>
      </c>
      <c r="N59" s="19">
        <v>68</v>
      </c>
      <c r="O59" s="19">
        <v>99</v>
      </c>
      <c r="P59" s="19"/>
    </row>
    <row r="60" spans="1:27" x14ac:dyDescent="0.2">
      <c r="A60" s="165"/>
      <c r="B60" s="19">
        <v>196</v>
      </c>
      <c r="C60" s="19">
        <v>4184</v>
      </c>
      <c r="D60" s="19">
        <v>3</v>
      </c>
      <c r="E60" s="19">
        <v>2</v>
      </c>
      <c r="F60" s="19"/>
      <c r="G60" s="19">
        <v>80</v>
      </c>
      <c r="H60" s="19">
        <v>357</v>
      </c>
      <c r="I60" s="19">
        <v>0</v>
      </c>
      <c r="J60" s="19">
        <v>1</v>
      </c>
      <c r="K60" s="19"/>
      <c r="L60" s="19">
        <v>79</v>
      </c>
      <c r="M60" s="19">
        <v>200</v>
      </c>
      <c r="N60" s="19">
        <v>4</v>
      </c>
      <c r="O60" s="19">
        <v>1</v>
      </c>
      <c r="P60" s="19"/>
    </row>
    <row r="61" spans="1:27" x14ac:dyDescent="0.2">
      <c r="A61" s="165"/>
      <c r="B61" s="19">
        <v>144</v>
      </c>
      <c r="C61" s="19">
        <v>8</v>
      </c>
      <c r="D61" s="19">
        <v>5334</v>
      </c>
      <c r="E61" s="19">
        <v>102</v>
      </c>
      <c r="F61" s="19"/>
      <c r="G61" s="19">
        <v>70</v>
      </c>
      <c r="H61" s="19">
        <v>3</v>
      </c>
      <c r="I61" s="19">
        <v>471</v>
      </c>
      <c r="J61" s="19">
        <v>14</v>
      </c>
      <c r="K61" s="19"/>
      <c r="L61" s="19">
        <v>33</v>
      </c>
      <c r="M61" s="19">
        <v>3</v>
      </c>
      <c r="N61" s="19">
        <v>204</v>
      </c>
      <c r="O61" s="19">
        <v>10</v>
      </c>
      <c r="P61" s="19"/>
    </row>
    <row r="62" spans="1:27" x14ac:dyDescent="0.2">
      <c r="A62" s="165"/>
      <c r="B62" s="19">
        <v>309</v>
      </c>
      <c r="C62" s="19">
        <v>7</v>
      </c>
      <c r="D62" s="19">
        <v>99</v>
      </c>
      <c r="E62" s="19">
        <v>5241</v>
      </c>
      <c r="F62" s="19"/>
      <c r="G62" s="19">
        <v>79</v>
      </c>
      <c r="H62" s="19">
        <v>1</v>
      </c>
      <c r="I62" s="19">
        <v>11</v>
      </c>
      <c r="J62" s="19">
        <v>474</v>
      </c>
      <c r="K62" s="19"/>
      <c r="L62" s="19">
        <v>50</v>
      </c>
      <c r="M62" s="19">
        <v>1</v>
      </c>
      <c r="N62" s="19">
        <v>4</v>
      </c>
      <c r="O62" s="19">
        <v>243</v>
      </c>
      <c r="P62" s="19"/>
    </row>
    <row r="63" spans="1:27" x14ac:dyDescent="0.2">
      <c r="A63" s="165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</row>
    <row r="64" spans="1:27" x14ac:dyDescent="0.2">
      <c r="A64" s="165" t="s">
        <v>1022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</row>
    <row r="65" spans="1:46" x14ac:dyDescent="0.2">
      <c r="A65" s="166" t="s">
        <v>1021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</row>
    <row r="66" spans="1:46" x14ac:dyDescent="0.2">
      <c r="A66" s="165"/>
      <c r="B66" s="148" t="s">
        <v>578</v>
      </c>
      <c r="C66" s="148" t="s">
        <v>580</v>
      </c>
      <c r="D66" s="140" t="s">
        <v>582</v>
      </c>
      <c r="E66" s="61" t="s">
        <v>132</v>
      </c>
      <c r="F66" s="19"/>
      <c r="G66" s="19" t="s">
        <v>578</v>
      </c>
      <c r="H66" s="19" t="s">
        <v>580</v>
      </c>
      <c r="I66" s="19" t="s">
        <v>582</v>
      </c>
      <c r="J66" s="19" t="s">
        <v>132</v>
      </c>
      <c r="K66" s="19"/>
      <c r="L66" s="19" t="s">
        <v>578</v>
      </c>
      <c r="M66" s="19" t="s">
        <v>580</v>
      </c>
      <c r="N66" s="19" t="s">
        <v>582</v>
      </c>
      <c r="O66" s="19" t="s">
        <v>132</v>
      </c>
      <c r="P66" s="19"/>
    </row>
    <row r="67" spans="1:46" x14ac:dyDescent="0.2">
      <c r="A67" s="165"/>
      <c r="B67" s="179">
        <v>0.96199999999999997</v>
      </c>
      <c r="C67" s="179">
        <v>0.96809999999999996</v>
      </c>
      <c r="D67" s="144">
        <v>0.93689999999999996</v>
      </c>
      <c r="E67" s="180">
        <v>0.95220000000000005</v>
      </c>
      <c r="F67" s="172"/>
      <c r="G67" s="172">
        <v>0.92969999999999997</v>
      </c>
      <c r="H67" s="172">
        <v>0.91220000000000001</v>
      </c>
      <c r="I67" s="172">
        <v>0.83150000000000002</v>
      </c>
      <c r="J67" s="172">
        <v>0.87</v>
      </c>
      <c r="K67" s="19"/>
      <c r="L67" s="19">
        <v>0.92520000000000002</v>
      </c>
      <c r="M67" s="19">
        <v>0.7157</v>
      </c>
      <c r="N67" s="19">
        <v>0.78969999999999996</v>
      </c>
      <c r="O67" s="19">
        <v>0.75090000000000001</v>
      </c>
      <c r="P67" s="19"/>
    </row>
    <row r="68" spans="1:46" x14ac:dyDescent="0.2">
      <c r="A68" s="165"/>
      <c r="B68" s="19">
        <v>17021</v>
      </c>
      <c r="C68" s="19">
        <v>135</v>
      </c>
      <c r="D68" s="19">
        <v>50</v>
      </c>
      <c r="E68" s="19">
        <v>80</v>
      </c>
      <c r="F68" s="19"/>
      <c r="G68" s="19">
        <v>3367</v>
      </c>
      <c r="H68" s="19">
        <v>45</v>
      </c>
      <c r="I68" s="19">
        <v>19</v>
      </c>
      <c r="J68" s="19">
        <v>26</v>
      </c>
      <c r="K68" s="19"/>
      <c r="L68" s="19">
        <v>4440</v>
      </c>
      <c r="M68" s="19">
        <v>72</v>
      </c>
      <c r="N68" s="19">
        <v>68</v>
      </c>
      <c r="O68" s="19">
        <v>97</v>
      </c>
      <c r="P68" s="19"/>
    </row>
    <row r="69" spans="1:46" x14ac:dyDescent="0.2">
      <c r="A69" s="165"/>
      <c r="B69" s="19">
        <v>199</v>
      </c>
      <c r="C69" s="19">
        <v>4177</v>
      </c>
      <c r="D69" s="19">
        <v>4</v>
      </c>
      <c r="E69" s="19">
        <v>5</v>
      </c>
      <c r="F69" s="19"/>
      <c r="G69" s="19">
        <v>74</v>
      </c>
      <c r="H69" s="19">
        <v>360</v>
      </c>
      <c r="I69" s="19">
        <v>1</v>
      </c>
      <c r="J69" s="19">
        <v>3</v>
      </c>
      <c r="K69" s="19"/>
      <c r="L69" s="19">
        <v>76</v>
      </c>
      <c r="M69" s="19">
        <v>201</v>
      </c>
      <c r="N69" s="19">
        <v>5</v>
      </c>
      <c r="O69" s="19">
        <v>2</v>
      </c>
      <c r="P69" s="19"/>
    </row>
    <row r="70" spans="1:46" x14ac:dyDescent="0.2">
      <c r="A70" s="165"/>
      <c r="B70" s="19">
        <v>126</v>
      </c>
      <c r="C70" s="19">
        <v>3</v>
      </c>
      <c r="D70" s="19">
        <v>5362</v>
      </c>
      <c r="E70" s="19">
        <v>97</v>
      </c>
      <c r="F70" s="19"/>
      <c r="G70" s="19">
        <v>68</v>
      </c>
      <c r="H70" s="19">
        <v>2</v>
      </c>
      <c r="I70" s="19">
        <v>475</v>
      </c>
      <c r="J70" s="19">
        <v>13</v>
      </c>
      <c r="K70" s="19"/>
      <c r="L70" s="19">
        <v>31</v>
      </c>
      <c r="M70" s="19">
        <v>2</v>
      </c>
      <c r="N70" s="19">
        <v>207</v>
      </c>
      <c r="O70" s="19">
        <v>10</v>
      </c>
      <c r="P70" s="19"/>
    </row>
    <row r="71" spans="1:46" x14ac:dyDescent="0.2">
      <c r="A71" s="165"/>
      <c r="B71" s="19">
        <v>443</v>
      </c>
      <c r="C71" s="19">
        <v>7</v>
      </c>
      <c r="D71" s="19">
        <v>102</v>
      </c>
      <c r="E71" s="19">
        <v>5104</v>
      </c>
      <c r="F71" s="19"/>
      <c r="G71" s="19">
        <v>86</v>
      </c>
      <c r="H71" s="19">
        <v>0</v>
      </c>
      <c r="I71" s="19">
        <v>16</v>
      </c>
      <c r="J71" s="19">
        <v>463</v>
      </c>
      <c r="K71" s="19"/>
      <c r="L71" s="19">
        <v>44</v>
      </c>
      <c r="M71" s="19">
        <v>0</v>
      </c>
      <c r="N71" s="19">
        <v>5</v>
      </c>
      <c r="O71" s="19">
        <v>249</v>
      </c>
      <c r="P71" s="19"/>
    </row>
    <row r="72" spans="1:46" x14ac:dyDescent="0.2">
      <c r="A72" s="165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</row>
    <row r="73" spans="1:46" x14ac:dyDescent="0.2">
      <c r="A73" s="165" t="s">
        <v>1025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/>
      <c r="R73" s="19"/>
      <c r="S73" s="19"/>
      <c r="T73" s="148"/>
      <c r="Y73" s="66"/>
      <c r="Z73" s="46"/>
      <c r="AA73" s="67"/>
      <c r="AC73" s="17"/>
      <c r="AP73" s="17"/>
    </row>
    <row r="74" spans="1:46" x14ac:dyDescent="0.2">
      <c r="A74" s="166" t="s">
        <v>1021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/>
      <c r="AA74" s="67"/>
      <c r="AP74" s="17"/>
    </row>
    <row r="75" spans="1:46" x14ac:dyDescent="0.2">
      <c r="A75" s="165"/>
      <c r="B75" s="19" t="s">
        <v>578</v>
      </c>
      <c r="C75" s="19" t="s">
        <v>580</v>
      </c>
      <c r="D75" s="19" t="s">
        <v>582</v>
      </c>
      <c r="E75" s="19" t="s">
        <v>132</v>
      </c>
      <c r="F75" s="19"/>
      <c r="G75" s="19" t="s">
        <v>578</v>
      </c>
      <c r="H75" s="19" t="s">
        <v>580</v>
      </c>
      <c r="I75" s="160" t="s">
        <v>582</v>
      </c>
      <c r="J75" s="61" t="s">
        <v>132</v>
      </c>
      <c r="K75" s="19"/>
      <c r="L75" s="19" t="s">
        <v>578</v>
      </c>
      <c r="M75" s="19" t="s">
        <v>580</v>
      </c>
      <c r="N75" s="19" t="s">
        <v>582</v>
      </c>
      <c r="O75" s="19" t="s">
        <v>132</v>
      </c>
      <c r="P75" s="19"/>
      <c r="Q75"/>
      <c r="AP75" s="17" t="s">
        <v>748</v>
      </c>
    </row>
    <row r="76" spans="1:46" x14ac:dyDescent="0.2">
      <c r="A76" s="165"/>
      <c r="B76" s="19">
        <v>0.9637</v>
      </c>
      <c r="C76" s="19">
        <v>0.97409999999999997</v>
      </c>
      <c r="D76" s="19">
        <v>0.93510000000000004</v>
      </c>
      <c r="E76" s="19">
        <v>0.95420000000000005</v>
      </c>
      <c r="F76" s="19"/>
      <c r="G76" s="19">
        <v>0.92889999999999995</v>
      </c>
      <c r="H76" s="19">
        <v>0.92390000000000005</v>
      </c>
      <c r="I76" s="19">
        <v>0.81679999999999997</v>
      </c>
      <c r="J76" s="19">
        <v>0.86709999999999998</v>
      </c>
      <c r="K76" s="19"/>
      <c r="L76" s="19">
        <v>0.92320000000000002</v>
      </c>
      <c r="M76" s="19">
        <v>0.7157</v>
      </c>
      <c r="N76" s="19">
        <v>0.76559999999999995</v>
      </c>
      <c r="O76" s="19">
        <v>0.73980000000000001</v>
      </c>
      <c r="P76" s="19"/>
      <c r="Q76"/>
      <c r="AP76" s="17"/>
      <c r="AQ76" s="18" t="s">
        <v>578</v>
      </c>
      <c r="AR76" s="18" t="s">
        <v>580</v>
      </c>
      <c r="AS76" s="18" t="s">
        <v>582</v>
      </c>
      <c r="AT76" s="18" t="s">
        <v>132</v>
      </c>
    </row>
    <row r="77" spans="1:46" x14ac:dyDescent="0.2">
      <c r="A77" s="165"/>
      <c r="B77" s="162">
        <v>17104</v>
      </c>
      <c r="C77" s="183">
        <v>93</v>
      </c>
      <c r="D77" s="184">
        <v>50</v>
      </c>
      <c r="E77" s="183">
        <v>39</v>
      </c>
      <c r="F77" s="121"/>
      <c r="G77" s="121">
        <v>3386</v>
      </c>
      <c r="H77" s="121">
        <v>34</v>
      </c>
      <c r="I77" s="121">
        <v>23</v>
      </c>
      <c r="J77" s="121">
        <v>14</v>
      </c>
      <c r="K77" s="19"/>
      <c r="L77" s="19">
        <v>4449</v>
      </c>
      <c r="M77" s="19">
        <v>73</v>
      </c>
      <c r="N77" s="19">
        <v>78</v>
      </c>
      <c r="O77" s="19">
        <v>77</v>
      </c>
      <c r="P77" s="19"/>
      <c r="Q77"/>
      <c r="AP77" s="17"/>
      <c r="AQ77" s="24">
        <v>0.92052255810420702</v>
      </c>
      <c r="AR77" s="24">
        <v>0.94935996623997698</v>
      </c>
      <c r="AS77" s="24">
        <v>0.86365090536822497</v>
      </c>
      <c r="AT77" s="24">
        <v>0.90447951217877798</v>
      </c>
    </row>
    <row r="78" spans="1:46" x14ac:dyDescent="0.2">
      <c r="A78" s="165"/>
      <c r="B78" s="121">
        <v>212</v>
      </c>
      <c r="C78" s="121">
        <v>4169</v>
      </c>
      <c r="D78" s="121">
        <v>3</v>
      </c>
      <c r="E78" s="121">
        <v>1</v>
      </c>
      <c r="F78" s="121"/>
      <c r="G78" s="121">
        <v>86</v>
      </c>
      <c r="H78" s="121">
        <v>351</v>
      </c>
      <c r="I78" s="121">
        <v>0</v>
      </c>
      <c r="J78" s="121">
        <v>1</v>
      </c>
      <c r="K78" s="19"/>
      <c r="L78" s="19">
        <v>79</v>
      </c>
      <c r="M78" s="19">
        <v>200</v>
      </c>
      <c r="N78" s="19">
        <v>4</v>
      </c>
      <c r="O78" s="19">
        <v>1</v>
      </c>
      <c r="P78" s="19"/>
      <c r="Q78"/>
      <c r="AP78" s="17"/>
      <c r="AQ78" s="18">
        <v>16801</v>
      </c>
      <c r="AR78" s="18">
        <v>192</v>
      </c>
      <c r="AS78" s="18">
        <v>127</v>
      </c>
      <c r="AT78" s="18">
        <v>166</v>
      </c>
    </row>
    <row r="79" spans="1:46" x14ac:dyDescent="0.2">
      <c r="A79" s="165"/>
      <c r="B79" s="162">
        <v>97</v>
      </c>
      <c r="C79" s="183">
        <v>9</v>
      </c>
      <c r="D79" s="184">
        <v>5420</v>
      </c>
      <c r="E79" s="183">
        <v>62</v>
      </c>
      <c r="F79" s="121"/>
      <c r="G79" s="121">
        <v>60</v>
      </c>
      <c r="H79" s="121">
        <v>4</v>
      </c>
      <c r="I79" s="121">
        <v>483</v>
      </c>
      <c r="J79" s="121">
        <v>11</v>
      </c>
      <c r="K79" s="19"/>
      <c r="L79" s="19">
        <v>30</v>
      </c>
      <c r="M79" s="19">
        <v>3</v>
      </c>
      <c r="N79" s="19">
        <v>205</v>
      </c>
      <c r="O79" s="19">
        <v>12</v>
      </c>
      <c r="P79" s="19"/>
      <c r="Q79"/>
      <c r="AP79" s="17"/>
      <c r="AQ79" s="18">
        <v>784</v>
      </c>
      <c r="AR79" s="18">
        <v>3595</v>
      </c>
      <c r="AS79" s="18">
        <v>2</v>
      </c>
      <c r="AT79" s="18">
        <v>4</v>
      </c>
    </row>
    <row r="80" spans="1:46" x14ac:dyDescent="0.2">
      <c r="A80" s="165"/>
      <c r="B80" s="162">
        <v>499</v>
      </c>
      <c r="C80" s="183">
        <v>16</v>
      </c>
      <c r="D80" s="184">
        <v>115</v>
      </c>
      <c r="E80" s="183">
        <v>5026</v>
      </c>
      <c r="F80" s="121"/>
      <c r="G80" s="121">
        <v>106</v>
      </c>
      <c r="H80" s="121">
        <v>3</v>
      </c>
      <c r="I80" s="121">
        <v>15</v>
      </c>
      <c r="J80" s="121">
        <v>441</v>
      </c>
      <c r="K80" s="19"/>
      <c r="L80" s="19">
        <v>61</v>
      </c>
      <c r="M80" s="19">
        <v>1</v>
      </c>
      <c r="N80" s="19">
        <v>4</v>
      </c>
      <c r="O80" s="19">
        <v>232</v>
      </c>
      <c r="P80" s="19"/>
      <c r="Q80"/>
      <c r="AP80" s="17"/>
      <c r="AQ80" s="18">
        <v>330</v>
      </c>
      <c r="AR80" s="18">
        <v>3</v>
      </c>
      <c r="AS80" s="18">
        <v>5134</v>
      </c>
      <c r="AT80" s="18">
        <v>121</v>
      </c>
    </row>
    <row r="81" spans="1:46" x14ac:dyDescent="0.2">
      <c r="A81" s="165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/>
      <c r="AP81" s="17"/>
      <c r="AQ81" s="18">
        <v>782</v>
      </c>
      <c r="AR81" s="18">
        <v>9</v>
      </c>
      <c r="AS81" s="18">
        <v>96</v>
      </c>
      <c r="AT81" s="18">
        <v>4769</v>
      </c>
    </row>
    <row r="82" spans="1:46" x14ac:dyDescent="0.2">
      <c r="A82" s="165" t="s">
        <v>1026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AP82" s="17"/>
    </row>
    <row r="83" spans="1:46" x14ac:dyDescent="0.2">
      <c r="A83" s="166" t="s">
        <v>1021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/>
      <c r="R83" s="19"/>
      <c r="S83" s="19"/>
      <c r="T83" s="148"/>
      <c r="U83" s="148"/>
      <c r="V83" s="148"/>
      <c r="AA83" s="67"/>
      <c r="AP83" s="17" t="s">
        <v>827</v>
      </c>
    </row>
    <row r="84" spans="1:46" x14ac:dyDescent="0.2">
      <c r="A84" s="165"/>
      <c r="B84" s="19" t="s">
        <v>578</v>
      </c>
      <c r="C84" s="19" t="s">
        <v>580</v>
      </c>
      <c r="D84" s="19" t="s">
        <v>582</v>
      </c>
      <c r="E84" s="19" t="s">
        <v>132</v>
      </c>
      <c r="F84" s="19"/>
      <c r="G84" s="19" t="s">
        <v>578</v>
      </c>
      <c r="H84" s="19" t="s">
        <v>580</v>
      </c>
      <c r="I84" s="19" t="s">
        <v>582</v>
      </c>
      <c r="J84" s="19" t="s">
        <v>132</v>
      </c>
      <c r="K84" s="19"/>
      <c r="L84" s="19" t="s">
        <v>578</v>
      </c>
      <c r="M84" s="19" t="s">
        <v>580</v>
      </c>
      <c r="N84" s="19" t="s">
        <v>582</v>
      </c>
      <c r="O84" s="19" t="s">
        <v>132</v>
      </c>
      <c r="P84" s="19"/>
      <c r="AP84" s="17"/>
      <c r="AQ84" s="18" t="s">
        <v>578</v>
      </c>
      <c r="AR84" s="18" t="s">
        <v>580</v>
      </c>
      <c r="AS84" s="18" t="s">
        <v>582</v>
      </c>
      <c r="AT84" s="18" t="s">
        <v>132</v>
      </c>
    </row>
    <row r="85" spans="1:46" x14ac:dyDescent="0.2">
      <c r="A85" s="165"/>
      <c r="B85" s="19">
        <v>0.96879999999999999</v>
      </c>
      <c r="C85" s="19">
        <v>0.9738</v>
      </c>
      <c r="D85" s="19">
        <v>0.94610000000000005</v>
      </c>
      <c r="E85" s="19">
        <v>0.9597</v>
      </c>
      <c r="F85" s="148"/>
      <c r="G85" s="19">
        <v>0.93359999999999999</v>
      </c>
      <c r="H85" s="19">
        <v>0.93269999999999997</v>
      </c>
      <c r="I85" s="19">
        <v>0.82509999999999994</v>
      </c>
      <c r="J85" s="19">
        <v>0.87560000000000004</v>
      </c>
      <c r="K85" s="19"/>
      <c r="L85" s="19">
        <v>0.92300000000000004</v>
      </c>
      <c r="M85" s="19">
        <v>0.71319999999999995</v>
      </c>
      <c r="N85" s="19">
        <v>0.77400000000000002</v>
      </c>
      <c r="O85" s="19">
        <v>0.74239999999999995</v>
      </c>
      <c r="P85" s="19"/>
      <c r="Q85"/>
      <c r="AA85" s="67"/>
      <c r="AP85" s="17"/>
      <c r="AQ85" s="24">
        <v>0.93486252468479403</v>
      </c>
      <c r="AR85" s="24">
        <v>0.94143181514625296</v>
      </c>
      <c r="AS85" s="24">
        <v>0.90197709386396996</v>
      </c>
      <c r="AT85" s="24">
        <v>0.92128222723262398</v>
      </c>
    </row>
    <row r="86" spans="1:46" x14ac:dyDescent="0.2">
      <c r="A86" s="165"/>
      <c r="B86" s="121">
        <v>17103</v>
      </c>
      <c r="C86" s="121">
        <v>111</v>
      </c>
      <c r="D86" s="121">
        <v>31</v>
      </c>
      <c r="E86" s="121">
        <v>41</v>
      </c>
      <c r="F86" s="182"/>
      <c r="G86" s="121">
        <v>3397</v>
      </c>
      <c r="H86" s="121">
        <v>38</v>
      </c>
      <c r="I86" s="121">
        <v>14</v>
      </c>
      <c r="J86" s="121">
        <v>8</v>
      </c>
      <c r="K86" s="19"/>
      <c r="L86" s="19">
        <v>4441</v>
      </c>
      <c r="M86" s="19">
        <v>99</v>
      </c>
      <c r="N86" s="19">
        <v>56</v>
      </c>
      <c r="O86" s="19">
        <v>81</v>
      </c>
      <c r="P86" s="19"/>
      <c r="Q86"/>
      <c r="AA86" s="67"/>
      <c r="AP86" s="17"/>
      <c r="AQ86" s="18">
        <v>16674</v>
      </c>
      <c r="AR86" s="18">
        <v>242</v>
      </c>
      <c r="AS86" s="18">
        <v>161</v>
      </c>
      <c r="AT86" s="18">
        <v>209</v>
      </c>
    </row>
    <row r="87" spans="1:46" x14ac:dyDescent="0.2">
      <c r="A87" s="165"/>
      <c r="B87" s="121">
        <v>127</v>
      </c>
      <c r="C87" s="121">
        <v>4257</v>
      </c>
      <c r="D87" s="121">
        <v>0</v>
      </c>
      <c r="E87" s="121">
        <v>1</v>
      </c>
      <c r="F87" s="182"/>
      <c r="G87" s="121">
        <v>71</v>
      </c>
      <c r="H87" s="121">
        <v>367</v>
      </c>
      <c r="I87" s="121">
        <v>0</v>
      </c>
      <c r="J87" s="121">
        <v>0</v>
      </c>
      <c r="K87" s="19"/>
      <c r="L87" s="19">
        <v>76</v>
      </c>
      <c r="M87" s="19">
        <v>201</v>
      </c>
      <c r="N87" s="19">
        <v>4</v>
      </c>
      <c r="O87" s="19">
        <v>3</v>
      </c>
      <c r="P87" s="19"/>
      <c r="Q87"/>
      <c r="AA87" s="67"/>
      <c r="AP87" s="17"/>
      <c r="AQ87" s="18">
        <v>493</v>
      </c>
      <c r="AR87" s="18">
        <v>3882</v>
      </c>
      <c r="AS87" s="18">
        <v>6</v>
      </c>
      <c r="AT87" s="18">
        <v>4</v>
      </c>
    </row>
    <row r="88" spans="1:46" x14ac:dyDescent="0.2">
      <c r="A88" s="165"/>
      <c r="B88" s="121">
        <v>147</v>
      </c>
      <c r="C88" s="121">
        <v>14</v>
      </c>
      <c r="D88" s="121">
        <v>5339</v>
      </c>
      <c r="E88" s="121">
        <v>88</v>
      </c>
      <c r="F88" s="182"/>
      <c r="G88" s="162">
        <v>74</v>
      </c>
      <c r="H88" s="183">
        <v>5</v>
      </c>
      <c r="I88" s="184">
        <v>467</v>
      </c>
      <c r="J88" s="183">
        <v>12</v>
      </c>
      <c r="K88" s="19"/>
      <c r="L88" s="19">
        <v>38</v>
      </c>
      <c r="M88" s="19">
        <v>4</v>
      </c>
      <c r="N88" s="19">
        <v>199</v>
      </c>
      <c r="O88" s="19">
        <v>9</v>
      </c>
      <c r="P88" s="19"/>
      <c r="Q88"/>
      <c r="AA88" s="67"/>
      <c r="AP88" s="17"/>
      <c r="AQ88" s="18">
        <v>246</v>
      </c>
      <c r="AR88" s="18">
        <v>2</v>
      </c>
      <c r="AS88" s="18">
        <v>5212</v>
      </c>
      <c r="AT88" s="18">
        <v>128</v>
      </c>
    </row>
    <row r="89" spans="1:46" x14ac:dyDescent="0.2">
      <c r="A89" s="165"/>
      <c r="B89" s="121">
        <v>354</v>
      </c>
      <c r="C89" s="121">
        <v>13</v>
      </c>
      <c r="D89" s="121">
        <v>99</v>
      </c>
      <c r="E89" s="121">
        <v>5190</v>
      </c>
      <c r="F89" s="182"/>
      <c r="G89" s="162">
        <v>95</v>
      </c>
      <c r="H89" s="183">
        <v>2</v>
      </c>
      <c r="I89" s="184">
        <v>14</v>
      </c>
      <c r="J89" s="183">
        <v>454</v>
      </c>
      <c r="K89" s="19"/>
      <c r="L89" s="19">
        <v>51</v>
      </c>
      <c r="M89" s="19">
        <v>1</v>
      </c>
      <c r="N89" s="19">
        <v>2</v>
      </c>
      <c r="O89" s="19">
        <v>244</v>
      </c>
      <c r="P89" s="19"/>
      <c r="Q89"/>
      <c r="AA89" s="67"/>
      <c r="AP89" s="17"/>
      <c r="AQ89" s="18">
        <v>528</v>
      </c>
      <c r="AR89" s="18">
        <v>13</v>
      </c>
      <c r="AS89" s="18">
        <v>112</v>
      </c>
      <c r="AT89" s="18">
        <v>5003</v>
      </c>
    </row>
    <row r="90" spans="1:46" x14ac:dyDescent="0.2">
      <c r="A90" s="165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AP90" s="17"/>
    </row>
    <row r="91" spans="1:46" x14ac:dyDescent="0.2">
      <c r="A91" s="17" t="s">
        <v>1010</v>
      </c>
      <c r="AP91" s="17" t="s">
        <v>891</v>
      </c>
    </row>
    <row r="92" spans="1:46" x14ac:dyDescent="0.2">
      <c r="A92" s="3" t="s">
        <v>994</v>
      </c>
      <c r="AP92" s="17"/>
      <c r="AQ92" s="18" t="s">
        <v>578</v>
      </c>
      <c r="AR92" s="18" t="s">
        <v>580</v>
      </c>
      <c r="AS92" s="18" t="s">
        <v>582</v>
      </c>
      <c r="AT92" s="18" t="s">
        <v>132</v>
      </c>
    </row>
    <row r="93" spans="1:46" x14ac:dyDescent="0.2">
      <c r="B93" s="18" t="s">
        <v>578</v>
      </c>
      <c r="C93" s="18" t="s">
        <v>580</v>
      </c>
      <c r="D93" s="18" t="s">
        <v>582</v>
      </c>
      <c r="E93" s="18" t="s">
        <v>132</v>
      </c>
      <c r="G93" s="18" t="s">
        <v>578</v>
      </c>
      <c r="H93" s="18" t="s">
        <v>580</v>
      </c>
      <c r="I93" s="18" t="s">
        <v>582</v>
      </c>
      <c r="J93" s="18" t="s">
        <v>132</v>
      </c>
      <c r="L93" s="18" t="s">
        <v>578</v>
      </c>
      <c r="M93" s="18" t="s">
        <v>580</v>
      </c>
      <c r="N93" s="18" t="s">
        <v>582</v>
      </c>
      <c r="O93" s="18" t="s">
        <v>132</v>
      </c>
      <c r="AP93" s="17"/>
      <c r="AQ93" s="24">
        <v>0.91614765304572299</v>
      </c>
      <c r="AR93" s="24">
        <v>0.94437002044701401</v>
      </c>
      <c r="AS93" s="24">
        <v>0.85699660886812901</v>
      </c>
      <c r="AT93" s="24">
        <v>0.89856433650878798</v>
      </c>
    </row>
    <row r="94" spans="1:46" x14ac:dyDescent="0.2">
      <c r="B94" s="18">
        <v>0.95130000000000003</v>
      </c>
      <c r="C94" s="18">
        <v>0.97240000000000004</v>
      </c>
      <c r="D94" s="18">
        <v>0.90880000000000005</v>
      </c>
      <c r="E94" s="18">
        <v>0.9395</v>
      </c>
      <c r="G94" s="18">
        <v>0.92249999999999999</v>
      </c>
      <c r="H94" s="18">
        <v>0.93049999999999999</v>
      </c>
      <c r="I94" s="18">
        <v>0.78920000000000001</v>
      </c>
      <c r="J94" s="18">
        <v>0.85409999999999997</v>
      </c>
      <c r="L94" s="18">
        <v>0.92630000000000001</v>
      </c>
      <c r="M94" s="18">
        <v>0.74480000000000002</v>
      </c>
      <c r="N94" s="18">
        <v>0.73680000000000001</v>
      </c>
      <c r="O94" s="18">
        <v>0.74080000000000001</v>
      </c>
      <c r="AP94" s="17"/>
      <c r="AQ94" s="18">
        <v>16761</v>
      </c>
      <c r="AR94" s="18">
        <v>264</v>
      </c>
      <c r="AS94" s="18">
        <v>94</v>
      </c>
      <c r="AT94" s="18">
        <v>167</v>
      </c>
    </row>
    <row r="95" spans="1:46" x14ac:dyDescent="0.2">
      <c r="B95" s="18">
        <v>17108</v>
      </c>
      <c r="C95" s="18">
        <v>80</v>
      </c>
      <c r="D95" s="18">
        <v>47</v>
      </c>
      <c r="E95" s="18">
        <v>51</v>
      </c>
      <c r="G95" s="18">
        <v>3397</v>
      </c>
      <c r="H95" s="18">
        <v>27</v>
      </c>
      <c r="I95" s="18">
        <v>18</v>
      </c>
      <c r="J95" s="18">
        <v>15</v>
      </c>
      <c r="L95" s="18">
        <v>4490</v>
      </c>
      <c r="M95" s="18">
        <v>60</v>
      </c>
      <c r="N95" s="18">
        <v>64</v>
      </c>
      <c r="O95" s="18">
        <v>63</v>
      </c>
      <c r="AP95" s="17"/>
      <c r="AQ95" s="18">
        <v>608</v>
      </c>
      <c r="AR95" s="18">
        <v>3768</v>
      </c>
      <c r="AS95" s="18">
        <v>7</v>
      </c>
      <c r="AT95" s="18">
        <v>2</v>
      </c>
    </row>
    <row r="96" spans="1:46" x14ac:dyDescent="0.2">
      <c r="B96" s="18">
        <v>300</v>
      </c>
      <c r="C96" s="18">
        <v>4078</v>
      </c>
      <c r="D96" s="18">
        <v>4</v>
      </c>
      <c r="E96" s="18">
        <v>3</v>
      </c>
      <c r="G96" s="18">
        <v>95</v>
      </c>
      <c r="H96" s="18">
        <v>341</v>
      </c>
      <c r="I96" s="18">
        <v>0</v>
      </c>
      <c r="J96" s="18">
        <v>2</v>
      </c>
      <c r="L96" s="18">
        <v>96</v>
      </c>
      <c r="M96" s="18">
        <v>183</v>
      </c>
      <c r="N96" s="18">
        <v>3</v>
      </c>
      <c r="O96" s="18">
        <v>2</v>
      </c>
      <c r="AP96" s="17"/>
      <c r="AQ96" s="18">
        <v>448</v>
      </c>
      <c r="AR96" s="18">
        <v>3</v>
      </c>
      <c r="AS96" s="18">
        <v>5019</v>
      </c>
      <c r="AT96" s="18">
        <v>118</v>
      </c>
    </row>
    <row r="97" spans="1:46" x14ac:dyDescent="0.2">
      <c r="B97" s="18">
        <v>166</v>
      </c>
      <c r="C97" s="18">
        <v>6</v>
      </c>
      <c r="D97" s="18">
        <v>5349</v>
      </c>
      <c r="E97" s="18">
        <v>67</v>
      </c>
      <c r="G97" s="18">
        <v>77</v>
      </c>
      <c r="H97" s="18">
        <v>2</v>
      </c>
      <c r="I97" s="18">
        <v>469</v>
      </c>
      <c r="J97" s="18">
        <v>10</v>
      </c>
      <c r="L97" s="18">
        <v>36</v>
      </c>
      <c r="M97" s="18">
        <v>3</v>
      </c>
      <c r="N97" s="18">
        <v>203</v>
      </c>
      <c r="O97" s="18">
        <v>8</v>
      </c>
      <c r="AP97" s="17"/>
      <c r="AQ97" s="18">
        <v>915</v>
      </c>
      <c r="AR97" s="18">
        <v>7</v>
      </c>
      <c r="AS97" s="18">
        <v>127</v>
      </c>
      <c r="AT97" s="18">
        <v>4607</v>
      </c>
    </row>
    <row r="98" spans="1:46" x14ac:dyDescent="0.2">
      <c r="B98" s="18">
        <v>734</v>
      </c>
      <c r="C98" s="18">
        <v>7</v>
      </c>
      <c r="D98" s="18">
        <v>138</v>
      </c>
      <c r="E98" s="18">
        <v>4777</v>
      </c>
      <c r="G98" s="18">
        <v>125</v>
      </c>
      <c r="H98" s="18">
        <v>0</v>
      </c>
      <c r="I98" s="18">
        <v>18</v>
      </c>
      <c r="J98" s="18">
        <v>422</v>
      </c>
      <c r="L98" s="18">
        <v>64</v>
      </c>
      <c r="M98" s="18">
        <v>1</v>
      </c>
      <c r="N98" s="18">
        <v>6</v>
      </c>
      <c r="O98" s="18">
        <v>227</v>
      </c>
      <c r="AP98" s="17"/>
    </row>
    <row r="99" spans="1:46" x14ac:dyDescent="0.2">
      <c r="AP99" s="17" t="s">
        <v>915</v>
      </c>
    </row>
    <row r="100" spans="1:46" x14ac:dyDescent="0.2">
      <c r="A100" s="17" t="s">
        <v>1011</v>
      </c>
      <c r="AP100" s="17"/>
      <c r="AQ100" s="18" t="s">
        <v>578</v>
      </c>
      <c r="AR100" s="18" t="s">
        <v>580</v>
      </c>
      <c r="AS100" s="18" t="s">
        <v>582</v>
      </c>
      <c r="AT100" s="18" t="s">
        <v>132</v>
      </c>
    </row>
    <row r="101" spans="1:46" x14ac:dyDescent="0.2">
      <c r="A101" s="3" t="s">
        <v>994</v>
      </c>
      <c r="AP101" s="17"/>
      <c r="AQ101" s="24">
        <v>0.94102992556585097</v>
      </c>
      <c r="AR101" s="24">
        <v>0.94450698629229801</v>
      </c>
      <c r="AS101" s="24">
        <v>0.912598374816047</v>
      </c>
      <c r="AT101" s="24">
        <v>0.92827855515782598</v>
      </c>
    </row>
    <row r="102" spans="1:46" x14ac:dyDescent="0.2">
      <c r="B102" s="18" t="s">
        <v>578</v>
      </c>
      <c r="C102" s="18" t="s">
        <v>580</v>
      </c>
      <c r="D102" s="18" t="s">
        <v>582</v>
      </c>
      <c r="E102" s="18" t="s">
        <v>132</v>
      </c>
      <c r="G102" s="18" t="s">
        <v>578</v>
      </c>
      <c r="H102" s="18" t="s">
        <v>580</v>
      </c>
      <c r="I102" s="18" t="s">
        <v>582</v>
      </c>
      <c r="J102" s="18" t="s">
        <v>132</v>
      </c>
      <c r="L102" s="18" t="s">
        <v>578</v>
      </c>
      <c r="M102" s="18" t="s">
        <v>580</v>
      </c>
      <c r="N102" s="18" t="s">
        <v>582</v>
      </c>
      <c r="O102" s="18" t="s">
        <v>132</v>
      </c>
      <c r="AP102" s="17"/>
      <c r="AQ102" s="18">
        <v>16711</v>
      </c>
      <c r="AR102" s="18">
        <v>200</v>
      </c>
      <c r="AS102" s="18">
        <v>133</v>
      </c>
      <c r="AT102" s="18">
        <v>242</v>
      </c>
    </row>
    <row r="103" spans="1:46" x14ac:dyDescent="0.2">
      <c r="B103" s="18">
        <v>0.96730000000000005</v>
      </c>
      <c r="C103" s="18">
        <v>0.97389999999999999</v>
      </c>
      <c r="D103" s="18">
        <v>0.94379999999999997</v>
      </c>
      <c r="E103" s="18">
        <v>0.95860000000000001</v>
      </c>
      <c r="G103" s="18">
        <v>0.92869999999999997</v>
      </c>
      <c r="H103" s="18">
        <v>0.92190000000000005</v>
      </c>
      <c r="I103" s="18">
        <v>0.81679999999999997</v>
      </c>
      <c r="J103" s="18">
        <v>0.86619999999999997</v>
      </c>
      <c r="L103" s="18">
        <v>0.92520000000000002</v>
      </c>
      <c r="M103" s="18">
        <v>0.71719999999999995</v>
      </c>
      <c r="N103" s="18">
        <v>0.78969999999999996</v>
      </c>
      <c r="O103" s="18">
        <v>0.75170000000000003</v>
      </c>
      <c r="AP103" s="17"/>
      <c r="AQ103" s="18">
        <v>486</v>
      </c>
      <c r="AR103" s="18">
        <v>3878</v>
      </c>
      <c r="AS103" s="18">
        <v>10</v>
      </c>
      <c r="AT103" s="18">
        <v>11</v>
      </c>
    </row>
    <row r="104" spans="1:46" x14ac:dyDescent="0.2">
      <c r="B104" s="18">
        <v>17088</v>
      </c>
      <c r="C104" s="18">
        <v>94</v>
      </c>
      <c r="D104" s="18">
        <v>36</v>
      </c>
      <c r="E104" s="18">
        <v>68</v>
      </c>
      <c r="G104" s="18">
        <v>3385</v>
      </c>
      <c r="H104" s="18">
        <v>38</v>
      </c>
      <c r="I104" s="18">
        <v>14</v>
      </c>
      <c r="J104" s="18">
        <v>20</v>
      </c>
      <c r="L104" s="18">
        <v>4440</v>
      </c>
      <c r="M104" s="18">
        <v>78</v>
      </c>
      <c r="N104" s="18">
        <v>56</v>
      </c>
      <c r="O104" s="18">
        <v>103</v>
      </c>
      <c r="AP104" s="17"/>
      <c r="AQ104" s="18">
        <v>145</v>
      </c>
      <c r="AR104" s="18">
        <v>1</v>
      </c>
      <c r="AS104" s="18">
        <v>5325</v>
      </c>
      <c r="AT104" s="18">
        <v>117</v>
      </c>
    </row>
    <row r="105" spans="1:46" x14ac:dyDescent="0.2">
      <c r="B105" s="18">
        <v>161</v>
      </c>
      <c r="C105" s="18">
        <v>4219</v>
      </c>
      <c r="D105" s="18">
        <v>2</v>
      </c>
      <c r="E105" s="18">
        <v>3</v>
      </c>
      <c r="G105" s="18">
        <v>81</v>
      </c>
      <c r="H105" s="18">
        <v>355</v>
      </c>
      <c r="I105" s="18">
        <v>0</v>
      </c>
      <c r="J105" s="18">
        <v>2</v>
      </c>
      <c r="L105" s="18">
        <v>77</v>
      </c>
      <c r="M105" s="18">
        <v>201</v>
      </c>
      <c r="N105" s="18">
        <v>4</v>
      </c>
      <c r="O105" s="18">
        <v>2</v>
      </c>
      <c r="AP105" s="17"/>
      <c r="AQ105" s="18">
        <v>472</v>
      </c>
      <c r="AR105" s="18">
        <v>1</v>
      </c>
      <c r="AS105" s="18">
        <v>123</v>
      </c>
      <c r="AT105" s="18">
        <v>5060</v>
      </c>
    </row>
    <row r="106" spans="1:46" x14ac:dyDescent="0.2">
      <c r="B106" s="18">
        <v>167</v>
      </c>
      <c r="C106" s="18">
        <v>6</v>
      </c>
      <c r="D106" s="18">
        <v>5337</v>
      </c>
      <c r="E106" s="18">
        <v>78</v>
      </c>
      <c r="G106" s="18">
        <v>81</v>
      </c>
      <c r="H106" s="18">
        <v>3</v>
      </c>
      <c r="I106" s="18">
        <v>461</v>
      </c>
      <c r="J106" s="18">
        <v>13</v>
      </c>
      <c r="L106" s="18">
        <v>33</v>
      </c>
      <c r="M106" s="18">
        <v>4</v>
      </c>
      <c r="N106" s="18">
        <v>203</v>
      </c>
      <c r="O106" s="18">
        <v>10</v>
      </c>
      <c r="AP106" s="17"/>
    </row>
    <row r="107" spans="1:46" x14ac:dyDescent="0.2">
      <c r="B107" s="18">
        <v>353</v>
      </c>
      <c r="C107" s="18">
        <v>9</v>
      </c>
      <c r="D107" s="18">
        <v>99</v>
      </c>
      <c r="E107" s="18">
        <v>5195</v>
      </c>
      <c r="G107" s="18">
        <v>88</v>
      </c>
      <c r="H107" s="18">
        <v>3</v>
      </c>
      <c r="I107" s="18">
        <v>15</v>
      </c>
      <c r="J107" s="18">
        <v>459</v>
      </c>
      <c r="L107" s="18">
        <v>43</v>
      </c>
      <c r="M107" s="18">
        <v>1</v>
      </c>
      <c r="N107" s="18">
        <v>1</v>
      </c>
      <c r="O107" s="18">
        <v>253</v>
      </c>
      <c r="AP107" s="17" t="s">
        <v>904</v>
      </c>
    </row>
    <row r="108" spans="1:46" x14ac:dyDescent="0.2">
      <c r="AP108" s="17"/>
      <c r="AQ108" s="18" t="s">
        <v>578</v>
      </c>
      <c r="AR108" s="18" t="s">
        <v>580</v>
      </c>
      <c r="AS108" s="18" t="s">
        <v>582</v>
      </c>
      <c r="AT108" s="18" t="s">
        <v>132</v>
      </c>
    </row>
    <row r="109" spans="1:46" x14ac:dyDescent="0.2">
      <c r="A109" s="17" t="s">
        <v>997</v>
      </c>
      <c r="AP109" s="17"/>
      <c r="AQ109" s="24">
        <v>0.92896855536989198</v>
      </c>
      <c r="AR109" s="24">
        <v>0.94793672627235204</v>
      </c>
      <c r="AS109" s="24">
        <v>0.88188623712329595</v>
      </c>
      <c r="AT109" s="24">
        <v>0.91371938082137205</v>
      </c>
    </row>
    <row r="110" spans="1:46" x14ac:dyDescent="0.2">
      <c r="A110" s="3" t="s">
        <v>999</v>
      </c>
      <c r="AM110" s="19"/>
      <c r="AP110" s="17"/>
      <c r="AQ110" s="18">
        <v>16794</v>
      </c>
      <c r="AR110" s="18">
        <v>280</v>
      </c>
      <c r="AS110" s="18">
        <v>96</v>
      </c>
      <c r="AT110" s="18">
        <v>116</v>
      </c>
    </row>
    <row r="111" spans="1:46" x14ac:dyDescent="0.2">
      <c r="B111" s="18" t="s">
        <v>578</v>
      </c>
      <c r="C111" s="18" t="s">
        <v>580</v>
      </c>
      <c r="D111" s="18" t="s">
        <v>582</v>
      </c>
      <c r="E111" s="18" t="s">
        <v>132</v>
      </c>
      <c r="G111" s="18" t="s">
        <v>578</v>
      </c>
      <c r="H111" s="18" t="s">
        <v>580</v>
      </c>
      <c r="I111" s="18" t="s">
        <v>582</v>
      </c>
      <c r="J111" s="18" t="s">
        <v>132</v>
      </c>
      <c r="L111" s="18" t="s">
        <v>578</v>
      </c>
      <c r="M111" s="18" t="s">
        <v>580</v>
      </c>
      <c r="N111" s="18" t="s">
        <v>582</v>
      </c>
      <c r="O111" s="18" t="s">
        <v>132</v>
      </c>
      <c r="AM111" s="19"/>
      <c r="AP111" s="17"/>
      <c r="AQ111" s="18">
        <v>401</v>
      </c>
      <c r="AR111" s="18">
        <v>3961</v>
      </c>
      <c r="AS111" s="18">
        <v>15</v>
      </c>
      <c r="AT111" s="18">
        <v>8</v>
      </c>
    </row>
    <row r="112" spans="1:46" x14ac:dyDescent="0.2">
      <c r="B112" s="24">
        <v>0.95227100106334495</v>
      </c>
      <c r="C112" s="24">
        <v>0.97423807571409005</v>
      </c>
      <c r="D112" s="24">
        <v>0.91221447309488701</v>
      </c>
      <c r="E112" s="24">
        <v>0.94220665499124301</v>
      </c>
      <c r="F112" s="24"/>
      <c r="G112" s="111">
        <v>0.921283379832602</v>
      </c>
      <c r="H112" s="111">
        <v>0.92561983471074305</v>
      </c>
      <c r="I112" s="111">
        <v>0.78923766816143404</v>
      </c>
      <c r="J112" s="111">
        <v>0.85200553250345701</v>
      </c>
      <c r="L112" s="18">
        <v>0.9254</v>
      </c>
      <c r="M112" s="18">
        <v>0.73950000000000005</v>
      </c>
      <c r="N112" s="18">
        <v>0.74399999999999999</v>
      </c>
      <c r="O112" s="18">
        <v>0.74180000000000001</v>
      </c>
      <c r="AM112" s="19"/>
      <c r="AP112" s="17"/>
      <c r="AQ112" s="18">
        <v>307</v>
      </c>
      <c r="AR112" s="18">
        <v>2</v>
      </c>
      <c r="AS112" s="18">
        <v>5154</v>
      </c>
      <c r="AT112" s="18">
        <v>125</v>
      </c>
    </row>
    <row r="113" spans="1:46" x14ac:dyDescent="0.2">
      <c r="B113" s="18">
        <v>17087</v>
      </c>
      <c r="C113" s="18">
        <v>105</v>
      </c>
      <c r="D113" s="18">
        <v>26</v>
      </c>
      <c r="E113" s="18">
        <v>68</v>
      </c>
      <c r="G113" s="18">
        <v>3391</v>
      </c>
      <c r="H113" s="18">
        <v>33</v>
      </c>
      <c r="I113" s="18">
        <v>12</v>
      </c>
      <c r="J113" s="18">
        <v>21</v>
      </c>
      <c r="L113" s="18">
        <v>4479</v>
      </c>
      <c r="M113" s="18">
        <v>68</v>
      </c>
      <c r="N113" s="18">
        <v>50</v>
      </c>
      <c r="O113" s="18">
        <v>80</v>
      </c>
      <c r="AM113" s="19"/>
      <c r="AP113" s="17"/>
      <c r="AQ113" s="18">
        <v>873</v>
      </c>
      <c r="AR113" s="18">
        <v>11</v>
      </c>
      <c r="AS113" s="18">
        <v>104</v>
      </c>
      <c r="AT113" s="18">
        <v>4668</v>
      </c>
    </row>
    <row r="114" spans="1:46" x14ac:dyDescent="0.2">
      <c r="B114" s="18">
        <v>225</v>
      </c>
      <c r="C114" s="18">
        <v>4151</v>
      </c>
      <c r="D114" s="18">
        <v>9</v>
      </c>
      <c r="E114" s="18">
        <v>0</v>
      </c>
      <c r="G114" s="18">
        <v>89</v>
      </c>
      <c r="H114" s="18">
        <v>347</v>
      </c>
      <c r="I114" s="18">
        <v>2</v>
      </c>
      <c r="J114" s="18">
        <v>0</v>
      </c>
      <c r="L114" s="18">
        <v>93</v>
      </c>
      <c r="M114" s="18">
        <v>188</v>
      </c>
      <c r="N114" s="18">
        <v>2</v>
      </c>
      <c r="O114" s="18">
        <v>1</v>
      </c>
      <c r="AM114" s="19"/>
      <c r="AP114" s="17"/>
    </row>
    <row r="115" spans="1:46" x14ac:dyDescent="0.2">
      <c r="B115" s="18">
        <v>225</v>
      </c>
      <c r="C115" s="18">
        <v>4</v>
      </c>
      <c r="D115" s="18">
        <v>5268</v>
      </c>
      <c r="E115" s="18">
        <v>91</v>
      </c>
      <c r="G115" s="18">
        <v>91</v>
      </c>
      <c r="H115" s="18">
        <v>3</v>
      </c>
      <c r="I115" s="18">
        <v>447</v>
      </c>
      <c r="J115" s="18">
        <v>17</v>
      </c>
      <c r="L115" s="18">
        <v>39</v>
      </c>
      <c r="M115" s="18">
        <v>3</v>
      </c>
      <c r="N115" s="18">
        <v>196</v>
      </c>
      <c r="O115" s="18">
        <v>12</v>
      </c>
      <c r="AM115" s="19"/>
      <c r="AP115" s="17" t="s">
        <v>676</v>
      </c>
    </row>
    <row r="116" spans="1:46" x14ac:dyDescent="0.2">
      <c r="B116" s="18">
        <v>744</v>
      </c>
      <c r="C116" s="18">
        <v>0</v>
      </c>
      <c r="D116" s="18">
        <v>74</v>
      </c>
      <c r="E116" s="18">
        <v>4838</v>
      </c>
      <c r="G116" s="18">
        <v>116</v>
      </c>
      <c r="H116" s="18">
        <v>0</v>
      </c>
      <c r="I116" s="18">
        <v>11</v>
      </c>
      <c r="J116" s="18">
        <v>438</v>
      </c>
      <c r="L116" s="18">
        <v>61</v>
      </c>
      <c r="M116" s="18">
        <v>0</v>
      </c>
      <c r="N116" s="18">
        <v>2</v>
      </c>
      <c r="O116" s="18">
        <v>235</v>
      </c>
      <c r="AM116" s="19"/>
      <c r="AP116" s="17"/>
      <c r="AQ116" s="18" t="s">
        <v>578</v>
      </c>
      <c r="AR116" s="18" t="s">
        <v>580</v>
      </c>
      <c r="AS116" s="18" t="s">
        <v>582</v>
      </c>
      <c r="AT116" s="18" t="s">
        <v>132</v>
      </c>
    </row>
    <row r="117" spans="1:46" x14ac:dyDescent="0.2">
      <c r="AM117" s="19"/>
      <c r="AP117" s="17"/>
      <c r="AQ117" s="24">
        <v>0.93525748139146203</v>
      </c>
      <c r="AR117" s="24">
        <v>0.93440902531811598</v>
      </c>
      <c r="AS117" s="24">
        <v>0.91151065327276204</v>
      </c>
      <c r="AT117" s="24">
        <v>0.92281781376518202</v>
      </c>
    </row>
    <row r="118" spans="1:46" x14ac:dyDescent="0.2">
      <c r="A118" s="17" t="s">
        <v>998</v>
      </c>
      <c r="AP118" s="17"/>
      <c r="AQ118" s="18">
        <v>16538</v>
      </c>
      <c r="AR118" s="18">
        <v>330</v>
      </c>
      <c r="AS118" s="18">
        <v>146</v>
      </c>
      <c r="AT118" s="18">
        <v>272</v>
      </c>
    </row>
    <row r="119" spans="1:46" x14ac:dyDescent="0.2">
      <c r="A119" s="3" t="s">
        <v>999</v>
      </c>
      <c r="AP119" s="17"/>
      <c r="AQ119" s="18">
        <v>424</v>
      </c>
      <c r="AR119" s="18">
        <v>3958</v>
      </c>
      <c r="AS119" s="18">
        <v>2</v>
      </c>
      <c r="AT119" s="18">
        <v>1</v>
      </c>
    </row>
    <row r="120" spans="1:46" x14ac:dyDescent="0.2">
      <c r="B120" s="18" t="s">
        <v>578</v>
      </c>
      <c r="C120" s="18" t="s">
        <v>580</v>
      </c>
      <c r="D120" s="18" t="s">
        <v>582</v>
      </c>
      <c r="E120" s="18" t="s">
        <v>132</v>
      </c>
      <c r="G120" s="18" t="s">
        <v>578</v>
      </c>
      <c r="H120" s="18" t="s">
        <v>580</v>
      </c>
      <c r="I120" s="18" t="s">
        <v>582</v>
      </c>
      <c r="J120" s="18" t="s">
        <v>132</v>
      </c>
      <c r="L120" s="18" t="s">
        <v>578</v>
      </c>
      <c r="M120" s="18" t="s">
        <v>580</v>
      </c>
      <c r="N120" s="18" t="s">
        <v>582</v>
      </c>
      <c r="O120" s="18" t="s">
        <v>132</v>
      </c>
      <c r="AP120" s="17"/>
      <c r="AQ120" s="18">
        <v>271</v>
      </c>
      <c r="AR120" s="18">
        <v>9</v>
      </c>
      <c r="AS120" s="18">
        <v>5177</v>
      </c>
      <c r="AT120" s="18">
        <v>131</v>
      </c>
    </row>
    <row r="121" spans="1:46" x14ac:dyDescent="0.2">
      <c r="B121" s="24">
        <v>0.95497493543976897</v>
      </c>
      <c r="C121" s="24">
        <v>0.96992785381970104</v>
      </c>
      <c r="D121" s="24">
        <v>0.92040437647962103</v>
      </c>
      <c r="E121" s="24">
        <v>0.94451739986868</v>
      </c>
      <c r="F121" s="24"/>
      <c r="G121" s="24">
        <v>0.92327620565962498</v>
      </c>
      <c r="H121" s="24">
        <v>0.91684901531728602</v>
      </c>
      <c r="I121" s="24">
        <v>0.80525304292120403</v>
      </c>
      <c r="J121" s="24">
        <v>0.85743519781718902</v>
      </c>
      <c r="L121" s="18">
        <v>0.92290000000000005</v>
      </c>
      <c r="M121" s="18">
        <v>0.72060000000000002</v>
      </c>
      <c r="N121" s="18">
        <v>0.75</v>
      </c>
      <c r="O121" s="18">
        <v>0.73499999999999999</v>
      </c>
      <c r="AP121" s="17"/>
      <c r="AQ121" s="18">
        <v>436</v>
      </c>
      <c r="AR121" s="18">
        <v>19</v>
      </c>
      <c r="AS121" s="18">
        <v>90</v>
      </c>
      <c r="AT121" s="18">
        <v>5111</v>
      </c>
    </row>
    <row r="122" spans="1:46" x14ac:dyDescent="0.2">
      <c r="B122" s="18">
        <v>17048</v>
      </c>
      <c r="C122" s="18">
        <v>132</v>
      </c>
      <c r="D122" s="18">
        <v>38</v>
      </c>
      <c r="E122" s="18">
        <v>68</v>
      </c>
      <c r="G122" s="18">
        <v>3376</v>
      </c>
      <c r="H122" s="18">
        <v>45</v>
      </c>
      <c r="I122" s="18">
        <v>13</v>
      </c>
      <c r="J122" s="18">
        <v>23</v>
      </c>
      <c r="L122" s="18">
        <v>4460</v>
      </c>
      <c r="M122" s="18">
        <v>86</v>
      </c>
      <c r="N122" s="18">
        <v>48</v>
      </c>
      <c r="O122" s="18">
        <v>83</v>
      </c>
    </row>
    <row r="123" spans="1:46" x14ac:dyDescent="0.2">
      <c r="B123" s="18">
        <v>164</v>
      </c>
      <c r="C123" s="18">
        <v>4214</v>
      </c>
      <c r="D123" s="18">
        <v>7</v>
      </c>
      <c r="E123" s="18">
        <v>0</v>
      </c>
      <c r="G123" s="18">
        <v>75</v>
      </c>
      <c r="H123" s="18">
        <v>361</v>
      </c>
      <c r="I123" s="18">
        <v>2</v>
      </c>
      <c r="J123" s="18">
        <v>0</v>
      </c>
      <c r="L123" s="18">
        <v>83</v>
      </c>
      <c r="M123" s="18">
        <v>196</v>
      </c>
      <c r="N123" s="18">
        <v>4</v>
      </c>
      <c r="O123" s="18">
        <v>1</v>
      </c>
      <c r="AM123" s="24"/>
    </row>
    <row r="124" spans="1:46" x14ac:dyDescent="0.2">
      <c r="B124" s="18">
        <v>212</v>
      </c>
      <c r="C124" s="18">
        <v>26</v>
      </c>
      <c r="D124" s="18">
        <v>5238</v>
      </c>
      <c r="E124" s="18">
        <v>112</v>
      </c>
      <c r="G124" s="18">
        <v>83</v>
      </c>
      <c r="H124" s="18">
        <v>6</v>
      </c>
      <c r="I124" s="18">
        <v>453</v>
      </c>
      <c r="J124" s="18">
        <v>16</v>
      </c>
      <c r="L124" s="18">
        <v>36</v>
      </c>
      <c r="M124" s="18">
        <v>5</v>
      </c>
      <c r="N124" s="18">
        <v>196</v>
      </c>
      <c r="O124" s="18">
        <v>13</v>
      </c>
    </row>
    <row r="125" spans="1:46" x14ac:dyDescent="0.2">
      <c r="B125" s="18">
        <v>660</v>
      </c>
      <c r="C125" s="18">
        <v>0</v>
      </c>
      <c r="D125" s="18">
        <v>63</v>
      </c>
      <c r="E125" s="18">
        <v>4933</v>
      </c>
      <c r="G125" s="18">
        <v>113</v>
      </c>
      <c r="H125" s="18">
        <v>0</v>
      </c>
      <c r="I125" s="18">
        <v>9</v>
      </c>
      <c r="J125" s="18">
        <v>443</v>
      </c>
      <c r="L125" s="18">
        <v>64</v>
      </c>
      <c r="M125" s="18">
        <v>0</v>
      </c>
      <c r="N125" s="18">
        <v>2</v>
      </c>
      <c r="O125" s="18">
        <v>232</v>
      </c>
    </row>
    <row r="127" spans="1:46" x14ac:dyDescent="0.2">
      <c r="A127" s="165" t="s">
        <v>1015</v>
      </c>
      <c r="B127" s="19"/>
      <c r="C127" s="19"/>
      <c r="D127" s="19"/>
      <c r="E127" s="19"/>
      <c r="F127" s="19"/>
      <c r="G127" s="19"/>
      <c r="H127" s="19"/>
      <c r="I127" s="19"/>
      <c r="J127" s="19"/>
    </row>
    <row r="128" spans="1:46" x14ac:dyDescent="0.2">
      <c r="A128" s="3" t="s">
        <v>994</v>
      </c>
      <c r="B128" s="19"/>
      <c r="C128" s="19"/>
      <c r="D128" s="166"/>
      <c r="E128" s="19"/>
      <c r="F128" s="19"/>
      <c r="G128" s="19"/>
      <c r="H128" s="19"/>
      <c r="I128" s="19"/>
      <c r="J128" s="19"/>
    </row>
    <row r="129" spans="1:39" x14ac:dyDescent="0.2">
      <c r="A129" s="19"/>
      <c r="B129" s="19" t="s">
        <v>578</v>
      </c>
      <c r="C129" s="19" t="s">
        <v>580</v>
      </c>
      <c r="D129" s="19" t="s">
        <v>582</v>
      </c>
      <c r="E129" s="19" t="s">
        <v>132</v>
      </c>
      <c r="F129" s="19"/>
      <c r="G129" s="19" t="s">
        <v>578</v>
      </c>
      <c r="H129" s="19" t="s">
        <v>580</v>
      </c>
      <c r="I129" s="19" t="s">
        <v>582</v>
      </c>
      <c r="J129" s="19" t="s">
        <v>132</v>
      </c>
      <c r="L129" s="18" t="s">
        <v>578</v>
      </c>
      <c r="M129" s="18" t="s">
        <v>580</v>
      </c>
      <c r="N129" s="18" t="s">
        <v>582</v>
      </c>
      <c r="O129" s="18" t="s">
        <v>132</v>
      </c>
    </row>
    <row r="130" spans="1:39" x14ac:dyDescent="0.2">
      <c r="A130" s="19"/>
      <c r="B130" s="172">
        <v>0.94120000000000004</v>
      </c>
      <c r="C130" s="172">
        <v>0.96079999999999999</v>
      </c>
      <c r="D130" s="157">
        <v>0.89729999999999999</v>
      </c>
      <c r="E130" s="172">
        <v>0.92800000000000005</v>
      </c>
      <c r="F130" s="172"/>
      <c r="G130" s="172">
        <v>0.92269999999999996</v>
      </c>
      <c r="H130" s="172">
        <v>0.91200000000000003</v>
      </c>
      <c r="I130" s="172">
        <v>0.81040000000000001</v>
      </c>
      <c r="J130" s="172">
        <v>0.85819999999999996</v>
      </c>
      <c r="L130" s="18">
        <v>0.9254</v>
      </c>
      <c r="M130" s="18">
        <v>0.73229999999999995</v>
      </c>
      <c r="N130" s="18">
        <v>0.75960000000000005</v>
      </c>
      <c r="O130" s="18">
        <v>0.74570000000000003</v>
      </c>
    </row>
    <row r="131" spans="1:39" x14ac:dyDescent="0.2">
      <c r="A131" s="19"/>
      <c r="B131" s="169">
        <v>16957</v>
      </c>
      <c r="C131" s="121">
        <v>171</v>
      </c>
      <c r="D131" s="170">
        <v>82</v>
      </c>
      <c r="E131" s="121">
        <v>76</v>
      </c>
      <c r="F131" s="121"/>
      <c r="G131" s="121">
        <v>3365</v>
      </c>
      <c r="H131" s="121">
        <v>45</v>
      </c>
      <c r="I131" s="121">
        <v>25</v>
      </c>
      <c r="J131" s="121">
        <v>22</v>
      </c>
      <c r="L131" s="18">
        <v>4466</v>
      </c>
      <c r="M131" s="18">
        <v>64</v>
      </c>
      <c r="N131" s="18">
        <v>74</v>
      </c>
      <c r="O131" s="18">
        <v>73</v>
      </c>
    </row>
    <row r="132" spans="1:39" s="19" customFormat="1" x14ac:dyDescent="0.2">
      <c r="B132" s="169">
        <v>345</v>
      </c>
      <c r="C132" s="121">
        <v>4030</v>
      </c>
      <c r="D132" s="170">
        <v>9</v>
      </c>
      <c r="E132" s="121">
        <v>1</v>
      </c>
      <c r="F132" s="121"/>
      <c r="G132" s="121">
        <v>80</v>
      </c>
      <c r="H132" s="121">
        <v>357</v>
      </c>
      <c r="I132" s="121">
        <v>1</v>
      </c>
      <c r="J132" s="121">
        <v>0</v>
      </c>
      <c r="K132" s="18"/>
      <c r="L132" s="18">
        <v>80</v>
      </c>
      <c r="M132" s="18">
        <v>199</v>
      </c>
      <c r="N132" s="18">
        <v>4</v>
      </c>
      <c r="O132" s="18">
        <v>1</v>
      </c>
      <c r="P132" s="18"/>
      <c r="Q132" s="17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M132" s="18"/>
    </row>
    <row r="133" spans="1:39" x14ac:dyDescent="0.2">
      <c r="A133" s="19"/>
      <c r="B133" s="169">
        <v>169</v>
      </c>
      <c r="C133" s="121">
        <v>2</v>
      </c>
      <c r="D133" s="170">
        <v>5291</v>
      </c>
      <c r="E133" s="121">
        <v>126</v>
      </c>
      <c r="F133" s="121"/>
      <c r="G133" s="121">
        <v>62</v>
      </c>
      <c r="H133" s="121">
        <v>1</v>
      </c>
      <c r="I133" s="121">
        <v>481</v>
      </c>
      <c r="J133" s="121">
        <v>14</v>
      </c>
      <c r="L133" s="18">
        <v>36</v>
      </c>
      <c r="M133" s="18">
        <v>3</v>
      </c>
      <c r="N133" s="18">
        <v>202</v>
      </c>
      <c r="O133" s="18">
        <v>9</v>
      </c>
    </row>
    <row r="134" spans="1:39" x14ac:dyDescent="0.2">
      <c r="A134" s="19"/>
      <c r="B134" s="171">
        <v>848</v>
      </c>
      <c r="C134" s="171">
        <v>11</v>
      </c>
      <c r="D134" s="171">
        <v>94</v>
      </c>
      <c r="E134" s="171">
        <v>4703</v>
      </c>
      <c r="F134" s="121"/>
      <c r="G134" s="121">
        <v>124</v>
      </c>
      <c r="H134" s="121">
        <v>1</v>
      </c>
      <c r="I134" s="121">
        <v>13</v>
      </c>
      <c r="J134" s="121">
        <v>427</v>
      </c>
      <c r="L134" s="18">
        <v>64</v>
      </c>
      <c r="M134" s="18">
        <v>1</v>
      </c>
      <c r="N134" s="18">
        <v>2</v>
      </c>
      <c r="O134" s="18">
        <v>231</v>
      </c>
    </row>
    <row r="135" spans="1:39" x14ac:dyDescent="0.2">
      <c r="A135" s="18"/>
    </row>
    <row r="136" spans="1:39" x14ac:dyDescent="0.2">
      <c r="A136" s="17" t="s">
        <v>980</v>
      </c>
    </row>
    <row r="137" spans="1:39" x14ac:dyDescent="0.2">
      <c r="A137" s="3" t="s">
        <v>978</v>
      </c>
    </row>
    <row r="138" spans="1:39" x14ac:dyDescent="0.2">
      <c r="B138" s="24" t="s">
        <v>578</v>
      </c>
      <c r="C138" s="24" t="s">
        <v>580</v>
      </c>
      <c r="D138" s="24" t="s">
        <v>582</v>
      </c>
      <c r="E138" s="24" t="s">
        <v>132</v>
      </c>
      <c r="F138" s="24"/>
      <c r="G138" s="24" t="s">
        <v>578</v>
      </c>
      <c r="H138" s="24" t="s">
        <v>580</v>
      </c>
      <c r="I138" s="24" t="s">
        <v>582</v>
      </c>
      <c r="J138" s="24" t="s">
        <v>132</v>
      </c>
      <c r="L138" s="18" t="s">
        <v>578</v>
      </c>
      <c r="M138" s="18" t="s">
        <v>580</v>
      </c>
      <c r="N138" s="18" t="s">
        <v>582</v>
      </c>
      <c r="O138" s="18" t="s">
        <v>132</v>
      </c>
    </row>
    <row r="139" spans="1:39" x14ac:dyDescent="0.2">
      <c r="B139" s="24">
        <v>0.92608233328269696</v>
      </c>
      <c r="C139" s="24">
        <v>0.94463953728568395</v>
      </c>
      <c r="D139" s="24">
        <v>0.87779128543092899</v>
      </c>
      <c r="E139" s="24">
        <v>0.90998938710533295</v>
      </c>
      <c r="F139" s="24"/>
      <c r="G139" s="24">
        <v>0.91829414109206797</v>
      </c>
      <c r="H139" s="24">
        <v>0.89709013484740896</v>
      </c>
      <c r="I139" s="24">
        <v>0.80973734785393903</v>
      </c>
      <c r="J139" s="24">
        <v>0.85117845117845103</v>
      </c>
      <c r="L139" s="18">
        <v>0.92579999999999996</v>
      </c>
      <c r="M139" s="18">
        <v>0.73050000000000004</v>
      </c>
      <c r="N139" s="18">
        <v>0.7752</v>
      </c>
      <c r="O139" s="18">
        <v>0.75219999999999998</v>
      </c>
    </row>
    <row r="140" spans="1:39" x14ac:dyDescent="0.2">
      <c r="B140" s="18">
        <v>16763</v>
      </c>
      <c r="C140" s="18">
        <v>256</v>
      </c>
      <c r="D140" s="18">
        <v>113</v>
      </c>
      <c r="E140" s="18">
        <v>154</v>
      </c>
      <c r="G140" s="18">
        <v>3344</v>
      </c>
      <c r="H140" s="18">
        <v>53</v>
      </c>
      <c r="I140" s="18">
        <v>31</v>
      </c>
      <c r="J140" s="18">
        <v>29</v>
      </c>
      <c r="L140" s="18">
        <v>4455</v>
      </c>
      <c r="M140" s="18">
        <v>71</v>
      </c>
      <c r="N140" s="18">
        <v>62</v>
      </c>
      <c r="O140" s="18">
        <v>89</v>
      </c>
    </row>
    <row r="141" spans="1:39" x14ac:dyDescent="0.2">
      <c r="B141" s="18">
        <v>574</v>
      </c>
      <c r="C141" s="18">
        <v>3791</v>
      </c>
      <c r="D141" s="18">
        <v>16</v>
      </c>
      <c r="E141" s="18">
        <v>4</v>
      </c>
      <c r="G141" s="18">
        <v>87</v>
      </c>
      <c r="H141" s="18">
        <v>349</v>
      </c>
      <c r="I141" s="18">
        <v>0</v>
      </c>
      <c r="J141" s="18">
        <v>2</v>
      </c>
      <c r="L141" s="18">
        <v>79</v>
      </c>
      <c r="M141" s="18">
        <v>200</v>
      </c>
      <c r="N141" s="18">
        <v>4</v>
      </c>
      <c r="O141" s="18">
        <v>1</v>
      </c>
    </row>
    <row r="142" spans="1:39" x14ac:dyDescent="0.2">
      <c r="B142" s="18">
        <v>318</v>
      </c>
      <c r="C142" s="18">
        <v>1</v>
      </c>
      <c r="D142" s="18">
        <v>5121</v>
      </c>
      <c r="E142" s="18">
        <v>148</v>
      </c>
      <c r="G142" s="18">
        <v>73</v>
      </c>
      <c r="H142" s="18">
        <v>1</v>
      </c>
      <c r="I142" s="18">
        <v>466</v>
      </c>
      <c r="J142" s="18">
        <v>18</v>
      </c>
      <c r="L142" s="18">
        <v>35</v>
      </c>
      <c r="M142" s="18">
        <v>1</v>
      </c>
      <c r="N142" s="18">
        <v>205</v>
      </c>
      <c r="O142" s="18">
        <v>9</v>
      </c>
    </row>
    <row r="143" spans="1:39" x14ac:dyDescent="0.2">
      <c r="B143" s="18">
        <v>737</v>
      </c>
      <c r="C143" s="18">
        <v>6</v>
      </c>
      <c r="D143" s="18">
        <v>106</v>
      </c>
      <c r="E143" s="18">
        <v>4807</v>
      </c>
      <c r="G143" s="18">
        <v>105</v>
      </c>
      <c r="H143" s="18">
        <v>0</v>
      </c>
      <c r="I143" s="18">
        <v>11</v>
      </c>
      <c r="J143" s="18">
        <v>449</v>
      </c>
      <c r="L143" s="18">
        <v>57</v>
      </c>
      <c r="M143" s="18">
        <v>0</v>
      </c>
      <c r="N143" s="18">
        <v>1</v>
      </c>
      <c r="O143" s="18">
        <v>240</v>
      </c>
    </row>
    <row r="145" spans="1:15" x14ac:dyDescent="0.2">
      <c r="A145" s="17" t="s">
        <v>1012</v>
      </c>
    </row>
    <row r="146" spans="1:15" x14ac:dyDescent="0.2">
      <c r="A146" s="3" t="s">
        <v>978</v>
      </c>
    </row>
    <row r="147" spans="1:15" x14ac:dyDescent="0.2">
      <c r="A147" s="18"/>
      <c r="B147" s="18" t="s">
        <v>578</v>
      </c>
      <c r="C147" s="18" t="s">
        <v>580</v>
      </c>
      <c r="D147" s="18" t="s">
        <v>582</v>
      </c>
      <c r="E147" s="18" t="s">
        <v>132</v>
      </c>
      <c r="G147" s="18" t="s">
        <v>578</v>
      </c>
      <c r="H147" s="18" t="s">
        <v>580</v>
      </c>
      <c r="I147" s="18" t="s">
        <v>582</v>
      </c>
      <c r="J147" s="18" t="s">
        <v>132</v>
      </c>
      <c r="L147" s="18" t="s">
        <v>578</v>
      </c>
      <c r="M147" s="18" t="s">
        <v>580</v>
      </c>
      <c r="N147" s="18" t="s">
        <v>582</v>
      </c>
      <c r="O147" s="18" t="s">
        <v>132</v>
      </c>
    </row>
    <row r="148" spans="1:15" x14ac:dyDescent="0.2">
      <c r="A148" s="18"/>
      <c r="B148" s="18">
        <v>0.92490000000000006</v>
      </c>
      <c r="C148" s="18">
        <v>0.94889999999999997</v>
      </c>
      <c r="D148" s="18">
        <v>0.87050000000000005</v>
      </c>
      <c r="E148" s="18">
        <v>0.90800000000000003</v>
      </c>
      <c r="G148" s="18">
        <v>0.91490000000000005</v>
      </c>
      <c r="H148" s="18">
        <v>0.89529999999999998</v>
      </c>
      <c r="I148" s="18">
        <v>0.79949999999999999</v>
      </c>
      <c r="J148" s="18">
        <v>0.84470000000000001</v>
      </c>
      <c r="L148" s="18">
        <v>0.9254</v>
      </c>
      <c r="M148" s="18">
        <v>0.73409999999999997</v>
      </c>
      <c r="N148" s="18">
        <v>0.76319999999999999</v>
      </c>
      <c r="O148" s="18">
        <v>0.74839999999999995</v>
      </c>
    </row>
    <row r="149" spans="1:15" x14ac:dyDescent="0.2">
      <c r="A149" s="18"/>
      <c r="B149" s="18">
        <v>16839</v>
      </c>
      <c r="C149" s="18">
        <v>218</v>
      </c>
      <c r="D149" s="18">
        <v>98</v>
      </c>
      <c r="E149" s="18">
        <v>131</v>
      </c>
      <c r="G149" s="18">
        <v>3343</v>
      </c>
      <c r="H149" s="18">
        <v>48</v>
      </c>
      <c r="I149" s="18">
        <v>33</v>
      </c>
      <c r="J149" s="18">
        <v>33</v>
      </c>
      <c r="L149" s="18">
        <v>4463</v>
      </c>
      <c r="M149" s="18">
        <v>65</v>
      </c>
      <c r="N149" s="18">
        <v>61</v>
      </c>
      <c r="O149" s="18">
        <v>88</v>
      </c>
    </row>
    <row r="150" spans="1:15" x14ac:dyDescent="0.2">
      <c r="A150" s="18"/>
      <c r="B150" s="18">
        <v>638</v>
      </c>
      <c r="C150" s="18">
        <v>3724</v>
      </c>
      <c r="D150" s="18">
        <v>18</v>
      </c>
      <c r="E150" s="18">
        <v>5</v>
      </c>
      <c r="G150" s="18">
        <v>99</v>
      </c>
      <c r="H150" s="18">
        <v>337</v>
      </c>
      <c r="I150" s="18">
        <v>0</v>
      </c>
      <c r="J150" s="18">
        <v>2</v>
      </c>
      <c r="L150" s="18">
        <v>90</v>
      </c>
      <c r="M150" s="18">
        <v>191</v>
      </c>
      <c r="N150" s="18">
        <v>1</v>
      </c>
      <c r="O150" s="18">
        <v>2</v>
      </c>
    </row>
    <row r="151" spans="1:15" x14ac:dyDescent="0.2">
      <c r="A151" s="18"/>
      <c r="B151" s="18">
        <v>291</v>
      </c>
      <c r="C151" s="18">
        <v>1</v>
      </c>
      <c r="D151" s="18">
        <v>5190</v>
      </c>
      <c r="E151" s="18">
        <v>106</v>
      </c>
      <c r="G151" s="18">
        <v>77</v>
      </c>
      <c r="H151" s="18">
        <v>1</v>
      </c>
      <c r="I151" s="18">
        <v>468</v>
      </c>
      <c r="J151" s="18">
        <v>12</v>
      </c>
      <c r="L151" s="18">
        <v>34</v>
      </c>
      <c r="M151" s="18">
        <v>1</v>
      </c>
      <c r="N151" s="18">
        <v>205</v>
      </c>
      <c r="O151" s="18">
        <v>10</v>
      </c>
    </row>
    <row r="152" spans="1:15" x14ac:dyDescent="0.2">
      <c r="A152" s="18"/>
      <c r="B152" s="18">
        <v>810</v>
      </c>
      <c r="C152" s="18">
        <v>6</v>
      </c>
      <c r="D152" s="18">
        <v>149</v>
      </c>
      <c r="E152" s="18">
        <v>4691</v>
      </c>
      <c r="G152" s="18">
        <v>105</v>
      </c>
      <c r="H152" s="18">
        <v>1</v>
      </c>
      <c r="I152" s="18">
        <v>16</v>
      </c>
      <c r="J152" s="18">
        <v>443</v>
      </c>
      <c r="L152" s="18">
        <v>57</v>
      </c>
      <c r="M152" s="18">
        <v>0</v>
      </c>
      <c r="N152" s="18">
        <v>2</v>
      </c>
      <c r="O152" s="18">
        <v>239</v>
      </c>
    </row>
    <row r="153" spans="1:15" x14ac:dyDescent="0.2">
      <c r="A153" s="18"/>
    </row>
    <row r="154" spans="1:15" x14ac:dyDescent="0.2">
      <c r="A154" s="17" t="s">
        <v>1014</v>
      </c>
    </row>
    <row r="155" spans="1:15" x14ac:dyDescent="0.2">
      <c r="A155" s="3" t="s">
        <v>978</v>
      </c>
    </row>
    <row r="156" spans="1:15" x14ac:dyDescent="0.2">
      <c r="A156" s="18"/>
      <c r="B156" s="18" t="s">
        <v>578</v>
      </c>
      <c r="C156" s="18" t="s">
        <v>580</v>
      </c>
      <c r="D156" s="18" t="s">
        <v>582</v>
      </c>
      <c r="E156" s="18" t="s">
        <v>132</v>
      </c>
      <c r="G156" s="18" t="s">
        <v>578</v>
      </c>
      <c r="H156" s="18" t="s">
        <v>580</v>
      </c>
      <c r="I156" s="18" t="s">
        <v>582</v>
      </c>
      <c r="J156" s="18" t="s">
        <v>132</v>
      </c>
      <c r="L156" s="18" t="s">
        <v>578</v>
      </c>
      <c r="M156" s="18" t="s">
        <v>580</v>
      </c>
      <c r="N156" s="18" t="s">
        <v>582</v>
      </c>
      <c r="O156" s="18" t="s">
        <v>132</v>
      </c>
    </row>
    <row r="157" spans="1:15" x14ac:dyDescent="0.2">
      <c r="A157" s="18"/>
      <c r="B157" s="24">
        <v>0.91090000000000004</v>
      </c>
      <c r="C157" s="24">
        <v>0.94789999999999996</v>
      </c>
      <c r="D157" s="24">
        <v>0.84199999999999997</v>
      </c>
      <c r="E157" s="24">
        <v>0.89180000000000004</v>
      </c>
      <c r="F157" s="24"/>
      <c r="G157" s="24">
        <v>0.90969999999999995</v>
      </c>
      <c r="H157" s="24">
        <v>0.90269999999999995</v>
      </c>
      <c r="I157" s="24">
        <v>0.77259999999999995</v>
      </c>
      <c r="J157" s="24">
        <v>0.83260000000000001</v>
      </c>
      <c r="L157" s="18">
        <v>0.92500000000000004</v>
      </c>
      <c r="M157" s="18">
        <v>0.74480000000000002</v>
      </c>
      <c r="N157" s="18">
        <v>0.73319999999999996</v>
      </c>
      <c r="O157" s="18">
        <v>0.7389</v>
      </c>
    </row>
    <row r="158" spans="1:15" x14ac:dyDescent="0.2">
      <c r="A158" s="18"/>
      <c r="B158" s="18">
        <v>16823</v>
      </c>
      <c r="C158" s="18">
        <v>221</v>
      </c>
      <c r="D158" s="18">
        <v>115</v>
      </c>
      <c r="E158" s="18">
        <v>127</v>
      </c>
      <c r="G158" s="18">
        <v>3359</v>
      </c>
      <c r="H158" s="18">
        <v>46</v>
      </c>
      <c r="I158" s="18">
        <v>27</v>
      </c>
      <c r="J158" s="18">
        <v>25</v>
      </c>
      <c r="L158" s="18">
        <v>4486</v>
      </c>
      <c r="M158" s="18">
        <v>61</v>
      </c>
      <c r="N158" s="18">
        <v>57</v>
      </c>
      <c r="O158" s="18">
        <v>73</v>
      </c>
    </row>
    <row r="159" spans="1:15" x14ac:dyDescent="0.2">
      <c r="A159" s="18"/>
      <c r="B159" s="18">
        <v>742</v>
      </c>
      <c r="C159" s="18">
        <v>3627</v>
      </c>
      <c r="D159" s="18">
        <v>14</v>
      </c>
      <c r="E159" s="18">
        <v>2</v>
      </c>
      <c r="G159" s="18">
        <v>105</v>
      </c>
      <c r="H159" s="18">
        <v>331</v>
      </c>
      <c r="I159" s="18">
        <v>0</v>
      </c>
      <c r="J159" s="18">
        <v>2</v>
      </c>
      <c r="L159" s="18">
        <v>92</v>
      </c>
      <c r="M159" s="18">
        <v>186</v>
      </c>
      <c r="N159" s="18">
        <v>5</v>
      </c>
      <c r="O159" s="18">
        <v>1</v>
      </c>
    </row>
    <row r="160" spans="1:15" x14ac:dyDescent="0.2">
      <c r="A160" s="18"/>
      <c r="B160" s="18">
        <v>415</v>
      </c>
      <c r="C160" s="18">
        <v>2</v>
      </c>
      <c r="D160" s="18">
        <v>5056</v>
      </c>
      <c r="E160" s="18">
        <v>115</v>
      </c>
      <c r="G160" s="18">
        <v>90</v>
      </c>
      <c r="H160" s="18">
        <v>2</v>
      </c>
      <c r="I160" s="18">
        <v>454</v>
      </c>
      <c r="J160" s="18">
        <v>12</v>
      </c>
      <c r="L160" s="18">
        <v>40</v>
      </c>
      <c r="M160" s="18">
        <v>1</v>
      </c>
      <c r="N160" s="18">
        <v>200</v>
      </c>
      <c r="O160" s="18">
        <v>9</v>
      </c>
    </row>
    <row r="161" spans="1:16" x14ac:dyDescent="0.2">
      <c r="A161" s="18"/>
      <c r="B161" s="18">
        <v>1052</v>
      </c>
      <c r="C161" s="18">
        <v>4</v>
      </c>
      <c r="D161" s="18">
        <v>123</v>
      </c>
      <c r="E161" s="18">
        <v>4477</v>
      </c>
      <c r="G161" s="18">
        <v>128</v>
      </c>
      <c r="H161" s="18">
        <v>1</v>
      </c>
      <c r="I161" s="18">
        <v>15</v>
      </c>
      <c r="J161" s="18">
        <v>421</v>
      </c>
      <c r="L161" s="18">
        <v>72</v>
      </c>
      <c r="M161" s="18">
        <v>0</v>
      </c>
      <c r="N161" s="18">
        <v>2</v>
      </c>
      <c r="O161" s="18">
        <v>224</v>
      </c>
    </row>
    <row r="162" spans="1:16" x14ac:dyDescent="0.2">
      <c r="K162" s="19"/>
      <c r="L162" s="19"/>
      <c r="M162" s="19"/>
      <c r="N162" s="19"/>
      <c r="O162" s="19"/>
      <c r="P162" s="19"/>
    </row>
    <row r="163" spans="1:16" x14ac:dyDescent="0.2">
      <c r="K163" s="19"/>
      <c r="L163" s="19"/>
      <c r="M163" s="19"/>
      <c r="N163" s="19"/>
      <c r="O163" s="19"/>
      <c r="P163" s="19"/>
    </row>
    <row r="164" spans="1:16" x14ac:dyDescent="0.2">
      <c r="K164" s="19"/>
      <c r="L164" s="19"/>
      <c r="M164" s="19"/>
      <c r="N164" s="19"/>
      <c r="O164" s="19"/>
      <c r="P164" s="19"/>
    </row>
    <row r="165" spans="1:16" x14ac:dyDescent="0.2">
      <c r="A165" s="17" t="s">
        <v>971</v>
      </c>
      <c r="K165" s="19"/>
      <c r="L165" s="19"/>
      <c r="M165" s="19"/>
      <c r="N165" s="19"/>
      <c r="O165" s="19"/>
      <c r="P165" s="19"/>
    </row>
    <row r="166" spans="1:16" x14ac:dyDescent="0.2">
      <c r="A166" s="3" t="s">
        <v>976</v>
      </c>
      <c r="K166" s="19"/>
      <c r="L166" s="19"/>
      <c r="M166" s="19"/>
      <c r="N166" s="19"/>
      <c r="O166" s="19"/>
      <c r="P166" s="19"/>
    </row>
    <row r="167" spans="1:16" x14ac:dyDescent="0.2">
      <c r="A167" s="17" t="s">
        <v>970</v>
      </c>
      <c r="B167" s="18" t="s">
        <v>578</v>
      </c>
      <c r="C167" s="18" t="s">
        <v>580</v>
      </c>
      <c r="D167" s="18" t="s">
        <v>582</v>
      </c>
      <c r="E167" s="18" t="s">
        <v>132</v>
      </c>
      <c r="G167" s="18" t="s">
        <v>578</v>
      </c>
      <c r="H167" s="18" t="s">
        <v>580</v>
      </c>
      <c r="I167" s="18" t="s">
        <v>582</v>
      </c>
      <c r="J167" s="18" t="s">
        <v>132</v>
      </c>
      <c r="L167" s="19" t="s">
        <v>578</v>
      </c>
      <c r="M167" s="19" t="s">
        <v>580</v>
      </c>
      <c r="N167" s="19" t="s">
        <v>582</v>
      </c>
      <c r="O167" s="19" t="s">
        <v>132</v>
      </c>
      <c r="P167" s="19"/>
    </row>
    <row r="168" spans="1:16" x14ac:dyDescent="0.2">
      <c r="B168" s="24">
        <v>0.90132158590308298</v>
      </c>
      <c r="C168" s="24">
        <v>0.94524793388429695</v>
      </c>
      <c r="D168" s="24">
        <v>0.81963017467528299</v>
      </c>
      <c r="E168" s="24">
        <v>0.87796854117405099</v>
      </c>
      <c r="F168" s="24"/>
      <c r="G168" s="24">
        <v>0.90633718612993197</v>
      </c>
      <c r="H168" s="24">
        <v>0.90114068441064599</v>
      </c>
      <c r="I168" s="24">
        <v>0.75912876361306802</v>
      </c>
      <c r="J168" s="24">
        <v>0.82406119610570205</v>
      </c>
      <c r="L168" s="19">
        <v>0.92920000000000003</v>
      </c>
      <c r="M168" s="19">
        <v>0.76529999999999998</v>
      </c>
      <c r="N168" s="19">
        <v>0.73680000000000001</v>
      </c>
      <c r="O168" s="19">
        <v>0.75080000000000002</v>
      </c>
      <c r="P168" s="19"/>
    </row>
    <row r="169" spans="1:16" x14ac:dyDescent="0.2">
      <c r="B169" s="18">
        <v>16857</v>
      </c>
      <c r="C169" s="18">
        <v>209</v>
      </c>
      <c r="D169" s="18">
        <v>70</v>
      </c>
      <c r="E169" s="18">
        <v>150</v>
      </c>
      <c r="G169" s="18">
        <v>3363</v>
      </c>
      <c r="H169" s="18">
        <v>48</v>
      </c>
      <c r="I169" s="18">
        <v>17</v>
      </c>
      <c r="J169" s="18">
        <v>29</v>
      </c>
      <c r="L169" s="19">
        <v>4506</v>
      </c>
      <c r="M169" s="19">
        <v>57</v>
      </c>
      <c r="N169" s="19">
        <v>35</v>
      </c>
      <c r="O169" s="19">
        <v>79</v>
      </c>
      <c r="P169" s="19"/>
    </row>
    <row r="170" spans="1:16" x14ac:dyDescent="0.2">
      <c r="B170" s="18">
        <v>828</v>
      </c>
      <c r="C170" s="18">
        <v>3545</v>
      </c>
      <c r="D170" s="18">
        <v>4</v>
      </c>
      <c r="E170" s="18">
        <v>8</v>
      </c>
      <c r="G170" s="18">
        <v>113</v>
      </c>
      <c r="H170" s="18">
        <v>323</v>
      </c>
      <c r="I170" s="18">
        <v>0</v>
      </c>
      <c r="J170" s="18">
        <v>2</v>
      </c>
      <c r="L170" s="19">
        <v>97</v>
      </c>
      <c r="M170" s="19">
        <v>185</v>
      </c>
      <c r="N170" s="19">
        <v>0</v>
      </c>
      <c r="O170" s="19">
        <v>2</v>
      </c>
      <c r="P170" s="19"/>
    </row>
    <row r="171" spans="1:16" x14ac:dyDescent="0.2">
      <c r="B171" s="18">
        <v>630</v>
      </c>
      <c r="C171" s="18">
        <v>10</v>
      </c>
      <c r="D171" s="18">
        <v>4728</v>
      </c>
      <c r="E171" s="18">
        <v>220</v>
      </c>
      <c r="G171" s="18">
        <v>107</v>
      </c>
      <c r="H171" s="18">
        <v>3</v>
      </c>
      <c r="I171" s="18">
        <v>425</v>
      </c>
      <c r="J171" s="18">
        <v>23</v>
      </c>
      <c r="L171" s="19">
        <v>45</v>
      </c>
      <c r="M171" s="19">
        <v>2</v>
      </c>
      <c r="N171" s="19">
        <v>191</v>
      </c>
      <c r="O171" s="19">
        <v>12</v>
      </c>
      <c r="P171" s="19"/>
    </row>
    <row r="172" spans="1:16" x14ac:dyDescent="0.2">
      <c r="B172" s="18">
        <v>1048</v>
      </c>
      <c r="C172" s="18">
        <v>9</v>
      </c>
      <c r="D172" s="18">
        <v>62</v>
      </c>
      <c r="E172" s="18">
        <v>4537</v>
      </c>
      <c r="G172" s="18">
        <v>120</v>
      </c>
      <c r="H172" s="18">
        <v>1</v>
      </c>
      <c r="I172" s="18">
        <v>7</v>
      </c>
      <c r="J172" s="18">
        <v>437</v>
      </c>
      <c r="L172" s="18">
        <v>60</v>
      </c>
      <c r="M172" s="18">
        <v>0</v>
      </c>
      <c r="N172" s="18">
        <v>1</v>
      </c>
      <c r="O172" s="18">
        <v>237</v>
      </c>
    </row>
    <row r="174" spans="1:16" x14ac:dyDescent="0.2">
      <c r="A174" s="17" t="s">
        <v>974</v>
      </c>
    </row>
    <row r="175" spans="1:16" x14ac:dyDescent="0.2">
      <c r="A175" s="3" t="s">
        <v>975</v>
      </c>
    </row>
    <row r="176" spans="1:16" x14ac:dyDescent="0.2">
      <c r="B176" s="18" t="s">
        <v>578</v>
      </c>
      <c r="C176" s="18" t="s">
        <v>580</v>
      </c>
      <c r="D176" s="18" t="s">
        <v>582</v>
      </c>
      <c r="E176" s="18" t="s">
        <v>132</v>
      </c>
      <c r="G176" s="18" t="s">
        <v>578</v>
      </c>
      <c r="H176" s="18" t="s">
        <v>580</v>
      </c>
      <c r="I176" s="18" t="s">
        <v>582</v>
      </c>
      <c r="J176" s="18" t="s">
        <v>132</v>
      </c>
      <c r="L176" s="18" t="s">
        <v>578</v>
      </c>
      <c r="M176" s="18" t="s">
        <v>580</v>
      </c>
      <c r="N176" s="18" t="s">
        <v>582</v>
      </c>
      <c r="O176" s="18" t="s">
        <v>132</v>
      </c>
    </row>
    <row r="177" spans="1:15" x14ac:dyDescent="0.2">
      <c r="B177" s="24">
        <v>0.90044052863436097</v>
      </c>
      <c r="C177" s="24">
        <v>0.94952423431459998</v>
      </c>
      <c r="D177" s="24">
        <v>0.81726278072813296</v>
      </c>
      <c r="E177" s="24">
        <v>0.87844296963653201</v>
      </c>
      <c r="F177" s="24"/>
      <c r="G177" s="24">
        <v>0.905540055799123</v>
      </c>
      <c r="H177" s="24">
        <v>0.90817901234567899</v>
      </c>
      <c r="I177" s="24">
        <v>0.754003843689942</v>
      </c>
      <c r="J177" s="24">
        <v>0.82394119705985203</v>
      </c>
      <c r="L177" s="18">
        <v>0.92779999999999996</v>
      </c>
      <c r="M177" s="18">
        <v>0.75900000000000001</v>
      </c>
      <c r="N177" s="18">
        <v>0.73799999999999999</v>
      </c>
      <c r="O177" s="18">
        <v>0.74829999999999997</v>
      </c>
    </row>
    <row r="178" spans="1:15" x14ac:dyDescent="0.2">
      <c r="B178" s="18">
        <v>16865</v>
      </c>
      <c r="C178" s="18">
        <v>229</v>
      </c>
      <c r="D178" s="18">
        <v>90</v>
      </c>
      <c r="E178" s="18">
        <v>102</v>
      </c>
      <c r="G178" s="18">
        <v>3367</v>
      </c>
      <c r="H178" s="18">
        <v>42</v>
      </c>
      <c r="I178" s="18">
        <v>22</v>
      </c>
      <c r="J178" s="18">
        <v>26</v>
      </c>
      <c r="L178" s="18">
        <v>4497</v>
      </c>
      <c r="M178" s="18">
        <v>66</v>
      </c>
      <c r="N178" s="18">
        <v>52</v>
      </c>
      <c r="O178" s="18">
        <v>62</v>
      </c>
    </row>
    <row r="179" spans="1:15" x14ac:dyDescent="0.2">
      <c r="B179" s="18">
        <v>799</v>
      </c>
      <c r="C179" s="18">
        <v>3580</v>
      </c>
      <c r="D179" s="18">
        <v>5</v>
      </c>
      <c r="E179" s="18">
        <v>1</v>
      </c>
      <c r="G179" s="18">
        <v>107</v>
      </c>
      <c r="H179" s="18">
        <v>330</v>
      </c>
      <c r="I179" s="18">
        <v>0</v>
      </c>
      <c r="J179" s="18">
        <v>1</v>
      </c>
      <c r="L179" s="18">
        <v>90</v>
      </c>
      <c r="M179" s="18">
        <v>192</v>
      </c>
      <c r="N179" s="18">
        <v>2</v>
      </c>
      <c r="O179" s="18">
        <v>0</v>
      </c>
    </row>
    <row r="180" spans="1:15" x14ac:dyDescent="0.2">
      <c r="B180" s="18">
        <v>502</v>
      </c>
      <c r="C180" s="18">
        <v>7</v>
      </c>
      <c r="D180" s="18">
        <v>4937</v>
      </c>
      <c r="E180" s="18">
        <v>142</v>
      </c>
      <c r="G180" s="18">
        <v>99</v>
      </c>
      <c r="H180" s="18">
        <v>3</v>
      </c>
      <c r="I180" s="18">
        <v>441</v>
      </c>
      <c r="J180" s="18">
        <v>15</v>
      </c>
      <c r="L180" s="18">
        <v>43</v>
      </c>
      <c r="M180" s="18">
        <v>1</v>
      </c>
      <c r="N180" s="18">
        <v>195</v>
      </c>
      <c r="O180" s="18">
        <v>11</v>
      </c>
    </row>
    <row r="181" spans="1:15" x14ac:dyDescent="0.2">
      <c r="B181" s="18">
        <v>1297</v>
      </c>
      <c r="C181" s="18">
        <v>6</v>
      </c>
      <c r="D181" s="18">
        <v>97</v>
      </c>
      <c r="E181" s="18">
        <v>4256</v>
      </c>
      <c r="G181" s="18">
        <v>149</v>
      </c>
      <c r="H181" s="18">
        <v>0</v>
      </c>
      <c r="I181" s="18">
        <v>10</v>
      </c>
      <c r="J181" s="18">
        <v>406</v>
      </c>
      <c r="L181" s="18">
        <v>70</v>
      </c>
      <c r="M181" s="18">
        <v>0</v>
      </c>
      <c r="N181" s="18">
        <v>1</v>
      </c>
      <c r="O181" s="18">
        <v>227</v>
      </c>
    </row>
    <row r="183" spans="1:15" x14ac:dyDescent="0.2">
      <c r="A183" s="17" t="s">
        <v>979</v>
      </c>
    </row>
    <row r="184" spans="1:15" x14ac:dyDescent="0.2">
      <c r="A184" s="3" t="s">
        <v>978</v>
      </c>
    </row>
    <row r="185" spans="1:15" x14ac:dyDescent="0.2">
      <c r="B185" s="18" t="s">
        <v>578</v>
      </c>
      <c r="C185" s="18" t="s">
        <v>580</v>
      </c>
      <c r="D185" s="18" t="s">
        <v>582</v>
      </c>
      <c r="E185" s="18" t="s">
        <v>132</v>
      </c>
      <c r="G185" s="18" t="s">
        <v>578</v>
      </c>
      <c r="H185" s="18" t="s">
        <v>580</v>
      </c>
      <c r="I185" s="18" t="s">
        <v>582</v>
      </c>
      <c r="J185" s="18" t="s">
        <v>132</v>
      </c>
      <c r="L185" s="18" t="s">
        <v>578</v>
      </c>
      <c r="M185" s="18" t="s">
        <v>580</v>
      </c>
      <c r="N185" s="18" t="s">
        <v>582</v>
      </c>
      <c r="O185" s="18" t="s">
        <v>132</v>
      </c>
    </row>
    <row r="186" spans="1:15" x14ac:dyDescent="0.2">
      <c r="B186" s="24">
        <v>0.90751936806926903</v>
      </c>
      <c r="C186" s="24">
        <v>0.945308543731462</v>
      </c>
      <c r="D186" s="24">
        <v>0.83607396506494303</v>
      </c>
      <c r="E186" s="24">
        <v>0.88734211598533197</v>
      </c>
      <c r="F186" s="24"/>
      <c r="G186" s="24">
        <v>0.909924272618573</v>
      </c>
      <c r="H186" s="24">
        <v>0.89624724061810102</v>
      </c>
      <c r="I186" s="24">
        <v>0.78026905829596405</v>
      </c>
      <c r="J186" s="24">
        <v>0.83424657534246505</v>
      </c>
      <c r="L186" s="18">
        <v>0.92589999999999995</v>
      </c>
      <c r="M186" s="18">
        <v>0.747</v>
      </c>
      <c r="N186" s="18">
        <v>0.74160000000000004</v>
      </c>
      <c r="O186" s="18">
        <v>0.74429999999999996</v>
      </c>
    </row>
    <row r="187" spans="1:15" x14ac:dyDescent="0.2">
      <c r="B187" s="18">
        <v>16804</v>
      </c>
      <c r="C187" s="18">
        <v>220</v>
      </c>
      <c r="D187" s="18">
        <v>91</v>
      </c>
      <c r="E187" s="18">
        <v>171</v>
      </c>
      <c r="G187" s="18">
        <v>3348</v>
      </c>
      <c r="H187" s="18">
        <v>46</v>
      </c>
      <c r="I187" s="18">
        <v>23</v>
      </c>
      <c r="J187" s="18">
        <v>40</v>
      </c>
      <c r="L187" s="18">
        <v>4484</v>
      </c>
      <c r="M187" s="18">
        <v>52</v>
      </c>
      <c r="N187" s="18">
        <v>53</v>
      </c>
      <c r="O187" s="18">
        <v>88</v>
      </c>
    </row>
    <row r="188" spans="1:15" x14ac:dyDescent="0.2">
      <c r="B188" s="18">
        <v>933</v>
      </c>
      <c r="C188" s="18">
        <v>3437</v>
      </c>
      <c r="D188" s="18">
        <v>9</v>
      </c>
      <c r="E188" s="18">
        <v>6</v>
      </c>
      <c r="G188" s="18">
        <v>114</v>
      </c>
      <c r="H188" s="18">
        <v>322</v>
      </c>
      <c r="I188" s="18">
        <v>0</v>
      </c>
      <c r="J188" s="18">
        <v>2</v>
      </c>
      <c r="L188" s="18">
        <v>98</v>
      </c>
      <c r="M188" s="18">
        <v>182</v>
      </c>
      <c r="N188" s="18">
        <v>2</v>
      </c>
      <c r="O188" s="18">
        <v>2</v>
      </c>
    </row>
    <row r="189" spans="1:15" x14ac:dyDescent="0.2">
      <c r="B189" s="18">
        <v>466</v>
      </c>
      <c r="C189" s="18">
        <v>1</v>
      </c>
      <c r="D189" s="18">
        <v>4989</v>
      </c>
      <c r="E189" s="18">
        <v>132</v>
      </c>
      <c r="G189" s="18">
        <v>91</v>
      </c>
      <c r="H189" s="18">
        <v>1</v>
      </c>
      <c r="I189" s="18">
        <v>452</v>
      </c>
      <c r="J189" s="18">
        <v>14</v>
      </c>
      <c r="L189" s="18">
        <v>41</v>
      </c>
      <c r="M189" s="18">
        <v>0</v>
      </c>
      <c r="N189" s="18">
        <v>198</v>
      </c>
      <c r="O189" s="18">
        <v>11</v>
      </c>
    </row>
    <row r="190" spans="1:15" x14ac:dyDescent="0.2">
      <c r="B190" s="18">
        <v>889</v>
      </c>
      <c r="C190" s="18">
        <v>5</v>
      </c>
      <c r="D190" s="18">
        <v>121</v>
      </c>
      <c r="E190" s="18">
        <v>4641</v>
      </c>
      <c r="G190" s="18">
        <v>106</v>
      </c>
      <c r="H190" s="18">
        <v>1</v>
      </c>
      <c r="I190" s="18">
        <v>14</v>
      </c>
      <c r="J190" s="18">
        <v>444</v>
      </c>
      <c r="L190" s="18">
        <v>60</v>
      </c>
      <c r="M190" s="18">
        <v>0</v>
      </c>
      <c r="N190" s="18">
        <v>1</v>
      </c>
      <c r="O190" s="18">
        <v>237</v>
      </c>
    </row>
    <row r="191" spans="1:15" x14ac:dyDescent="0.2">
      <c r="A191" s="18"/>
    </row>
    <row r="192" spans="1:15" x14ac:dyDescent="0.2">
      <c r="A192" s="17" t="s">
        <v>981</v>
      </c>
    </row>
    <row r="193" spans="1:15" x14ac:dyDescent="0.2">
      <c r="A193" s="3" t="s">
        <v>978</v>
      </c>
    </row>
    <row r="194" spans="1:15" x14ac:dyDescent="0.2">
      <c r="B194" s="18" t="s">
        <v>578</v>
      </c>
      <c r="C194" s="18" t="s">
        <v>580</v>
      </c>
      <c r="D194" s="18" t="s">
        <v>582</v>
      </c>
      <c r="E194" s="18" t="s">
        <v>132</v>
      </c>
      <c r="G194" s="18" t="s">
        <v>578</v>
      </c>
      <c r="H194" s="18" t="s">
        <v>580</v>
      </c>
      <c r="I194" s="18" t="s">
        <v>582</v>
      </c>
      <c r="J194" s="18" t="s">
        <v>132</v>
      </c>
      <c r="L194" s="18" t="s">
        <v>578</v>
      </c>
      <c r="M194" s="18" t="s">
        <v>580</v>
      </c>
      <c r="N194" s="18" t="s">
        <v>582</v>
      </c>
      <c r="O194" s="18" t="s">
        <v>132</v>
      </c>
    </row>
    <row r="195" spans="1:15" x14ac:dyDescent="0.2">
      <c r="B195" s="24">
        <v>0.91645146589700699</v>
      </c>
      <c r="C195" s="24">
        <v>0.94862672548740501</v>
      </c>
      <c r="D195" s="24">
        <v>0.85302962441614905</v>
      </c>
      <c r="E195" s="24">
        <v>0.89829195162214004</v>
      </c>
      <c r="F195" s="24"/>
      <c r="G195" s="24">
        <v>0.91510561976883198</v>
      </c>
      <c r="H195" s="24">
        <v>0.90329670329670297</v>
      </c>
      <c r="I195" s="24">
        <v>0.78987828315182496</v>
      </c>
      <c r="J195" s="24">
        <v>0.84278879015721098</v>
      </c>
      <c r="L195" s="18">
        <v>0.92520000000000002</v>
      </c>
      <c r="M195" s="18">
        <v>0.73870000000000002</v>
      </c>
      <c r="N195" s="18">
        <v>0.74760000000000004</v>
      </c>
      <c r="O195" s="18">
        <v>0.74309999999999998</v>
      </c>
    </row>
    <row r="196" spans="1:15" x14ac:dyDescent="0.2">
      <c r="B196" s="18">
        <v>16833</v>
      </c>
      <c r="C196" s="18">
        <v>207</v>
      </c>
      <c r="D196" s="18">
        <v>103</v>
      </c>
      <c r="E196" s="18">
        <v>143</v>
      </c>
      <c r="G196" s="18">
        <v>3359</v>
      </c>
      <c r="H196" s="18">
        <v>40</v>
      </c>
      <c r="I196" s="18">
        <v>27</v>
      </c>
      <c r="J196" s="18">
        <v>31</v>
      </c>
      <c r="L196" s="18">
        <v>4475</v>
      </c>
      <c r="M196" s="18">
        <v>59</v>
      </c>
      <c r="N196" s="18">
        <v>60</v>
      </c>
      <c r="O196" s="18">
        <v>83</v>
      </c>
    </row>
    <row r="197" spans="1:15" x14ac:dyDescent="0.2">
      <c r="B197" s="18">
        <v>812</v>
      </c>
      <c r="C197" s="18">
        <v>3559</v>
      </c>
      <c r="D197" s="18">
        <v>10</v>
      </c>
      <c r="E197" s="18">
        <v>4</v>
      </c>
      <c r="G197" s="18">
        <v>113</v>
      </c>
      <c r="H197" s="18">
        <v>323</v>
      </c>
      <c r="I197" s="18">
        <v>0</v>
      </c>
      <c r="J197" s="18">
        <v>2</v>
      </c>
      <c r="L197" s="18">
        <v>95</v>
      </c>
      <c r="M197" s="18">
        <v>186</v>
      </c>
      <c r="N197" s="18">
        <v>1</v>
      </c>
      <c r="O197" s="18">
        <v>2</v>
      </c>
    </row>
    <row r="198" spans="1:15" x14ac:dyDescent="0.2">
      <c r="B198" s="18">
        <v>320</v>
      </c>
      <c r="C198" s="18">
        <v>6</v>
      </c>
      <c r="D198" s="18">
        <v>5146</v>
      </c>
      <c r="E198" s="18">
        <v>116</v>
      </c>
      <c r="G198" s="18">
        <v>72</v>
      </c>
      <c r="H198" s="18">
        <v>3</v>
      </c>
      <c r="I198" s="18">
        <v>469</v>
      </c>
      <c r="J198" s="18">
        <v>14</v>
      </c>
      <c r="L198" s="18">
        <v>33</v>
      </c>
      <c r="M198" s="18">
        <v>3</v>
      </c>
      <c r="N198" s="18">
        <v>204</v>
      </c>
      <c r="O198" s="18">
        <v>10</v>
      </c>
    </row>
    <row r="199" spans="1:15" x14ac:dyDescent="0.2">
      <c r="B199" s="18">
        <v>896</v>
      </c>
      <c r="C199" s="18">
        <v>3</v>
      </c>
      <c r="D199" s="18">
        <v>130</v>
      </c>
      <c r="E199" s="18">
        <v>4627</v>
      </c>
      <c r="G199" s="18">
        <v>109</v>
      </c>
      <c r="H199" s="18">
        <v>0</v>
      </c>
      <c r="I199" s="18">
        <v>15</v>
      </c>
      <c r="J199" s="18">
        <v>441</v>
      </c>
      <c r="L199" s="18">
        <v>64</v>
      </c>
      <c r="M199" s="18">
        <v>0</v>
      </c>
      <c r="N199" s="18">
        <v>2</v>
      </c>
      <c r="O199" s="18">
        <v>232</v>
      </c>
    </row>
    <row r="201" spans="1:15" x14ac:dyDescent="0.2">
      <c r="A201" s="17" t="s">
        <v>1017</v>
      </c>
      <c r="B201" s="19"/>
      <c r="C201" s="19"/>
      <c r="D201" s="19"/>
      <c r="E201" s="19"/>
      <c r="F201" s="19"/>
    </row>
    <row r="202" spans="1:15" x14ac:dyDescent="0.2">
      <c r="A202" s="3" t="s">
        <v>1016</v>
      </c>
      <c r="B202" s="19"/>
      <c r="C202" s="19"/>
      <c r="D202" s="19"/>
      <c r="E202" s="19"/>
      <c r="F202" s="19"/>
    </row>
    <row r="203" spans="1:15" x14ac:dyDescent="0.2">
      <c r="A203" s="165"/>
      <c r="B203" s="148" t="s">
        <v>578</v>
      </c>
      <c r="C203" s="148" t="s">
        <v>580</v>
      </c>
      <c r="D203" s="140" t="s">
        <v>582</v>
      </c>
      <c r="E203" s="61" t="s">
        <v>132</v>
      </c>
      <c r="F203" s="19"/>
      <c r="G203" s="121" t="s">
        <v>578</v>
      </c>
      <c r="H203" s="121" t="s">
        <v>580</v>
      </c>
      <c r="I203" s="121" t="s">
        <v>582</v>
      </c>
      <c r="J203" s="19" t="s">
        <v>132</v>
      </c>
      <c r="L203" s="18" t="s">
        <v>578</v>
      </c>
      <c r="M203" s="18" t="s">
        <v>580</v>
      </c>
      <c r="N203" s="18" t="s">
        <v>582</v>
      </c>
      <c r="O203" s="18" t="s">
        <v>132</v>
      </c>
    </row>
    <row r="204" spans="1:15" x14ac:dyDescent="0.2">
      <c r="A204" s="165"/>
      <c r="B204" s="179">
        <v>0.93369999999999997</v>
      </c>
      <c r="C204" s="179">
        <v>0.93479999999999996</v>
      </c>
      <c r="D204" s="144">
        <v>0.90700000000000003</v>
      </c>
      <c r="E204" s="180">
        <v>0.92069999999999996</v>
      </c>
      <c r="F204" s="172"/>
      <c r="G204" s="172">
        <v>0.89359999999999995</v>
      </c>
      <c r="H204" s="172">
        <v>0.90510000000000002</v>
      </c>
      <c r="I204" s="172">
        <v>0.84299999999999997</v>
      </c>
      <c r="J204" s="181">
        <v>0.873</v>
      </c>
      <c r="L204" s="18">
        <v>0.91920000000000002</v>
      </c>
      <c r="M204" s="18">
        <v>0.68740000000000001</v>
      </c>
      <c r="N204" s="18">
        <v>0.79569999999999996</v>
      </c>
      <c r="O204" s="18">
        <v>0.73760000000000003</v>
      </c>
    </row>
    <row r="205" spans="1:15" x14ac:dyDescent="0.2">
      <c r="A205" s="165"/>
      <c r="B205" s="173">
        <v>16557</v>
      </c>
      <c r="C205" s="173">
        <v>315</v>
      </c>
      <c r="D205" s="174">
        <v>144</v>
      </c>
      <c r="E205" s="175">
        <v>270</v>
      </c>
      <c r="F205" s="176"/>
      <c r="G205" s="176">
        <v>1623</v>
      </c>
      <c r="H205" s="176">
        <v>37</v>
      </c>
      <c r="I205" s="176">
        <v>21</v>
      </c>
      <c r="J205" s="177">
        <v>47</v>
      </c>
      <c r="L205" s="18">
        <v>4402</v>
      </c>
      <c r="M205" s="18">
        <v>89</v>
      </c>
      <c r="N205" s="18">
        <v>65</v>
      </c>
      <c r="O205" s="18">
        <v>121</v>
      </c>
    </row>
    <row r="206" spans="1:15" x14ac:dyDescent="0.2">
      <c r="A206" s="165"/>
      <c r="B206" s="173">
        <v>400</v>
      </c>
      <c r="C206" s="173">
        <v>3975</v>
      </c>
      <c r="D206" s="174">
        <v>4</v>
      </c>
      <c r="E206" s="175">
        <v>6</v>
      </c>
      <c r="F206" s="174"/>
      <c r="G206" s="176">
        <v>74</v>
      </c>
      <c r="H206" s="176">
        <v>362</v>
      </c>
      <c r="I206" s="176">
        <v>0</v>
      </c>
      <c r="J206" s="177">
        <v>2</v>
      </c>
      <c r="L206" s="18">
        <v>69</v>
      </c>
      <c r="M206" s="18">
        <v>209</v>
      </c>
      <c r="N206" s="18">
        <v>4</v>
      </c>
      <c r="O206" s="18">
        <v>2</v>
      </c>
    </row>
    <row r="207" spans="1:15" x14ac:dyDescent="0.2">
      <c r="A207" s="165"/>
      <c r="B207" s="173">
        <v>237</v>
      </c>
      <c r="C207" s="173">
        <v>1</v>
      </c>
      <c r="D207" s="174">
        <v>5176</v>
      </c>
      <c r="E207" s="175">
        <v>174</v>
      </c>
      <c r="F207" s="173"/>
      <c r="G207" s="174">
        <v>58</v>
      </c>
      <c r="H207" s="174">
        <v>1</v>
      </c>
      <c r="I207" s="176">
        <v>478</v>
      </c>
      <c r="J207" s="178">
        <v>21</v>
      </c>
      <c r="L207" s="18">
        <v>28</v>
      </c>
      <c r="M207" s="18">
        <v>3</v>
      </c>
      <c r="N207" s="18">
        <v>206</v>
      </c>
      <c r="O207" s="18">
        <v>13</v>
      </c>
    </row>
    <row r="208" spans="1:15" x14ac:dyDescent="0.2">
      <c r="A208" s="19"/>
      <c r="B208" s="173">
        <v>557</v>
      </c>
      <c r="C208" s="173">
        <v>5</v>
      </c>
      <c r="D208" s="174">
        <v>70</v>
      </c>
      <c r="E208" s="175">
        <v>5024</v>
      </c>
      <c r="F208" s="176"/>
      <c r="G208" s="173">
        <v>80</v>
      </c>
      <c r="H208" s="173">
        <v>1</v>
      </c>
      <c r="I208" s="174">
        <v>8</v>
      </c>
      <c r="J208" s="175">
        <v>476</v>
      </c>
      <c r="L208" s="18">
        <v>47</v>
      </c>
      <c r="M208" s="18">
        <v>1</v>
      </c>
      <c r="N208" s="18">
        <v>3</v>
      </c>
      <c r="O208" s="18">
        <v>247</v>
      </c>
    </row>
    <row r="210" spans="1:15" x14ac:dyDescent="0.2">
      <c r="A210" s="17" t="s">
        <v>982</v>
      </c>
    </row>
    <row r="211" spans="1:15" x14ac:dyDescent="0.2">
      <c r="A211" s="3" t="s">
        <v>983</v>
      </c>
    </row>
    <row r="212" spans="1:15" x14ac:dyDescent="0.2">
      <c r="B212" s="18" t="s">
        <v>578</v>
      </c>
      <c r="C212" s="18" t="s">
        <v>580</v>
      </c>
      <c r="D212" s="18" t="s">
        <v>582</v>
      </c>
      <c r="E212" s="18" t="s">
        <v>132</v>
      </c>
      <c r="G212" s="18" t="s">
        <v>578</v>
      </c>
      <c r="H212" s="18" t="s">
        <v>580</v>
      </c>
      <c r="I212" s="18" t="s">
        <v>582</v>
      </c>
      <c r="J212" s="18" t="s">
        <v>132</v>
      </c>
      <c r="L212" s="18" t="s">
        <v>578</v>
      </c>
      <c r="M212" s="18" t="s">
        <v>580</v>
      </c>
      <c r="N212" s="18" t="s">
        <v>582</v>
      </c>
      <c r="O212" s="18" t="s">
        <v>132</v>
      </c>
    </row>
    <row r="213" spans="1:15" x14ac:dyDescent="0.2">
      <c r="B213" s="24">
        <v>0.93036609448579599</v>
      </c>
      <c r="C213" s="24">
        <v>0.93982788758908098</v>
      </c>
      <c r="D213" s="92">
        <v>0.89442702668116902</v>
      </c>
      <c r="E213" s="24">
        <v>0.91656558371307695</v>
      </c>
      <c r="F213" s="24"/>
      <c r="G213" s="24">
        <v>0.89176041349954305</v>
      </c>
      <c r="H213" s="24">
        <v>0.91093969144459996</v>
      </c>
      <c r="I213" s="24">
        <v>0.832158872517616</v>
      </c>
      <c r="J213" s="24">
        <v>0.86976899899564697</v>
      </c>
      <c r="L213" s="18">
        <v>0.92030000000000001</v>
      </c>
      <c r="M213" s="18">
        <v>0.69920000000000004</v>
      </c>
      <c r="N213" s="18">
        <v>0.78249999999999997</v>
      </c>
      <c r="O213" s="18">
        <v>0.73850000000000005</v>
      </c>
    </row>
    <row r="214" spans="1:15" x14ac:dyDescent="0.2">
      <c r="B214" s="18">
        <v>16644</v>
      </c>
      <c r="C214" s="18">
        <v>289</v>
      </c>
      <c r="D214" s="18">
        <v>149</v>
      </c>
      <c r="E214" s="18">
        <v>204</v>
      </c>
      <c r="G214" s="18">
        <v>1634</v>
      </c>
      <c r="H214" s="18">
        <v>34</v>
      </c>
      <c r="I214" s="18">
        <v>24</v>
      </c>
      <c r="J214" s="18">
        <v>36</v>
      </c>
      <c r="L214" s="18">
        <v>4419</v>
      </c>
      <c r="M214" s="18">
        <v>73</v>
      </c>
      <c r="N214" s="18">
        <v>77</v>
      </c>
      <c r="O214" s="18">
        <v>108</v>
      </c>
    </row>
    <row r="215" spans="1:15" x14ac:dyDescent="0.2">
      <c r="B215" s="18">
        <v>503</v>
      </c>
      <c r="C215" s="18">
        <v>3872</v>
      </c>
      <c r="D215" s="18">
        <v>8</v>
      </c>
      <c r="E215" s="18">
        <v>2</v>
      </c>
      <c r="G215" s="18">
        <v>80</v>
      </c>
      <c r="H215" s="18">
        <v>356</v>
      </c>
      <c r="I215" s="18">
        <v>0</v>
      </c>
      <c r="J215" s="18">
        <v>2</v>
      </c>
      <c r="L215" s="18">
        <v>81</v>
      </c>
      <c r="M215" s="18">
        <v>198</v>
      </c>
      <c r="N215" s="18">
        <v>3</v>
      </c>
      <c r="O215" s="18">
        <v>2</v>
      </c>
    </row>
    <row r="216" spans="1:15" x14ac:dyDescent="0.2">
      <c r="B216" s="18">
        <v>212</v>
      </c>
      <c r="C216" s="18">
        <v>2</v>
      </c>
      <c r="D216" s="18">
        <v>5239</v>
      </c>
      <c r="E216" s="18">
        <v>135</v>
      </c>
      <c r="G216" s="18">
        <v>55</v>
      </c>
      <c r="H216" s="18">
        <v>1</v>
      </c>
      <c r="I216" s="18">
        <v>487</v>
      </c>
      <c r="J216" s="18">
        <v>15</v>
      </c>
      <c r="L216" s="18">
        <v>31</v>
      </c>
      <c r="M216" s="18">
        <v>2</v>
      </c>
      <c r="N216" s="18">
        <v>206</v>
      </c>
      <c r="O216" s="18">
        <v>11</v>
      </c>
    </row>
    <row r="217" spans="1:15" x14ac:dyDescent="0.2">
      <c r="B217" s="18">
        <v>682</v>
      </c>
      <c r="C217" s="18">
        <v>7</v>
      </c>
      <c r="D217" s="18">
        <v>99</v>
      </c>
      <c r="E217" s="18">
        <v>4868</v>
      </c>
      <c r="G217" s="18">
        <v>94</v>
      </c>
      <c r="H217" s="18">
        <v>2</v>
      </c>
      <c r="I217" s="18">
        <v>13</v>
      </c>
      <c r="J217" s="18">
        <v>456</v>
      </c>
      <c r="L217" s="18">
        <v>47</v>
      </c>
      <c r="M217" s="18">
        <v>1</v>
      </c>
      <c r="N217" s="18">
        <v>3</v>
      </c>
      <c r="O217" s="18">
        <v>247</v>
      </c>
    </row>
    <row r="219" spans="1:15" x14ac:dyDescent="0.2">
      <c r="A219" s="17" t="s">
        <v>984</v>
      </c>
    </row>
    <row r="220" spans="1:15" x14ac:dyDescent="0.2">
      <c r="A220" s="3" t="s">
        <v>983</v>
      </c>
    </row>
    <row r="221" spans="1:15" x14ac:dyDescent="0.2">
      <c r="B221" s="18" t="s">
        <v>578</v>
      </c>
      <c r="C221" s="18" t="s">
        <v>580</v>
      </c>
      <c r="D221" s="18" t="s">
        <v>582</v>
      </c>
      <c r="E221" s="18" t="s">
        <v>132</v>
      </c>
      <c r="G221" s="18" t="s">
        <v>578</v>
      </c>
      <c r="H221" s="18" t="s">
        <v>580</v>
      </c>
      <c r="I221" s="18" t="s">
        <v>582</v>
      </c>
      <c r="J221" s="18" t="s">
        <v>132</v>
      </c>
      <c r="L221" s="18" t="s">
        <v>578</v>
      </c>
      <c r="M221" s="18" t="s">
        <v>580</v>
      </c>
      <c r="N221" s="18" t="s">
        <v>582</v>
      </c>
      <c r="O221" s="18" t="s">
        <v>132</v>
      </c>
    </row>
    <row r="222" spans="1:15" x14ac:dyDescent="0.2">
      <c r="B222" s="24">
        <v>0.92459365031140806</v>
      </c>
      <c r="C222" s="24">
        <v>0.93574568819749704</v>
      </c>
      <c r="D222" s="24">
        <v>0.88521338537334404</v>
      </c>
      <c r="E222" s="24">
        <v>0.909778391530216</v>
      </c>
      <c r="F222" s="24"/>
      <c r="G222" s="24">
        <v>0.88902401945880205</v>
      </c>
      <c r="H222" s="24">
        <v>0.91166077738515905</v>
      </c>
      <c r="I222" s="24">
        <v>0.82639333760409905</v>
      </c>
      <c r="J222" s="24">
        <v>0.86693548387096697</v>
      </c>
      <c r="L222" s="18">
        <v>0.92100000000000004</v>
      </c>
      <c r="M222" s="18">
        <v>0.69979999999999998</v>
      </c>
      <c r="N222" s="18">
        <v>0.7873</v>
      </c>
      <c r="O222" s="18">
        <v>0.74099999999999999</v>
      </c>
    </row>
    <row r="223" spans="1:15" x14ac:dyDescent="0.2">
      <c r="B223" s="18">
        <v>16598</v>
      </c>
      <c r="C223" s="18">
        <v>341</v>
      </c>
      <c r="D223" s="18">
        <v>128</v>
      </c>
      <c r="E223" s="18">
        <v>219</v>
      </c>
      <c r="G223" s="18">
        <v>1634</v>
      </c>
      <c r="H223" s="18">
        <v>39</v>
      </c>
      <c r="I223" s="18">
        <v>21</v>
      </c>
      <c r="J223" s="18">
        <v>34</v>
      </c>
      <c r="L223" s="18">
        <v>4419</v>
      </c>
      <c r="M223" s="18">
        <v>89</v>
      </c>
      <c r="N223" s="18">
        <v>61</v>
      </c>
      <c r="O223" s="18">
        <v>108</v>
      </c>
    </row>
    <row r="224" spans="1:15" x14ac:dyDescent="0.2">
      <c r="B224" s="18">
        <v>449</v>
      </c>
      <c r="C224" s="18">
        <v>3929</v>
      </c>
      <c r="D224" s="18">
        <v>2</v>
      </c>
      <c r="E224" s="18">
        <v>5</v>
      </c>
      <c r="G224" s="18">
        <v>77</v>
      </c>
      <c r="H224" s="18">
        <v>359</v>
      </c>
      <c r="I224" s="18">
        <v>0</v>
      </c>
      <c r="J224" s="18">
        <v>2</v>
      </c>
      <c r="L224" s="18">
        <v>72</v>
      </c>
      <c r="M224" s="18">
        <v>208</v>
      </c>
      <c r="N224" s="18">
        <v>2</v>
      </c>
      <c r="O224" s="18">
        <v>2</v>
      </c>
    </row>
    <row r="225" spans="1:15" x14ac:dyDescent="0.2">
      <c r="B225" s="18">
        <v>316</v>
      </c>
      <c r="C225" s="18">
        <v>9</v>
      </c>
      <c r="D225" s="18">
        <v>5128</v>
      </c>
      <c r="E225" s="18">
        <v>135</v>
      </c>
      <c r="G225" s="18">
        <v>65</v>
      </c>
      <c r="H225" s="18">
        <v>2</v>
      </c>
      <c r="I225" s="18">
        <v>477</v>
      </c>
      <c r="J225" s="18">
        <v>14</v>
      </c>
      <c r="L225" s="18">
        <v>34</v>
      </c>
      <c r="M225" s="18">
        <v>3</v>
      </c>
      <c r="N225" s="18">
        <v>203</v>
      </c>
      <c r="O225" s="18">
        <v>10</v>
      </c>
    </row>
    <row r="226" spans="1:15" x14ac:dyDescent="0.2">
      <c r="B226" s="18">
        <v>767</v>
      </c>
      <c r="C226" s="18">
        <v>8</v>
      </c>
      <c r="D226" s="18">
        <v>103</v>
      </c>
      <c r="E226" s="18">
        <v>4778</v>
      </c>
      <c r="G226" s="18">
        <v>98</v>
      </c>
      <c r="H226" s="18">
        <v>0</v>
      </c>
      <c r="I226" s="18">
        <v>13</v>
      </c>
      <c r="J226" s="18">
        <v>454</v>
      </c>
      <c r="L226" s="18">
        <v>48</v>
      </c>
      <c r="M226" s="18">
        <v>1</v>
      </c>
      <c r="N226" s="18">
        <v>5</v>
      </c>
      <c r="O226" s="18">
        <v>244</v>
      </c>
    </row>
    <row r="228" spans="1:15" x14ac:dyDescent="0.2">
      <c r="A228" s="17" t="s">
        <v>986</v>
      </c>
    </row>
    <row r="229" spans="1:15" x14ac:dyDescent="0.2">
      <c r="A229" s="3" t="s">
        <v>987</v>
      </c>
    </row>
    <row r="230" spans="1:15" x14ac:dyDescent="0.2">
      <c r="B230" s="18" t="s">
        <v>578</v>
      </c>
      <c r="C230" s="18" t="s">
        <v>580</v>
      </c>
      <c r="D230" s="18" t="s">
        <v>582</v>
      </c>
      <c r="E230" s="18" t="s">
        <v>132</v>
      </c>
      <c r="G230" s="18" t="s">
        <v>578</v>
      </c>
      <c r="H230" s="18" t="s">
        <v>580</v>
      </c>
      <c r="I230" s="18" t="s">
        <v>582</v>
      </c>
      <c r="J230" s="18" t="s">
        <v>132</v>
      </c>
      <c r="L230" s="18" t="s">
        <v>578</v>
      </c>
      <c r="M230" s="18" t="s">
        <v>580</v>
      </c>
      <c r="N230" s="18" t="s">
        <v>582</v>
      </c>
      <c r="O230" s="18" t="s">
        <v>132</v>
      </c>
    </row>
    <row r="231" spans="1:15" x14ac:dyDescent="0.2">
      <c r="B231" s="24">
        <v>0.958408020659273</v>
      </c>
      <c r="C231" s="24">
        <v>0.95322882394684205</v>
      </c>
      <c r="D231" s="24">
        <v>0.94542197197517397</v>
      </c>
      <c r="E231" s="24">
        <v>0.94930934789592003</v>
      </c>
      <c r="F231" s="24"/>
      <c r="G231" s="24">
        <v>0.89875342049255003</v>
      </c>
      <c r="H231" s="24">
        <v>0.90921501706484598</v>
      </c>
      <c r="I231" s="111">
        <v>0.85329916720051202</v>
      </c>
      <c r="J231" s="24">
        <v>0.88037012557832095</v>
      </c>
      <c r="L231" s="18">
        <v>0.91800000000000004</v>
      </c>
      <c r="M231" s="18">
        <v>0.68459999999999999</v>
      </c>
      <c r="N231" s="18">
        <v>0.79569999999999996</v>
      </c>
      <c r="O231" s="18">
        <v>0.73599999999999999</v>
      </c>
    </row>
    <row r="232" spans="1:15" x14ac:dyDescent="0.2">
      <c r="B232" s="18">
        <v>16770</v>
      </c>
      <c r="C232" s="18">
        <v>280</v>
      </c>
      <c r="D232" s="18">
        <v>78</v>
      </c>
      <c r="E232" s="18">
        <v>158</v>
      </c>
      <c r="G232" s="18">
        <v>1624</v>
      </c>
      <c r="H232" s="18">
        <v>42</v>
      </c>
      <c r="I232" s="18">
        <v>21</v>
      </c>
      <c r="J232" s="18">
        <v>41</v>
      </c>
      <c r="L232" s="18">
        <v>4395</v>
      </c>
      <c r="M232" s="18">
        <v>102</v>
      </c>
      <c r="N232" s="18">
        <v>62</v>
      </c>
      <c r="O232" s="18">
        <v>118</v>
      </c>
    </row>
    <row r="233" spans="1:15" x14ac:dyDescent="0.2">
      <c r="B233" s="18">
        <v>162</v>
      </c>
      <c r="C233" s="18">
        <v>4217</v>
      </c>
      <c r="D233" s="18">
        <v>3</v>
      </c>
      <c r="E233" s="18">
        <v>3</v>
      </c>
      <c r="G233" s="18">
        <v>62</v>
      </c>
      <c r="H233" s="18">
        <v>375</v>
      </c>
      <c r="I233" s="18">
        <v>0</v>
      </c>
      <c r="J233" s="18">
        <v>1</v>
      </c>
      <c r="L233" s="18">
        <v>67</v>
      </c>
      <c r="M233" s="18">
        <v>212</v>
      </c>
      <c r="N233" s="18">
        <v>2</v>
      </c>
      <c r="O233" s="18">
        <v>3</v>
      </c>
    </row>
    <row r="234" spans="1:15" x14ac:dyDescent="0.2">
      <c r="B234" s="18">
        <v>147</v>
      </c>
      <c r="C234" s="18">
        <v>2</v>
      </c>
      <c r="D234" s="18">
        <v>5304</v>
      </c>
      <c r="E234" s="18">
        <v>135</v>
      </c>
      <c r="G234" s="18">
        <v>67</v>
      </c>
      <c r="H234" s="18">
        <v>2</v>
      </c>
      <c r="I234" s="18">
        <v>473</v>
      </c>
      <c r="J234" s="18">
        <v>16</v>
      </c>
      <c r="L234" s="18">
        <v>35</v>
      </c>
      <c r="M234" s="18">
        <v>3</v>
      </c>
      <c r="N234" s="18">
        <v>200</v>
      </c>
      <c r="O234" s="18">
        <v>12</v>
      </c>
    </row>
    <row r="235" spans="1:15" x14ac:dyDescent="0.2">
      <c r="B235" s="18">
        <v>335</v>
      </c>
      <c r="C235" s="18">
        <v>7</v>
      </c>
      <c r="D235" s="18">
        <v>59</v>
      </c>
      <c r="E235" s="18">
        <v>5255</v>
      </c>
      <c r="G235" s="18">
        <v>71</v>
      </c>
      <c r="H235" s="18">
        <v>1</v>
      </c>
      <c r="I235" s="18">
        <v>9</v>
      </c>
      <c r="J235" s="18">
        <v>484</v>
      </c>
      <c r="L235" s="18">
        <v>45</v>
      </c>
      <c r="M235" s="18">
        <v>1</v>
      </c>
      <c r="N235" s="18">
        <v>2</v>
      </c>
      <c r="O235" s="18">
        <v>250</v>
      </c>
    </row>
    <row r="236" spans="1:15" x14ac:dyDescent="0.2">
      <c r="A236" s="17" t="s">
        <v>988</v>
      </c>
    </row>
    <row r="237" spans="1:15" x14ac:dyDescent="0.2">
      <c r="A237" s="3" t="s">
        <v>987</v>
      </c>
    </row>
    <row r="238" spans="1:15" x14ac:dyDescent="0.2">
      <c r="B238" s="18" t="s">
        <v>578</v>
      </c>
      <c r="C238" s="18" t="s">
        <v>580</v>
      </c>
      <c r="D238" s="18" t="s">
        <v>582</v>
      </c>
      <c r="E238" s="18" t="s">
        <v>132</v>
      </c>
      <c r="G238" s="18" t="s">
        <v>578</v>
      </c>
      <c r="H238" s="18" t="s">
        <v>580</v>
      </c>
      <c r="I238" s="18" t="s">
        <v>582</v>
      </c>
      <c r="J238" s="18" t="s">
        <v>132</v>
      </c>
      <c r="L238" s="18" t="s">
        <v>578</v>
      </c>
      <c r="M238" s="18" t="s">
        <v>580</v>
      </c>
      <c r="N238" s="18" t="s">
        <v>582</v>
      </c>
      <c r="O238" s="18" t="s">
        <v>132</v>
      </c>
    </row>
    <row r="239" spans="1:15" x14ac:dyDescent="0.2">
      <c r="B239" s="24">
        <v>0.92887741151450698</v>
      </c>
      <c r="C239" s="24">
        <v>0.94904634028781898</v>
      </c>
      <c r="D239" s="24">
        <v>0.88188623712329595</v>
      </c>
      <c r="E239" s="24">
        <v>0.91423454497214096</v>
      </c>
      <c r="F239" s="24"/>
      <c r="G239" s="24">
        <v>0.88142292490118501</v>
      </c>
      <c r="H239" s="24">
        <v>0.91593567251461905</v>
      </c>
      <c r="I239" s="24">
        <v>0.80269058295964102</v>
      </c>
      <c r="J239" s="24">
        <v>0.85558210993513095</v>
      </c>
      <c r="L239" s="18">
        <v>0.92679999999999996</v>
      </c>
      <c r="M239" s="18">
        <v>0.73480000000000001</v>
      </c>
      <c r="N239" s="18">
        <v>0.76919999999999999</v>
      </c>
      <c r="O239" s="18">
        <v>0.75160000000000005</v>
      </c>
    </row>
    <row r="240" spans="1:15" x14ac:dyDescent="0.2">
      <c r="B240" s="18">
        <v>16791</v>
      </c>
      <c r="C240" s="18">
        <v>258</v>
      </c>
      <c r="D240" s="18">
        <v>102</v>
      </c>
      <c r="E240" s="18">
        <v>135</v>
      </c>
      <c r="G240" s="18">
        <v>1646</v>
      </c>
      <c r="H240" s="18">
        <v>36</v>
      </c>
      <c r="I240" s="18">
        <v>20</v>
      </c>
      <c r="J240" s="18">
        <v>26</v>
      </c>
      <c r="L240" s="18">
        <v>4466</v>
      </c>
      <c r="M240" s="18">
        <v>73</v>
      </c>
      <c r="N240" s="18">
        <v>58</v>
      </c>
      <c r="O240" s="18">
        <v>80</v>
      </c>
    </row>
    <row r="241" spans="1:15" x14ac:dyDescent="0.2">
      <c r="B241" s="18">
        <v>415</v>
      </c>
      <c r="C241" s="18">
        <v>3962</v>
      </c>
      <c r="D241" s="18">
        <v>3</v>
      </c>
      <c r="E241" s="18">
        <v>5</v>
      </c>
      <c r="G241" s="18">
        <v>77</v>
      </c>
      <c r="H241" s="18">
        <v>360</v>
      </c>
      <c r="I241" s="18">
        <v>0</v>
      </c>
      <c r="J241" s="18">
        <v>1</v>
      </c>
      <c r="L241" s="18">
        <v>75</v>
      </c>
      <c r="M241" s="18">
        <v>204</v>
      </c>
      <c r="N241" s="18">
        <v>3</v>
      </c>
      <c r="O241" s="18">
        <v>2</v>
      </c>
    </row>
    <row r="242" spans="1:15" x14ac:dyDescent="0.2">
      <c r="B242" s="18">
        <v>316</v>
      </c>
      <c r="C242" s="18">
        <v>8</v>
      </c>
      <c r="D242" s="18">
        <v>5170</v>
      </c>
      <c r="E242" s="18">
        <v>94</v>
      </c>
      <c r="G242" s="18">
        <v>82</v>
      </c>
      <c r="H242" s="18">
        <v>3</v>
      </c>
      <c r="I242" s="18">
        <v>461</v>
      </c>
      <c r="J242" s="18">
        <v>12</v>
      </c>
      <c r="L242" s="18">
        <v>39</v>
      </c>
      <c r="M242" s="18">
        <v>2</v>
      </c>
      <c r="N242" s="18">
        <v>200</v>
      </c>
      <c r="O242" s="18">
        <v>9</v>
      </c>
    </row>
    <row r="243" spans="1:15" x14ac:dyDescent="0.2">
      <c r="B243" s="18">
        <v>870</v>
      </c>
      <c r="C243" s="18">
        <v>8</v>
      </c>
      <c r="D243" s="18">
        <v>127</v>
      </c>
      <c r="E243" s="18">
        <v>4651</v>
      </c>
      <c r="G243" s="18">
        <v>116</v>
      </c>
      <c r="H243" s="18">
        <v>1</v>
      </c>
      <c r="I243" s="18">
        <v>16</v>
      </c>
      <c r="J243" s="18">
        <v>432</v>
      </c>
      <c r="L243" s="18">
        <v>58</v>
      </c>
      <c r="M243" s="18">
        <v>1</v>
      </c>
      <c r="N243" s="18">
        <v>3</v>
      </c>
      <c r="O243" s="18">
        <v>236</v>
      </c>
    </row>
    <row r="244" spans="1:15" x14ac:dyDescent="0.2">
      <c r="A244" s="18"/>
    </row>
    <row r="245" spans="1:15" x14ac:dyDescent="0.2">
      <c r="A245" s="17" t="s">
        <v>989</v>
      </c>
    </row>
    <row r="246" spans="1:15" x14ac:dyDescent="0.2">
      <c r="A246" s="3" t="s">
        <v>987</v>
      </c>
    </row>
    <row r="247" spans="1:15" x14ac:dyDescent="0.2">
      <c r="B247" s="18" t="s">
        <v>578</v>
      </c>
      <c r="C247" s="18" t="s">
        <v>580</v>
      </c>
      <c r="D247" s="18" t="s">
        <v>582</v>
      </c>
      <c r="E247" s="18" t="s">
        <v>132</v>
      </c>
      <c r="G247" s="18" t="s">
        <v>578</v>
      </c>
      <c r="H247" s="18" t="s">
        <v>580</v>
      </c>
      <c r="I247" s="18" t="s">
        <v>582</v>
      </c>
      <c r="J247" s="18" t="s">
        <v>132</v>
      </c>
      <c r="L247" s="18" t="s">
        <v>578</v>
      </c>
      <c r="M247" s="18" t="s">
        <v>580</v>
      </c>
      <c r="N247" s="18" t="s">
        <v>582</v>
      </c>
      <c r="O247" s="18" t="s">
        <v>132</v>
      </c>
    </row>
    <row r="248" spans="1:15" x14ac:dyDescent="0.2">
      <c r="B248" s="24">
        <v>0.94902020355461003</v>
      </c>
      <c r="C248" s="24">
        <v>0.94997705369435503</v>
      </c>
      <c r="D248" s="24">
        <v>0.92712265659991</v>
      </c>
      <c r="E248" s="24">
        <v>0.938410724693996</v>
      </c>
      <c r="F248" s="24"/>
      <c r="G248" s="24">
        <v>0.89449680754028504</v>
      </c>
      <c r="H248" s="24">
        <v>0.90858725761772796</v>
      </c>
      <c r="I248" s="24">
        <v>0.84048686739269696</v>
      </c>
      <c r="J248" s="24">
        <v>0.87321131447587297</v>
      </c>
      <c r="L248" s="18">
        <v>0.91979999999999995</v>
      </c>
      <c r="M248" s="18">
        <v>0.68899999999999995</v>
      </c>
      <c r="N248" s="18">
        <v>0.80410000000000004</v>
      </c>
      <c r="O248" s="18">
        <v>0.74209999999999998</v>
      </c>
    </row>
    <row r="249" spans="1:15" x14ac:dyDescent="0.2">
      <c r="B249" s="18">
        <v>16747</v>
      </c>
      <c r="C249" s="18">
        <v>235</v>
      </c>
      <c r="D249" s="18">
        <v>125</v>
      </c>
      <c r="E249" s="18">
        <v>179</v>
      </c>
      <c r="G249" s="18">
        <v>1630</v>
      </c>
      <c r="H249" s="18">
        <v>33</v>
      </c>
      <c r="I249" s="18">
        <v>27</v>
      </c>
      <c r="J249" s="18">
        <v>38</v>
      </c>
      <c r="L249" s="18">
        <v>4398</v>
      </c>
      <c r="M249" s="18">
        <v>75</v>
      </c>
      <c r="N249" s="18">
        <v>79</v>
      </c>
      <c r="O249" s="18">
        <v>125</v>
      </c>
    </row>
    <row r="250" spans="1:15" x14ac:dyDescent="0.2">
      <c r="B250" s="18">
        <v>371</v>
      </c>
      <c r="C250" s="18">
        <v>4007</v>
      </c>
      <c r="D250" s="18">
        <v>1</v>
      </c>
      <c r="E250" s="18">
        <v>6</v>
      </c>
      <c r="G250" s="18">
        <v>85</v>
      </c>
      <c r="H250" s="18">
        <v>350</v>
      </c>
      <c r="I250" s="18">
        <v>0</v>
      </c>
      <c r="J250" s="18">
        <v>3</v>
      </c>
      <c r="L250" s="18">
        <v>77</v>
      </c>
      <c r="M250" s="18">
        <v>201</v>
      </c>
      <c r="N250" s="18">
        <v>4</v>
      </c>
      <c r="O250" s="18">
        <v>2</v>
      </c>
    </row>
    <row r="251" spans="1:15" x14ac:dyDescent="0.2">
      <c r="B251" s="18">
        <v>138</v>
      </c>
      <c r="C251" s="18">
        <v>4</v>
      </c>
      <c r="D251" s="18">
        <v>5354</v>
      </c>
      <c r="E251" s="18">
        <v>92</v>
      </c>
      <c r="G251" s="18">
        <v>54</v>
      </c>
      <c r="H251" s="18">
        <v>2</v>
      </c>
      <c r="I251" s="18">
        <v>487</v>
      </c>
      <c r="J251" s="18">
        <v>15</v>
      </c>
      <c r="L251" s="18">
        <v>28</v>
      </c>
      <c r="M251" s="18">
        <v>2</v>
      </c>
      <c r="N251" s="18">
        <v>208</v>
      </c>
      <c r="O251" s="18">
        <v>12</v>
      </c>
    </row>
    <row r="252" spans="1:15" x14ac:dyDescent="0.2">
      <c r="B252" s="18">
        <v>406</v>
      </c>
      <c r="C252" s="18">
        <v>6</v>
      </c>
      <c r="D252" s="18">
        <v>115</v>
      </c>
      <c r="E252" s="18">
        <v>5129</v>
      </c>
      <c r="G252" s="18">
        <v>76</v>
      </c>
      <c r="H252" s="18">
        <v>1</v>
      </c>
      <c r="I252" s="18">
        <v>13</v>
      </c>
      <c r="J252" s="18">
        <v>475</v>
      </c>
      <c r="L252" s="18">
        <v>35</v>
      </c>
      <c r="M252" s="18">
        <v>1</v>
      </c>
      <c r="N252" s="18">
        <v>2</v>
      </c>
      <c r="O252" s="18">
        <v>260</v>
      </c>
    </row>
    <row r="253" spans="1:15" x14ac:dyDescent="0.2">
      <c r="A253" s="18"/>
    </row>
    <row r="254" spans="1:15" x14ac:dyDescent="0.2">
      <c r="A254" s="17" t="s">
        <v>1018</v>
      </c>
    </row>
    <row r="255" spans="1:15" x14ac:dyDescent="0.2">
      <c r="A255" s="3" t="s">
        <v>1016</v>
      </c>
    </row>
    <row r="256" spans="1:15" x14ac:dyDescent="0.2">
      <c r="A256" s="18"/>
      <c r="B256" s="18" t="s">
        <v>578</v>
      </c>
      <c r="C256" s="18" t="s">
        <v>580</v>
      </c>
      <c r="D256" s="18" t="s">
        <v>582</v>
      </c>
      <c r="E256" s="18" t="s">
        <v>132</v>
      </c>
      <c r="G256" s="18" t="s">
        <v>578</v>
      </c>
      <c r="H256" s="18" t="s">
        <v>580</v>
      </c>
      <c r="I256" s="18" t="s">
        <v>582</v>
      </c>
      <c r="J256" s="18" t="s">
        <v>132</v>
      </c>
      <c r="L256" s="18" t="s">
        <v>578</v>
      </c>
      <c r="M256" s="18" t="s">
        <v>580</v>
      </c>
      <c r="N256" s="18" t="s">
        <v>582</v>
      </c>
      <c r="O256" s="18" t="s">
        <v>132</v>
      </c>
    </row>
    <row r="257" spans="1:15" x14ac:dyDescent="0.2">
      <c r="A257" s="18"/>
      <c r="B257" s="18">
        <v>0.9345</v>
      </c>
      <c r="C257" s="18">
        <v>0.93600000000000005</v>
      </c>
      <c r="D257" s="18">
        <v>0.90810000000000002</v>
      </c>
      <c r="E257" s="18">
        <v>0.92190000000000005</v>
      </c>
      <c r="G257" s="18">
        <v>0.89180000000000004</v>
      </c>
      <c r="H257" s="18">
        <v>0.90810000000000002</v>
      </c>
      <c r="I257" s="18">
        <v>0.83540000000000003</v>
      </c>
      <c r="J257" s="18">
        <v>0.87019999999999997</v>
      </c>
      <c r="L257" s="18">
        <v>0.91869999999999996</v>
      </c>
      <c r="M257" s="18">
        <v>0.68920000000000003</v>
      </c>
      <c r="N257" s="18">
        <v>0.79690000000000005</v>
      </c>
      <c r="O257" s="18">
        <v>0.73909999999999998</v>
      </c>
    </row>
    <row r="258" spans="1:15" x14ac:dyDescent="0.2">
      <c r="A258" s="18"/>
      <c r="B258" s="18">
        <v>16567</v>
      </c>
      <c r="C258" s="18">
        <v>363</v>
      </c>
      <c r="D258" s="18">
        <v>126</v>
      </c>
      <c r="E258" s="18">
        <v>230</v>
      </c>
      <c r="G258" s="18">
        <v>1629</v>
      </c>
      <c r="H258" s="18">
        <v>39</v>
      </c>
      <c r="I258" s="18">
        <v>21</v>
      </c>
      <c r="J258" s="18">
        <v>39</v>
      </c>
      <c r="L258" s="18">
        <v>4398</v>
      </c>
      <c r="M258" s="18">
        <v>101</v>
      </c>
      <c r="N258" s="18">
        <v>68</v>
      </c>
      <c r="O258" s="18">
        <v>110</v>
      </c>
    </row>
    <row r="259" spans="1:15" x14ac:dyDescent="0.2">
      <c r="A259" s="18"/>
      <c r="B259" s="18">
        <v>263</v>
      </c>
      <c r="C259" s="18">
        <v>4109</v>
      </c>
      <c r="D259" s="18">
        <v>8</v>
      </c>
      <c r="E259" s="18">
        <v>5</v>
      </c>
      <c r="G259" s="18">
        <v>61</v>
      </c>
      <c r="H259" s="18">
        <v>375</v>
      </c>
      <c r="I259" s="18">
        <v>0</v>
      </c>
      <c r="J259" s="18">
        <v>2</v>
      </c>
      <c r="L259" s="18">
        <v>67</v>
      </c>
      <c r="M259" s="18">
        <v>212</v>
      </c>
      <c r="N259" s="18">
        <v>3</v>
      </c>
      <c r="O259" s="18">
        <v>2</v>
      </c>
    </row>
    <row r="260" spans="1:15" x14ac:dyDescent="0.2">
      <c r="A260" s="18"/>
      <c r="B260" s="18">
        <v>261</v>
      </c>
      <c r="C260" s="18">
        <v>2</v>
      </c>
      <c r="D260" s="18">
        <v>5223</v>
      </c>
      <c r="E260" s="18">
        <v>102</v>
      </c>
      <c r="G260" s="18">
        <v>69</v>
      </c>
      <c r="H260" s="18">
        <v>2</v>
      </c>
      <c r="I260" s="18">
        <v>474</v>
      </c>
      <c r="J260" s="18">
        <v>13</v>
      </c>
      <c r="L260" s="18">
        <v>33</v>
      </c>
      <c r="M260" s="18">
        <v>2</v>
      </c>
      <c r="N260" s="18">
        <v>206</v>
      </c>
      <c r="O260" s="18">
        <v>9</v>
      </c>
    </row>
    <row r="261" spans="1:15" x14ac:dyDescent="0.2">
      <c r="A261" s="18"/>
      <c r="B261" s="18">
        <v>661</v>
      </c>
      <c r="C261" s="18">
        <v>8</v>
      </c>
      <c r="D261" s="18">
        <v>126</v>
      </c>
      <c r="E261" s="18">
        <v>4861</v>
      </c>
      <c r="G261" s="18">
        <v>94</v>
      </c>
      <c r="H261" s="18">
        <v>1</v>
      </c>
      <c r="I261" s="18">
        <v>15</v>
      </c>
      <c r="J261" s="18">
        <v>455</v>
      </c>
      <c r="L261" s="18">
        <v>49</v>
      </c>
      <c r="M261" s="18">
        <v>1</v>
      </c>
      <c r="N261" s="18">
        <v>3</v>
      </c>
      <c r="O261" s="18">
        <v>245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1"/>
  <sheetViews>
    <sheetView topLeftCell="A90" workbookViewId="0">
      <selection activeCell="D112" sqref="D112:P119"/>
    </sheetView>
  </sheetViews>
  <sheetFormatPr baseColWidth="10" defaultRowHeight="16" x14ac:dyDescent="0.2"/>
  <cols>
    <col min="6" max="9" width="10.83203125" style="45"/>
    <col min="10" max="10" width="12.33203125" bestFit="1" customWidth="1"/>
    <col min="11" max="11" width="10.83203125" style="45"/>
    <col min="12" max="12" width="13.1640625" style="45" bestFit="1" customWidth="1"/>
    <col min="23" max="24" width="10.83203125" style="45"/>
  </cols>
  <sheetData>
    <row r="1" spans="1:26" x14ac:dyDescent="0.2">
      <c r="A1" s="17" t="s">
        <v>552</v>
      </c>
      <c r="B1" s="18"/>
      <c r="C1" s="18"/>
      <c r="D1" s="18"/>
      <c r="E1" s="18"/>
      <c r="J1" s="18"/>
    </row>
    <row r="2" spans="1:26" x14ac:dyDescent="0.2">
      <c r="A2" s="18"/>
      <c r="B2" s="18"/>
      <c r="C2" s="18"/>
      <c r="D2" s="18"/>
      <c r="E2" s="18"/>
      <c r="J2" s="18"/>
      <c r="P2" t="s">
        <v>622</v>
      </c>
      <c r="Y2" s="18"/>
      <c r="Z2" s="1"/>
    </row>
    <row r="3" spans="1:26" x14ac:dyDescent="0.2">
      <c r="B3" s="18"/>
      <c r="C3" s="18"/>
      <c r="D3" s="18"/>
      <c r="E3" s="18"/>
      <c r="F3" s="219" t="s">
        <v>573</v>
      </c>
      <c r="G3" s="220"/>
      <c r="H3" s="220"/>
      <c r="I3" s="221"/>
      <c r="J3" s="18"/>
      <c r="P3" t="s">
        <v>621</v>
      </c>
      <c r="S3" s="229" t="s">
        <v>610</v>
      </c>
      <c r="T3" s="230"/>
    </row>
    <row r="4" spans="1:26" x14ac:dyDescent="0.2">
      <c r="A4" s="18" t="s">
        <v>572</v>
      </c>
      <c r="B4" s="18"/>
      <c r="C4" s="18"/>
      <c r="D4" s="18"/>
      <c r="E4" s="18"/>
      <c r="F4" s="39" t="s">
        <v>574</v>
      </c>
      <c r="G4" s="51" t="s">
        <v>575</v>
      </c>
      <c r="H4" s="51" t="s">
        <v>576</v>
      </c>
      <c r="I4" s="54" t="s">
        <v>577</v>
      </c>
      <c r="J4" s="26" t="s">
        <v>599</v>
      </c>
      <c r="K4" s="48" t="s">
        <v>600</v>
      </c>
      <c r="L4" s="62" t="s">
        <v>602</v>
      </c>
      <c r="Q4" s="45"/>
      <c r="R4" s="45"/>
      <c r="S4" s="31" t="s">
        <v>603</v>
      </c>
      <c r="T4" s="32" t="s">
        <v>604</v>
      </c>
      <c r="U4" s="45"/>
      <c r="V4" s="45" t="s">
        <v>612</v>
      </c>
    </row>
    <row r="5" spans="1:26" x14ac:dyDescent="0.2">
      <c r="A5" s="18" t="s">
        <v>578</v>
      </c>
      <c r="B5" s="24">
        <v>0.921385941644562</v>
      </c>
      <c r="C5" s="18"/>
      <c r="D5" s="225" t="s">
        <v>579</v>
      </c>
      <c r="E5" s="20" t="s">
        <v>574</v>
      </c>
      <c r="F5" s="47">
        <v>13426</v>
      </c>
      <c r="G5" s="47">
        <v>252</v>
      </c>
      <c r="H5" s="47">
        <v>63</v>
      </c>
      <c r="I5" s="53">
        <v>213</v>
      </c>
      <c r="J5" s="27">
        <f>SUM(F5:I5)</f>
        <v>13954</v>
      </c>
      <c r="K5" s="50">
        <f>J5/J9</f>
        <v>0.46888440860215053</v>
      </c>
      <c r="L5" s="63">
        <f>F5/J5</f>
        <v>0.96216138741579471</v>
      </c>
      <c r="N5" s="89">
        <f>J5/J9</f>
        <v>0.46888440860215053</v>
      </c>
      <c r="P5" t="s">
        <v>623</v>
      </c>
      <c r="Q5" s="225" t="s">
        <v>611</v>
      </c>
      <c r="R5" s="55" t="s">
        <v>605</v>
      </c>
      <c r="S5" s="29">
        <v>12435</v>
      </c>
      <c r="T5" s="53">
        <v>1019</v>
      </c>
      <c r="U5" s="47">
        <f>SUM(S5:T5)</f>
        <v>13454</v>
      </c>
      <c r="V5" s="48">
        <f>S5/U5</f>
        <v>0.92426044299093202</v>
      </c>
    </row>
    <row r="6" spans="1:26" x14ac:dyDescent="0.2">
      <c r="A6" s="18" t="s">
        <v>580</v>
      </c>
      <c r="B6" s="24">
        <v>0.94418879831711799</v>
      </c>
      <c r="C6" s="18"/>
      <c r="D6" s="226"/>
      <c r="E6" s="21" t="s">
        <v>581</v>
      </c>
      <c r="F6" s="49">
        <v>98</v>
      </c>
      <c r="G6" s="49">
        <v>3955</v>
      </c>
      <c r="H6" s="49">
        <v>6</v>
      </c>
      <c r="I6" s="71">
        <v>5</v>
      </c>
      <c r="J6" s="27">
        <f>SUM(F6:I6)</f>
        <v>4064</v>
      </c>
      <c r="K6" s="50">
        <f>J6/J9</f>
        <v>0.13655913978494624</v>
      </c>
      <c r="L6" s="63">
        <f>G6/J6</f>
        <v>0.97317913385826771</v>
      </c>
      <c r="N6" s="89">
        <f>J6/J9</f>
        <v>0.13655913978494624</v>
      </c>
      <c r="Q6" s="227"/>
      <c r="R6" s="56" t="s">
        <v>606</v>
      </c>
      <c r="S6" s="30">
        <v>762</v>
      </c>
      <c r="T6" s="54">
        <v>12929</v>
      </c>
      <c r="U6" s="51">
        <f>SUM(S6:T6)</f>
        <v>13691</v>
      </c>
      <c r="V6" s="52">
        <f>T6/U6</f>
        <v>0.94434299905047114</v>
      </c>
    </row>
    <row r="7" spans="1:26" x14ac:dyDescent="0.2">
      <c r="A7" s="18" t="s">
        <v>582</v>
      </c>
      <c r="B7" s="24">
        <v>0.88627668764654999</v>
      </c>
      <c r="C7" s="18"/>
      <c r="D7" s="226"/>
      <c r="E7" s="21" t="s">
        <v>583</v>
      </c>
      <c r="F7" s="49">
        <v>425</v>
      </c>
      <c r="G7" s="49">
        <v>12</v>
      </c>
      <c r="H7" s="49">
        <v>5268</v>
      </c>
      <c r="I7" s="71">
        <v>148</v>
      </c>
      <c r="J7" s="27">
        <f>SUM(F7:I7)</f>
        <v>5853</v>
      </c>
      <c r="K7" s="50">
        <f>J7/J9</f>
        <v>0.1966733870967742</v>
      </c>
      <c r="L7" s="63">
        <f>H7/J7</f>
        <v>0.90005125576627376</v>
      </c>
      <c r="N7" s="89">
        <f>J7/J9</f>
        <v>0.1966733870967742</v>
      </c>
      <c r="Q7" s="45"/>
      <c r="R7" s="45"/>
      <c r="S7" s="31">
        <f>SUM(S5:S6)</f>
        <v>13197</v>
      </c>
      <c r="T7" s="32">
        <f>SUM(T5:T6)</f>
        <v>13948</v>
      </c>
      <c r="U7" s="45">
        <f>SUM(U5:U6)</f>
        <v>27145</v>
      </c>
      <c r="V7" s="46"/>
      <c r="W7" s="45" t="s">
        <v>627</v>
      </c>
      <c r="X7" s="46">
        <f>SUM(S5,T6)/U7</f>
        <v>0.9343893903112912</v>
      </c>
    </row>
    <row r="8" spans="1:26" x14ac:dyDescent="0.2">
      <c r="A8" s="18" t="s">
        <v>132</v>
      </c>
      <c r="B8" s="24">
        <v>0.91431663377681505</v>
      </c>
      <c r="C8" s="18"/>
      <c r="D8" s="227"/>
      <c r="E8" s="22" t="s">
        <v>584</v>
      </c>
      <c r="F8" s="51">
        <v>599</v>
      </c>
      <c r="G8" s="51">
        <v>24</v>
      </c>
      <c r="H8" s="51">
        <v>126</v>
      </c>
      <c r="I8" s="54">
        <v>5140</v>
      </c>
      <c r="J8" s="23">
        <f>SUM(F8:I8)</f>
        <v>5889</v>
      </c>
      <c r="K8" s="52">
        <f>J8/J9</f>
        <v>0.19788306451612903</v>
      </c>
      <c r="L8" s="64">
        <f>I8/J8</f>
        <v>0.87281372049583972</v>
      </c>
      <c r="N8" s="89">
        <f>J8/J9</f>
        <v>0.19788306451612903</v>
      </c>
      <c r="Q8" s="45"/>
      <c r="R8" s="31" t="s">
        <v>615</v>
      </c>
      <c r="S8" s="59">
        <f>S5/S7</f>
        <v>0.94225960445555812</v>
      </c>
      <c r="T8" s="60">
        <f>T6/T7</f>
        <v>0.92694293088614854</v>
      </c>
      <c r="U8" s="45"/>
      <c r="V8" s="46"/>
      <c r="W8" s="45" t="s">
        <v>617</v>
      </c>
      <c r="X8" s="69">
        <f>V6</f>
        <v>0.94434299905047114</v>
      </c>
    </row>
    <row r="9" spans="1:26" x14ac:dyDescent="0.2">
      <c r="A9" s="18"/>
      <c r="B9" s="18"/>
      <c r="C9" s="18"/>
      <c r="D9" s="18"/>
      <c r="E9" s="18"/>
      <c r="F9" s="40">
        <f>SUM(F5:F8)</f>
        <v>14548</v>
      </c>
      <c r="G9" s="41">
        <f>SUM(G5:G8)</f>
        <v>4243</v>
      </c>
      <c r="H9" s="41">
        <f>SUM(H5:H8)</f>
        <v>5463</v>
      </c>
      <c r="I9" s="42">
        <f>SUM(I5:I8)</f>
        <v>5506</v>
      </c>
      <c r="J9" s="22">
        <f>SUM(J5:J8)</f>
        <v>29760</v>
      </c>
      <c r="M9" s="45" t="s">
        <v>625</v>
      </c>
      <c r="N9" s="46">
        <f>SUM(F5,G6,H7,I8 )/J9</f>
        <v>0.93377016129032253</v>
      </c>
      <c r="Q9" s="45"/>
      <c r="R9" s="45"/>
      <c r="S9" s="45"/>
      <c r="T9" s="45"/>
      <c r="U9" s="45"/>
      <c r="V9" s="46"/>
      <c r="W9" s="45" t="s">
        <v>618</v>
      </c>
      <c r="X9" s="70">
        <f>T8</f>
        <v>0.92694293088614854</v>
      </c>
    </row>
    <row r="10" spans="1:26" x14ac:dyDescent="0.2">
      <c r="A10" s="18"/>
      <c r="B10" s="18"/>
      <c r="C10" s="18"/>
      <c r="D10" s="18"/>
      <c r="E10" s="25" t="s">
        <v>601</v>
      </c>
      <c r="F10" s="59">
        <f>F5/F9</f>
        <v>0.92287599670057741</v>
      </c>
      <c r="G10" s="59">
        <f>G6/G9</f>
        <v>0.93212349752533585</v>
      </c>
      <c r="H10" s="59">
        <f>H7/H9</f>
        <v>0.96430532674354752</v>
      </c>
      <c r="I10" s="60">
        <f>I8/I9</f>
        <v>0.93352706138757724</v>
      </c>
      <c r="J10" s="18"/>
      <c r="M10" s="45" t="s">
        <v>616</v>
      </c>
      <c r="N10" s="68">
        <f>(G6+H7+I8)/SUM(J6:J8)</f>
        <v>0.90870555485258764</v>
      </c>
      <c r="Q10" s="49"/>
      <c r="R10" s="49"/>
      <c r="U10" s="45"/>
      <c r="V10" s="46"/>
      <c r="W10" s="45" t="s">
        <v>620</v>
      </c>
      <c r="X10" s="67">
        <f>2*X8*X9/(X8+X9)</f>
        <v>0.93556206809218867</v>
      </c>
    </row>
    <row r="11" spans="1:26" x14ac:dyDescent="0.2">
      <c r="A11" s="18"/>
      <c r="B11" s="18"/>
      <c r="C11" s="18"/>
      <c r="D11" s="18"/>
      <c r="E11" s="19"/>
      <c r="F11" s="61"/>
      <c r="G11" s="61"/>
      <c r="H11" s="61"/>
      <c r="I11" s="61"/>
      <c r="J11" s="18"/>
      <c r="M11" s="45" t="s">
        <v>598</v>
      </c>
      <c r="N11" s="46">
        <f>(G6+H7+I8)/SUM(G9:I9)</f>
        <v>0.94418879831711811</v>
      </c>
    </row>
    <row r="12" spans="1:26" x14ac:dyDescent="0.2">
      <c r="A12" s="18"/>
      <c r="B12" s="18"/>
      <c r="C12" s="18"/>
      <c r="D12" s="18"/>
      <c r="E12" s="18"/>
      <c r="J12" s="18"/>
      <c r="M12" s="45" t="s">
        <v>619</v>
      </c>
      <c r="N12" s="67">
        <f>2*N11*N10/(N11+N10)</f>
        <v>0.92610742149719516</v>
      </c>
    </row>
    <row r="13" spans="1:26" x14ac:dyDescent="0.2">
      <c r="B13" s="18"/>
      <c r="C13" s="18"/>
      <c r="D13" s="18"/>
      <c r="E13" s="18"/>
      <c r="F13" s="219" t="s">
        <v>585</v>
      </c>
      <c r="G13" s="220"/>
      <c r="H13" s="220"/>
      <c r="I13" s="221"/>
      <c r="J13" s="18"/>
      <c r="M13" s="18"/>
      <c r="P13" t="s">
        <v>626</v>
      </c>
      <c r="Q13" s="49"/>
      <c r="R13" s="49"/>
      <c r="S13" s="219" t="s">
        <v>609</v>
      </c>
      <c r="T13" s="221"/>
      <c r="U13" s="45"/>
      <c r="V13" s="46"/>
    </row>
    <row r="14" spans="1:26" x14ac:dyDescent="0.2">
      <c r="A14" s="18" t="s">
        <v>595</v>
      </c>
      <c r="B14" s="18"/>
      <c r="C14" s="18"/>
      <c r="D14" s="18"/>
      <c r="E14" s="18"/>
      <c r="F14" s="39" t="s">
        <v>586</v>
      </c>
      <c r="G14" s="51" t="s">
        <v>587</v>
      </c>
      <c r="H14" s="51" t="s">
        <v>588</v>
      </c>
      <c r="I14" s="54" t="s">
        <v>589</v>
      </c>
      <c r="J14" s="25" t="s">
        <v>599</v>
      </c>
      <c r="K14" s="60" t="s">
        <v>600</v>
      </c>
      <c r="L14" s="65" t="s">
        <v>597</v>
      </c>
      <c r="M14" s="43" t="s">
        <v>596</v>
      </c>
      <c r="Q14" s="49"/>
      <c r="R14" s="49"/>
      <c r="S14" s="29" t="s">
        <v>605</v>
      </c>
      <c r="T14" s="53" t="s">
        <v>608</v>
      </c>
      <c r="U14" s="47"/>
      <c r="V14" s="48" t="s">
        <v>614</v>
      </c>
    </row>
    <row r="15" spans="1:26" x14ac:dyDescent="0.2">
      <c r="A15" s="18" t="s">
        <v>590</v>
      </c>
      <c r="B15" s="24">
        <v>0.87332123411978202</v>
      </c>
      <c r="C15" s="18"/>
      <c r="D15" s="225" t="s">
        <v>591</v>
      </c>
      <c r="E15" s="20" t="s">
        <v>586</v>
      </c>
      <c r="F15" s="47">
        <v>2055</v>
      </c>
      <c r="G15" s="47">
        <v>32</v>
      </c>
      <c r="H15" s="47">
        <v>13</v>
      </c>
      <c r="I15" s="53">
        <v>7</v>
      </c>
      <c r="J15" s="27">
        <f>SUM(F15:I15)</f>
        <v>2107</v>
      </c>
      <c r="K15" s="50">
        <f>J15/J19</f>
        <v>0.76479128856624323</v>
      </c>
      <c r="L15" s="63"/>
      <c r="M15" s="44">
        <f>F15/J15</f>
        <v>0.97532036070242045</v>
      </c>
      <c r="N15" s="89">
        <f>J15/J19</f>
        <v>0.76479128856624323</v>
      </c>
      <c r="Q15" s="225" t="s">
        <v>591</v>
      </c>
      <c r="R15" s="29" t="s">
        <v>605</v>
      </c>
      <c r="S15" s="29">
        <v>2066</v>
      </c>
      <c r="T15" s="53">
        <v>272</v>
      </c>
      <c r="U15" s="47">
        <f>SUM(S15:T15)</f>
        <v>2338</v>
      </c>
      <c r="V15" s="48">
        <f>S15/U15</f>
        <v>0.88366124893070996</v>
      </c>
    </row>
    <row r="16" spans="1:26" x14ac:dyDescent="0.2">
      <c r="A16" s="18" t="s">
        <v>592</v>
      </c>
      <c r="B16" s="24">
        <v>0.84172661870503596</v>
      </c>
      <c r="C16" s="18"/>
      <c r="D16" s="226"/>
      <c r="E16" s="21" t="s">
        <v>587</v>
      </c>
      <c r="F16" s="49">
        <v>75</v>
      </c>
      <c r="G16" s="49">
        <v>108</v>
      </c>
      <c r="H16" s="49">
        <v>2</v>
      </c>
      <c r="I16" s="71">
        <v>0</v>
      </c>
      <c r="J16" s="27">
        <f>SUM(F16:I16)</f>
        <v>185</v>
      </c>
      <c r="K16" s="50">
        <f>J16/J19</f>
        <v>6.7150635208711437E-2</v>
      </c>
      <c r="L16" s="63">
        <f>F16/J16</f>
        <v>0.40540540540540543</v>
      </c>
      <c r="M16" s="33">
        <f>G16/J16</f>
        <v>0.58378378378378382</v>
      </c>
      <c r="N16" s="89">
        <f>J16/J19</f>
        <v>6.7150635208711437E-2</v>
      </c>
      <c r="Q16" s="227"/>
      <c r="R16" s="30" t="s">
        <v>607</v>
      </c>
      <c r="S16" s="30">
        <v>52</v>
      </c>
      <c r="T16" s="54">
        <v>365</v>
      </c>
      <c r="U16" s="51">
        <f>SUM(S16:T16)</f>
        <v>417</v>
      </c>
      <c r="V16" s="52">
        <f>T16/U16</f>
        <v>0.87529976019184652</v>
      </c>
    </row>
    <row r="17" spans="1:24" x14ac:dyDescent="0.2">
      <c r="A17" s="18" t="s">
        <v>593</v>
      </c>
      <c r="B17" s="24">
        <v>0.54166666666666596</v>
      </c>
      <c r="C17" s="18"/>
      <c r="D17" s="226"/>
      <c r="E17" s="21" t="s">
        <v>588</v>
      </c>
      <c r="F17" s="49">
        <v>65</v>
      </c>
      <c r="G17" s="49">
        <v>1</v>
      </c>
      <c r="H17" s="49">
        <v>104</v>
      </c>
      <c r="I17" s="71">
        <v>4</v>
      </c>
      <c r="J17" s="27">
        <f>SUM(F17:I17)</f>
        <v>174</v>
      </c>
      <c r="K17" s="50">
        <f>J17/J19</f>
        <v>6.3157894736842107E-2</v>
      </c>
      <c r="L17" s="63">
        <f>F17/J17</f>
        <v>0.37356321839080459</v>
      </c>
      <c r="M17" s="33">
        <f>H17/J17</f>
        <v>0.5977011494252874</v>
      </c>
      <c r="N17" s="89">
        <f>J17/J19</f>
        <v>6.3157894736842107E-2</v>
      </c>
      <c r="Q17" s="45"/>
      <c r="R17" s="45"/>
      <c r="S17" s="30">
        <f>SUM(S15:S16)</f>
        <v>2118</v>
      </c>
      <c r="T17" s="54">
        <f>SUM(T15:T16)</f>
        <v>637</v>
      </c>
      <c r="U17" s="45">
        <f>SUM(U15:U16)</f>
        <v>2755</v>
      </c>
      <c r="V17" s="45"/>
      <c r="W17" s="45" t="s">
        <v>627</v>
      </c>
      <c r="X17" s="46">
        <f>SUM(S15,T16)/U17</f>
        <v>0.88239564428312156</v>
      </c>
    </row>
    <row r="18" spans="1:24" x14ac:dyDescent="0.2">
      <c r="A18" s="18" t="s">
        <v>0</v>
      </c>
      <c r="B18" s="24">
        <v>0.65915492957746402</v>
      </c>
      <c r="C18" s="18"/>
      <c r="D18" s="227"/>
      <c r="E18" s="22" t="s">
        <v>594</v>
      </c>
      <c r="F18" s="51">
        <v>143</v>
      </c>
      <c r="G18" s="51">
        <v>1</v>
      </c>
      <c r="H18" s="51">
        <v>6</v>
      </c>
      <c r="I18" s="54">
        <v>139</v>
      </c>
      <c r="J18" s="23">
        <f>SUM(F18:I18)</f>
        <v>289</v>
      </c>
      <c r="K18" s="52">
        <f>J18/J19</f>
        <v>0.10490018148820326</v>
      </c>
      <c r="L18" s="64">
        <f>F18/J18</f>
        <v>0.49480968858131485</v>
      </c>
      <c r="M18" s="34">
        <f>I18/J18</f>
        <v>0.48096885813148788</v>
      </c>
      <c r="N18" s="89">
        <f>J18/J19</f>
        <v>0.10490018148820326</v>
      </c>
      <c r="Q18" s="45"/>
      <c r="R18" s="31" t="s">
        <v>613</v>
      </c>
      <c r="S18" s="59">
        <f>S15/S17</f>
        <v>0.97544853635505191</v>
      </c>
      <c r="T18" s="60">
        <f>T16/T17</f>
        <v>0.57299843014128726</v>
      </c>
      <c r="U18" s="45"/>
      <c r="V18" s="45"/>
      <c r="W18" s="45" t="s">
        <v>617</v>
      </c>
      <c r="X18" s="69">
        <f>V16</f>
        <v>0.87529976019184652</v>
      </c>
    </row>
    <row r="19" spans="1:24" x14ac:dyDescent="0.2">
      <c r="A19" s="18"/>
      <c r="B19" s="18"/>
      <c r="C19" s="18"/>
      <c r="D19" s="18"/>
      <c r="E19" s="18"/>
      <c r="F19" s="40">
        <f>SUM(F15:F18)</f>
        <v>2338</v>
      </c>
      <c r="G19" s="41">
        <f>SUM(G15:G18)</f>
        <v>142</v>
      </c>
      <c r="H19" s="41">
        <f>SUM(H15:H18)</f>
        <v>125</v>
      </c>
      <c r="I19" s="42">
        <f>SUM(I15:I18)</f>
        <v>150</v>
      </c>
      <c r="J19" s="22">
        <f>SUM(J15:J18)</f>
        <v>2755</v>
      </c>
      <c r="M19" s="45" t="s">
        <v>625</v>
      </c>
      <c r="N19" s="46">
        <f>SUM(F15,G16,H17,I18 )/J19</f>
        <v>0.87332123411978224</v>
      </c>
      <c r="Q19" s="45"/>
      <c r="R19" s="45"/>
      <c r="S19" s="45"/>
      <c r="T19" s="45"/>
      <c r="U19" s="45"/>
      <c r="V19" s="45"/>
      <c r="W19" s="45" t="s">
        <v>618</v>
      </c>
      <c r="X19" s="70">
        <f>T18</f>
        <v>0.57299843014128726</v>
      </c>
    </row>
    <row r="20" spans="1:24" x14ac:dyDescent="0.2">
      <c r="E20" s="35" t="s">
        <v>598</v>
      </c>
      <c r="F20" s="72">
        <f>F15/F19</f>
        <v>0.87895637296834905</v>
      </c>
      <c r="G20" s="59">
        <f>G16/G19</f>
        <v>0.76056338028169013</v>
      </c>
      <c r="H20" s="59">
        <f>H17/H19</f>
        <v>0.83199999999999996</v>
      </c>
      <c r="I20" s="60">
        <f>I18/I19</f>
        <v>0.92666666666666664</v>
      </c>
      <c r="J20" s="18"/>
      <c r="M20" s="45" t="s">
        <v>616</v>
      </c>
      <c r="N20" s="68">
        <f>(G16+H17+I18)/SUM(J16:J18)</f>
        <v>0.54166666666666663</v>
      </c>
      <c r="O20" s="18"/>
      <c r="W20" s="45" t="s">
        <v>620</v>
      </c>
      <c r="X20" s="67">
        <f>2*X18*X19/(X18+X19)</f>
        <v>0.69259962049335866</v>
      </c>
    </row>
    <row r="21" spans="1:24" x14ac:dyDescent="0.2">
      <c r="M21" s="45" t="s">
        <v>598</v>
      </c>
      <c r="N21" s="46">
        <f>(G16+H17+I18)/SUM(G19:I19)</f>
        <v>0.84172661870503596</v>
      </c>
      <c r="O21" s="18"/>
    </row>
    <row r="22" spans="1:24" x14ac:dyDescent="0.2">
      <c r="M22" s="45" t="s">
        <v>619</v>
      </c>
      <c r="N22" s="67">
        <f>2*N21*N20/(N21+N20)</f>
        <v>0.65915492957746469</v>
      </c>
      <c r="O22" s="18"/>
    </row>
    <row r="23" spans="1:24" x14ac:dyDescent="0.2">
      <c r="D23" s="57"/>
      <c r="E23" s="57"/>
      <c r="F23" s="231"/>
      <c r="G23" s="231"/>
      <c r="H23" s="49"/>
      <c r="I23" s="49"/>
    </row>
    <row r="24" spans="1:24" x14ac:dyDescent="0.2">
      <c r="D24" s="49"/>
      <c r="E24" s="49"/>
      <c r="F24" s="49"/>
      <c r="G24" s="49"/>
      <c r="H24" s="49"/>
      <c r="I24" s="49"/>
    </row>
    <row r="25" spans="1:24" x14ac:dyDescent="0.2">
      <c r="A25" t="s">
        <v>624</v>
      </c>
      <c r="D25" s="49"/>
      <c r="E25" s="49"/>
      <c r="F25" s="49"/>
      <c r="G25" s="49"/>
      <c r="H25" s="49"/>
      <c r="I25" s="61"/>
    </row>
    <row r="26" spans="1:24" x14ac:dyDescent="0.2">
      <c r="A26" s="17" t="s">
        <v>552</v>
      </c>
      <c r="B26" s="18"/>
      <c r="C26" s="18"/>
      <c r="D26" s="18"/>
      <c r="E26" s="18"/>
      <c r="F26" s="219" t="s">
        <v>573</v>
      </c>
      <c r="G26" s="220"/>
      <c r="H26" s="220"/>
      <c r="I26" s="221"/>
      <c r="J26" s="18"/>
      <c r="M26" s="18"/>
    </row>
    <row r="27" spans="1:24" x14ac:dyDescent="0.2">
      <c r="A27" s="17" t="s">
        <v>621</v>
      </c>
      <c r="B27" s="18"/>
      <c r="C27" s="18"/>
      <c r="D27" s="18"/>
      <c r="E27" s="18"/>
      <c r="F27" s="39" t="s">
        <v>574</v>
      </c>
      <c r="G27" s="51" t="s">
        <v>575</v>
      </c>
      <c r="H27" s="51" t="s">
        <v>576</v>
      </c>
      <c r="I27" s="54" t="s">
        <v>577</v>
      </c>
      <c r="J27" s="26" t="s">
        <v>599</v>
      </c>
      <c r="K27" s="48" t="s">
        <v>600</v>
      </c>
      <c r="L27" s="62" t="s">
        <v>602</v>
      </c>
      <c r="M27" s="18"/>
    </row>
    <row r="28" spans="1:24" x14ac:dyDescent="0.2">
      <c r="A28" s="17"/>
      <c r="B28" s="24"/>
      <c r="C28" s="18"/>
      <c r="D28" s="225" t="s">
        <v>579</v>
      </c>
      <c r="E28" s="20" t="s">
        <v>574</v>
      </c>
      <c r="F28" s="45">
        <v>13545</v>
      </c>
      <c r="G28" s="45">
        <v>616</v>
      </c>
      <c r="H28" s="45">
        <v>273</v>
      </c>
      <c r="I28" s="45">
        <v>514</v>
      </c>
      <c r="J28" s="27">
        <f>SUM(F28:I28)</f>
        <v>14948</v>
      </c>
      <c r="K28" s="50">
        <f>J28/J32</f>
        <v>0.49562334217506632</v>
      </c>
      <c r="L28" s="63">
        <f>F28/J28</f>
        <v>0.90614128980465614</v>
      </c>
      <c r="M28" s="18"/>
    </row>
    <row r="29" spans="1:24" x14ac:dyDescent="0.2">
      <c r="A29" s="17"/>
      <c r="B29" s="24"/>
      <c r="C29" s="18"/>
      <c r="D29" s="226"/>
      <c r="E29" s="21" t="s">
        <v>581</v>
      </c>
      <c r="F29" s="45">
        <v>95</v>
      </c>
      <c r="G29" s="45">
        <v>4114</v>
      </c>
      <c r="H29" s="45">
        <v>16</v>
      </c>
      <c r="I29" s="45">
        <v>18</v>
      </c>
      <c r="J29" s="27">
        <f>SUM(F29:I29)</f>
        <v>4243</v>
      </c>
      <c r="K29" s="50">
        <f>J29/J32</f>
        <v>0.14068302387267906</v>
      </c>
      <c r="L29" s="63">
        <f>G29/J29</f>
        <v>0.96959698326655663</v>
      </c>
      <c r="M29" s="18"/>
    </row>
    <row r="30" spans="1:24" x14ac:dyDescent="0.2">
      <c r="A30" s="17"/>
      <c r="B30" s="24"/>
      <c r="C30" s="18"/>
      <c r="D30" s="226"/>
      <c r="E30" s="21" t="s">
        <v>583</v>
      </c>
      <c r="F30" s="45">
        <v>74</v>
      </c>
      <c r="G30" s="45">
        <v>10</v>
      </c>
      <c r="H30" s="45">
        <v>5212</v>
      </c>
      <c r="I30" s="45">
        <v>167</v>
      </c>
      <c r="J30" s="27">
        <f>SUM(F30:I30)</f>
        <v>5463</v>
      </c>
      <c r="K30" s="50">
        <f>J30/J32</f>
        <v>0.18113395225464191</v>
      </c>
      <c r="L30" s="63">
        <f>H30/J30</f>
        <v>0.95405454878272011</v>
      </c>
      <c r="M30" s="18"/>
    </row>
    <row r="31" spans="1:24" x14ac:dyDescent="0.2">
      <c r="A31" s="17"/>
      <c r="B31" s="24"/>
      <c r="C31" s="18"/>
      <c r="D31" s="227"/>
      <c r="E31" s="22" t="s">
        <v>584</v>
      </c>
      <c r="F31" s="45">
        <v>179</v>
      </c>
      <c r="G31" s="45">
        <v>17</v>
      </c>
      <c r="H31" s="45">
        <v>179</v>
      </c>
      <c r="I31" s="45">
        <v>5131</v>
      </c>
      <c r="J31" s="23">
        <f>SUM(F31:I31)</f>
        <v>5506</v>
      </c>
      <c r="K31" s="52">
        <f>J31/J32</f>
        <v>0.18255968169761272</v>
      </c>
      <c r="L31" s="64">
        <f>I31/J31</f>
        <v>0.93189248092989463</v>
      </c>
      <c r="M31" s="18"/>
    </row>
    <row r="32" spans="1:24" x14ac:dyDescent="0.2">
      <c r="A32" s="17"/>
      <c r="B32" s="18"/>
      <c r="C32" s="18"/>
      <c r="D32" s="18"/>
      <c r="E32" s="18"/>
      <c r="F32" s="40">
        <f>SUM(F28:F31)</f>
        <v>13893</v>
      </c>
      <c r="G32" s="41">
        <f>SUM(G28:G31)</f>
        <v>4757</v>
      </c>
      <c r="H32" s="41">
        <f>SUM(H28:H31)</f>
        <v>5680</v>
      </c>
      <c r="I32" s="42">
        <f>SUM(I28:I31)</f>
        <v>5830</v>
      </c>
      <c r="J32" s="22">
        <f>SUM(J28:J31)</f>
        <v>30160</v>
      </c>
      <c r="M32" s="45" t="s">
        <v>625</v>
      </c>
      <c r="N32" s="46">
        <f>SUM(F28,G29,H30,I31 )/J32</f>
        <v>0.92844827586206902</v>
      </c>
    </row>
    <row r="33" spans="1:27" x14ac:dyDescent="0.2">
      <c r="A33" s="17"/>
      <c r="B33" s="18"/>
      <c r="C33" s="18"/>
      <c r="D33" s="18"/>
      <c r="E33" s="28" t="s">
        <v>598</v>
      </c>
      <c r="F33" s="59">
        <f>F28/F32</f>
        <v>0.97495141438134314</v>
      </c>
      <c r="G33" s="59">
        <f>G29/G32</f>
        <v>0.86483077569896993</v>
      </c>
      <c r="H33" s="59">
        <f>H30/H32</f>
        <v>0.9176056338028169</v>
      </c>
      <c r="I33" s="60">
        <f>I31/I32</f>
        <v>0.88010291595197254</v>
      </c>
      <c r="J33" s="18"/>
      <c r="M33" s="45" t="s">
        <v>616</v>
      </c>
      <c r="N33" s="46">
        <f>(G29+H30+I31)/SUM(J29:J31)</f>
        <v>0.95036813042335</v>
      </c>
    </row>
    <row r="34" spans="1:27" x14ac:dyDescent="0.2">
      <c r="A34" s="17"/>
      <c r="B34" s="18"/>
      <c r="C34" s="18"/>
      <c r="D34" s="18"/>
      <c r="E34" s="18"/>
      <c r="J34" s="18"/>
      <c r="M34" s="45" t="s">
        <v>598</v>
      </c>
      <c r="N34" s="66">
        <f>(G29+H30+I31)/SUM(G32:I32)</f>
        <v>0.88873178828302701</v>
      </c>
    </row>
    <row r="35" spans="1:27" x14ac:dyDescent="0.2">
      <c r="A35" s="17"/>
      <c r="B35" s="18"/>
      <c r="C35" s="18"/>
      <c r="M35" s="45" t="s">
        <v>619</v>
      </c>
      <c r="N35" s="67">
        <f>2*N34*N33/(N34+N33)</f>
        <v>0.91851710664252362</v>
      </c>
      <c r="R35" s="18"/>
      <c r="AA35" s="18"/>
    </row>
    <row r="36" spans="1:27" x14ac:dyDescent="0.2">
      <c r="A36" s="17"/>
      <c r="B36" s="18"/>
      <c r="C36" s="18"/>
      <c r="F36" s="219" t="s">
        <v>573</v>
      </c>
      <c r="G36" s="220"/>
      <c r="H36" s="220"/>
      <c r="I36" s="221"/>
    </row>
    <row r="37" spans="1:27" x14ac:dyDescent="0.2">
      <c r="A37" s="17"/>
      <c r="B37" s="24"/>
      <c r="C37" s="18"/>
      <c r="D37" s="18"/>
      <c r="E37" s="18"/>
      <c r="F37" s="39" t="s">
        <v>586</v>
      </c>
      <c r="G37" s="51" t="s">
        <v>587</v>
      </c>
      <c r="H37" s="51" t="s">
        <v>583</v>
      </c>
      <c r="I37" s="54" t="s">
        <v>584</v>
      </c>
      <c r="J37" s="28" t="s">
        <v>599</v>
      </c>
      <c r="K37" s="60" t="s">
        <v>600</v>
      </c>
      <c r="L37" s="65" t="s">
        <v>597</v>
      </c>
      <c r="M37" s="43" t="s">
        <v>596</v>
      </c>
    </row>
    <row r="38" spans="1:27" x14ac:dyDescent="0.2">
      <c r="A38" s="17"/>
      <c r="B38" s="24"/>
      <c r="C38" s="18"/>
      <c r="D38" s="225" t="s">
        <v>591</v>
      </c>
      <c r="E38" s="20" t="s">
        <v>586</v>
      </c>
      <c r="F38" s="45">
        <v>2046</v>
      </c>
      <c r="G38" s="45">
        <v>118</v>
      </c>
      <c r="H38" s="45">
        <v>55</v>
      </c>
      <c r="I38" s="45">
        <v>119</v>
      </c>
      <c r="J38" s="27">
        <f>SUM(F38:I38)</f>
        <v>2338</v>
      </c>
      <c r="K38" s="50">
        <f>J38/J42</f>
        <v>0.84863883847549915</v>
      </c>
      <c r="L38" s="63"/>
      <c r="M38" s="44">
        <f>F38/J38</f>
        <v>0.87510692899914455</v>
      </c>
    </row>
    <row r="39" spans="1:27" x14ac:dyDescent="0.2">
      <c r="A39" s="17"/>
      <c r="B39" s="24"/>
      <c r="C39" s="18"/>
      <c r="D39" s="226"/>
      <c r="E39" s="21" t="s">
        <v>587</v>
      </c>
      <c r="F39" s="45">
        <v>24</v>
      </c>
      <c r="G39" s="45">
        <v>117</v>
      </c>
      <c r="H39" s="45">
        <v>0</v>
      </c>
      <c r="I39" s="45">
        <v>1</v>
      </c>
      <c r="J39" s="27">
        <f>SUM(F39:I39)</f>
        <v>142</v>
      </c>
      <c r="K39" s="50">
        <f>J39/J42</f>
        <v>5.1542649727767696E-2</v>
      </c>
      <c r="L39" s="63">
        <f>F39/J39</f>
        <v>0.16901408450704225</v>
      </c>
      <c r="M39" s="33">
        <f>G39/J39</f>
        <v>0.823943661971831</v>
      </c>
    </row>
    <row r="40" spans="1:27" x14ac:dyDescent="0.2">
      <c r="A40" s="17"/>
      <c r="B40" s="24"/>
      <c r="C40" s="18"/>
      <c r="D40" s="226"/>
      <c r="E40" s="21" t="s">
        <v>583</v>
      </c>
      <c r="F40" s="45">
        <v>12</v>
      </c>
      <c r="G40" s="45">
        <v>2</v>
      </c>
      <c r="H40" s="45">
        <v>103</v>
      </c>
      <c r="I40" s="45">
        <v>8</v>
      </c>
      <c r="J40" s="27">
        <f>SUM(F40:I40)</f>
        <v>125</v>
      </c>
      <c r="K40" s="50">
        <f>J40/J42</f>
        <v>4.5372050816696916E-2</v>
      </c>
      <c r="L40" s="63">
        <f>F40/J40</f>
        <v>9.6000000000000002E-2</v>
      </c>
      <c r="M40" s="33">
        <f>H40/J40</f>
        <v>0.82399999999999995</v>
      </c>
    </row>
    <row r="41" spans="1:27" x14ac:dyDescent="0.2">
      <c r="A41" s="17"/>
      <c r="B41" s="18"/>
      <c r="C41" s="18"/>
      <c r="D41" s="227"/>
      <c r="E41" s="22" t="s">
        <v>584</v>
      </c>
      <c r="F41" s="45">
        <v>9</v>
      </c>
      <c r="G41" s="45">
        <v>0</v>
      </c>
      <c r="H41" s="45">
        <v>5</v>
      </c>
      <c r="I41" s="45">
        <v>136</v>
      </c>
      <c r="J41" s="23">
        <f>SUM(F41:I41)</f>
        <v>150</v>
      </c>
      <c r="K41" s="52">
        <f>J41/J42</f>
        <v>5.4446460980036297E-2</v>
      </c>
      <c r="L41" s="64">
        <f>F41/J41</f>
        <v>0.06</v>
      </c>
      <c r="M41" s="34">
        <f>I41/J41</f>
        <v>0.90666666666666662</v>
      </c>
    </row>
    <row r="42" spans="1:27" x14ac:dyDescent="0.2">
      <c r="A42" s="17"/>
      <c r="B42" s="18"/>
      <c r="C42" s="18"/>
      <c r="D42" s="18"/>
      <c r="E42" s="18"/>
      <c r="F42" s="40">
        <f>SUM(F38:F41)</f>
        <v>2091</v>
      </c>
      <c r="G42" s="41">
        <f>SUM(G38:G41)</f>
        <v>237</v>
      </c>
      <c r="H42" s="41">
        <f>SUM(H38:H41)</f>
        <v>163</v>
      </c>
      <c r="I42" s="42">
        <f>SUM(I38:I41)</f>
        <v>264</v>
      </c>
      <c r="J42" s="22">
        <f>SUM(J38:J41)</f>
        <v>2755</v>
      </c>
      <c r="M42" s="45" t="s">
        <v>625</v>
      </c>
      <c r="N42" s="46">
        <f>SUM(F38,G39,H40,I41 )/J42</f>
        <v>0.87186932849364795</v>
      </c>
    </row>
    <row r="43" spans="1:27" x14ac:dyDescent="0.2">
      <c r="A43" s="17"/>
      <c r="B43" s="18"/>
      <c r="C43" s="18"/>
      <c r="D43" s="18"/>
      <c r="E43" s="35" t="s">
        <v>598</v>
      </c>
      <c r="F43" s="72">
        <f>F38/F42</f>
        <v>0.97847919655667148</v>
      </c>
      <c r="G43" s="59">
        <f>G39/G42</f>
        <v>0.49367088607594939</v>
      </c>
      <c r="H43" s="59">
        <f>H40/H42</f>
        <v>0.63190184049079756</v>
      </c>
      <c r="I43" s="60">
        <f>I41/I42</f>
        <v>0.51515151515151514</v>
      </c>
      <c r="J43" s="18"/>
      <c r="M43" s="45" t="s">
        <v>616</v>
      </c>
      <c r="N43" s="46">
        <f>(G39+H40+I41)/SUM(J39:J41)</f>
        <v>0.8537170263788969</v>
      </c>
    </row>
    <row r="44" spans="1:27" x14ac:dyDescent="0.2">
      <c r="A44" s="18"/>
      <c r="B44" s="18"/>
      <c r="C44" s="18"/>
      <c r="D44" s="18"/>
      <c r="E44" s="18"/>
      <c r="J44" s="18"/>
      <c r="M44" s="45" t="s">
        <v>598</v>
      </c>
      <c r="N44" s="68">
        <f>(G39+H40+I41)/SUM(G42:I42)</f>
        <v>0.53614457831325302</v>
      </c>
    </row>
    <row r="45" spans="1:27" x14ac:dyDescent="0.2">
      <c r="D45" s="18"/>
      <c r="E45" s="18"/>
      <c r="J45" s="18"/>
      <c r="M45" s="45" t="s">
        <v>619</v>
      </c>
      <c r="N45" s="67">
        <f>2*N44*N43/(N44+N43)</f>
        <v>0.65864939870490291</v>
      </c>
    </row>
    <row r="46" spans="1:27" x14ac:dyDescent="0.2">
      <c r="A46" t="s">
        <v>628</v>
      </c>
    </row>
    <row r="48" spans="1:27" x14ac:dyDescent="0.2">
      <c r="D48" s="18"/>
      <c r="E48" s="18"/>
      <c r="F48" s="219" t="s">
        <v>573</v>
      </c>
      <c r="G48" s="220"/>
      <c r="H48" s="220"/>
      <c r="I48" s="221"/>
      <c r="J48" s="18"/>
      <c r="M48" s="18"/>
    </row>
    <row r="49" spans="4:16" x14ac:dyDescent="0.2">
      <c r="D49" s="18"/>
      <c r="E49" s="18"/>
      <c r="F49" s="39" t="s">
        <v>574</v>
      </c>
      <c r="G49" s="51" t="s">
        <v>575</v>
      </c>
      <c r="H49" s="51" t="s">
        <v>576</v>
      </c>
      <c r="I49" s="54" t="s">
        <v>577</v>
      </c>
      <c r="J49" s="58" t="s">
        <v>599</v>
      </c>
      <c r="K49" s="48" t="s">
        <v>600</v>
      </c>
      <c r="L49" s="62" t="s">
        <v>602</v>
      </c>
      <c r="M49" s="18"/>
    </row>
    <row r="50" spans="4:16" x14ac:dyDescent="0.2">
      <c r="D50" s="225" t="s">
        <v>579</v>
      </c>
      <c r="E50" s="20" t="s">
        <v>574</v>
      </c>
      <c r="F50" s="45">
        <v>12235</v>
      </c>
      <c r="G50" s="45">
        <v>478</v>
      </c>
      <c r="H50" s="45">
        <v>299</v>
      </c>
      <c r="I50" s="45">
        <v>442</v>
      </c>
      <c r="J50" s="27">
        <f>SUM(F50:I50)</f>
        <v>13454</v>
      </c>
      <c r="K50" s="50">
        <f>J50/J54</f>
        <v>0.49561629706034038</v>
      </c>
      <c r="L50" s="63">
        <f>F50/J50</f>
        <v>0.90939497547197856</v>
      </c>
      <c r="M50" s="18"/>
    </row>
    <row r="51" spans="4:16" x14ac:dyDescent="0.2">
      <c r="D51" s="226"/>
      <c r="E51" s="21" t="s">
        <v>575</v>
      </c>
      <c r="F51" s="45">
        <v>415</v>
      </c>
      <c r="G51" s="45">
        <v>3379</v>
      </c>
      <c r="H51" s="45">
        <v>10</v>
      </c>
      <c r="I51" s="45">
        <v>15</v>
      </c>
      <c r="J51" s="27">
        <f>SUM(F51:I51)</f>
        <v>3819</v>
      </c>
      <c r="K51" s="50">
        <f>J51/J54</f>
        <v>0.14068371030722759</v>
      </c>
      <c r="L51" s="63">
        <f>G51/J51</f>
        <v>0.8847865933490443</v>
      </c>
      <c r="M51" s="18"/>
    </row>
    <row r="52" spans="4:16" x14ac:dyDescent="0.2">
      <c r="D52" s="226"/>
      <c r="E52" s="21" t="s">
        <v>576</v>
      </c>
      <c r="F52" s="45">
        <v>235</v>
      </c>
      <c r="G52" s="45">
        <v>14</v>
      </c>
      <c r="H52" s="45">
        <v>4484</v>
      </c>
      <c r="I52" s="45">
        <v>184</v>
      </c>
      <c r="J52" s="27">
        <f>SUM(F52:I52)</f>
        <v>4917</v>
      </c>
      <c r="K52" s="50">
        <f>J52/J54</f>
        <v>0.18113165843954909</v>
      </c>
      <c r="L52" s="63">
        <f>H52/J52</f>
        <v>0.91193817368314012</v>
      </c>
      <c r="M52" s="18"/>
    </row>
    <row r="53" spans="4:16" x14ac:dyDescent="0.2">
      <c r="D53" s="227"/>
      <c r="E53" s="22" t="s">
        <v>584</v>
      </c>
      <c r="F53" s="45">
        <v>434</v>
      </c>
      <c r="G53" s="45">
        <v>22</v>
      </c>
      <c r="H53" s="45">
        <v>176</v>
      </c>
      <c r="I53" s="45">
        <v>4324</v>
      </c>
      <c r="J53" s="23">
        <f>SUM(F53:I53)</f>
        <v>4956</v>
      </c>
      <c r="K53" s="52">
        <f>J53/J54</f>
        <v>0.18256833419288293</v>
      </c>
      <c r="L53" s="64">
        <f>I53/J53</f>
        <v>0.87247780468119451</v>
      </c>
      <c r="M53" s="18"/>
    </row>
    <row r="54" spans="4:16" x14ac:dyDescent="0.2">
      <c r="D54" s="18"/>
      <c r="E54" s="18"/>
      <c r="F54" s="40">
        <f>SUM(F50:F53)</f>
        <v>13319</v>
      </c>
      <c r="G54" s="41">
        <f>SUM(G50:G53)</f>
        <v>3893</v>
      </c>
      <c r="H54" s="41">
        <f>SUM(H50:H53)</f>
        <v>4969</v>
      </c>
      <c r="I54" s="42">
        <f>SUM(I50:I53)</f>
        <v>4965</v>
      </c>
      <c r="J54" s="22">
        <f>SUM(J50:J53)</f>
        <v>27146</v>
      </c>
      <c r="M54" s="45" t="s">
        <v>625</v>
      </c>
      <c r="N54" s="45" t="s">
        <v>598</v>
      </c>
      <c r="O54" s="45" t="s">
        <v>596</v>
      </c>
      <c r="P54" s="45" t="s">
        <v>619</v>
      </c>
    </row>
    <row r="55" spans="4:16" x14ac:dyDescent="0.2">
      <c r="D55" s="18"/>
      <c r="E55" s="36" t="s">
        <v>598</v>
      </c>
      <c r="F55" s="59">
        <f>F50/F54</f>
        <v>0.91861250844658004</v>
      </c>
      <c r="G55" s="59">
        <f>G51/G54</f>
        <v>0.86796814795787314</v>
      </c>
      <c r="H55" s="59">
        <f>H52/H54</f>
        <v>0.90239484805795933</v>
      </c>
      <c r="I55" s="60">
        <f>I53/I54</f>
        <v>0.87089627391742197</v>
      </c>
      <c r="J55" s="18"/>
      <c r="M55" s="46">
        <f>SUM(F50,G51,H52,I53 )/J54</f>
        <v>0.89965372430560675</v>
      </c>
      <c r="N55" s="66">
        <f>(G51+H52+I53)/SUM(G54:I54)</f>
        <v>0.88139148043682647</v>
      </c>
      <c r="O55" s="46">
        <f>(G51+H52+I53)/SUM(J51:J53)</f>
        <v>0.89008179959100209</v>
      </c>
      <c r="P55" s="67">
        <f>2*N55*O55/(N55+O55)</f>
        <v>0.88571532395799268</v>
      </c>
    </row>
    <row r="56" spans="4:16" x14ac:dyDescent="0.2">
      <c r="D56" s="18"/>
      <c r="E56" s="18"/>
      <c r="J56" s="18"/>
      <c r="M56" s="45"/>
      <c r="N56" s="66"/>
    </row>
    <row r="57" spans="4:16" x14ac:dyDescent="0.2">
      <c r="M57" s="45"/>
      <c r="N57" s="67"/>
    </row>
    <row r="58" spans="4:16" x14ac:dyDescent="0.2">
      <c r="F58" s="219" t="s">
        <v>573</v>
      </c>
      <c r="G58" s="220"/>
      <c r="H58" s="220"/>
      <c r="I58" s="221"/>
    </row>
    <row r="59" spans="4:16" x14ac:dyDescent="0.2">
      <c r="D59" s="18"/>
      <c r="E59" s="18"/>
      <c r="F59" s="39" t="s">
        <v>574</v>
      </c>
      <c r="G59" s="51" t="s">
        <v>575</v>
      </c>
      <c r="H59" s="51" t="s">
        <v>576</v>
      </c>
      <c r="I59" s="54" t="s">
        <v>584</v>
      </c>
      <c r="J59" s="36" t="s">
        <v>599</v>
      </c>
      <c r="K59" s="60" t="s">
        <v>600</v>
      </c>
      <c r="L59" s="65" t="s">
        <v>597</v>
      </c>
      <c r="M59" s="43" t="s">
        <v>596</v>
      </c>
    </row>
    <row r="60" spans="4:16" x14ac:dyDescent="0.2">
      <c r="D60" s="225" t="s">
        <v>591</v>
      </c>
      <c r="E60" s="20" t="s">
        <v>574</v>
      </c>
      <c r="F60" s="45">
        <v>2103</v>
      </c>
      <c r="G60" s="45">
        <v>78</v>
      </c>
      <c r="H60" s="45">
        <v>52</v>
      </c>
      <c r="I60" s="45">
        <v>105</v>
      </c>
      <c r="J60" s="27">
        <f>SUM(F60:I60)</f>
        <v>2338</v>
      </c>
      <c r="K60" s="50">
        <f>J60/J64</f>
        <v>0.84863883847549915</v>
      </c>
      <c r="L60" s="63"/>
      <c r="M60" s="44">
        <f>F60/J60</f>
        <v>0.89948674080410607</v>
      </c>
    </row>
    <row r="61" spans="4:16" x14ac:dyDescent="0.2">
      <c r="D61" s="226"/>
      <c r="E61" s="21" t="s">
        <v>575</v>
      </c>
      <c r="F61" s="45">
        <v>32</v>
      </c>
      <c r="G61" s="45">
        <v>109</v>
      </c>
      <c r="H61" s="45">
        <v>0</v>
      </c>
      <c r="I61" s="45">
        <v>1</v>
      </c>
      <c r="J61" s="27">
        <f>SUM(F61:I61)</f>
        <v>142</v>
      </c>
      <c r="K61" s="50">
        <f>J61/J64</f>
        <v>5.1542649727767696E-2</v>
      </c>
      <c r="L61" s="63">
        <f>F61/J61</f>
        <v>0.22535211267605634</v>
      </c>
      <c r="M61" s="33">
        <f>G61/J61</f>
        <v>0.76760563380281688</v>
      </c>
    </row>
    <row r="62" spans="4:16" x14ac:dyDescent="0.2">
      <c r="D62" s="226"/>
      <c r="E62" s="21" t="s">
        <v>576</v>
      </c>
      <c r="F62" s="45">
        <v>18</v>
      </c>
      <c r="G62" s="45">
        <v>1</v>
      </c>
      <c r="H62" s="45">
        <v>100</v>
      </c>
      <c r="I62" s="45">
        <v>6</v>
      </c>
      <c r="J62" s="27">
        <f>SUM(F62:I62)</f>
        <v>125</v>
      </c>
      <c r="K62" s="50">
        <f>J62/J64</f>
        <v>4.5372050816696916E-2</v>
      </c>
      <c r="L62" s="63">
        <f>F62/J62</f>
        <v>0.14399999999999999</v>
      </c>
      <c r="M62" s="33">
        <f>H62/J62</f>
        <v>0.8</v>
      </c>
    </row>
    <row r="63" spans="4:16" x14ac:dyDescent="0.2">
      <c r="D63" s="227"/>
      <c r="E63" s="22" t="s">
        <v>584</v>
      </c>
      <c r="F63" s="45">
        <v>12</v>
      </c>
      <c r="G63" s="45">
        <v>0</v>
      </c>
      <c r="H63" s="45">
        <v>5</v>
      </c>
      <c r="I63" s="45">
        <v>133</v>
      </c>
      <c r="J63" s="23">
        <f>SUM(F63:I63)</f>
        <v>150</v>
      </c>
      <c r="K63" s="52">
        <f>J63/J64</f>
        <v>5.4446460980036297E-2</v>
      </c>
      <c r="L63" s="64">
        <f>F63/J63</f>
        <v>0.08</v>
      </c>
      <c r="M63" s="34">
        <f>I63/J63</f>
        <v>0.88666666666666671</v>
      </c>
    </row>
    <row r="64" spans="4:16" x14ac:dyDescent="0.2">
      <c r="D64" s="18"/>
      <c r="E64" s="18"/>
      <c r="F64" s="40">
        <f>SUM(F60:F63)</f>
        <v>2165</v>
      </c>
      <c r="G64" s="41">
        <f>SUM(G60:G63)</f>
        <v>188</v>
      </c>
      <c r="H64" s="41">
        <f>SUM(H60:H63)</f>
        <v>157</v>
      </c>
      <c r="I64" s="42">
        <f>SUM(I60:I63)</f>
        <v>245</v>
      </c>
      <c r="J64" s="22">
        <f>SUM(J60:J63)</f>
        <v>2755</v>
      </c>
      <c r="M64" s="45" t="s">
        <v>625</v>
      </c>
      <c r="N64" s="45" t="s">
        <v>598</v>
      </c>
      <c r="O64" s="45" t="s">
        <v>596</v>
      </c>
      <c r="P64" s="45" t="s">
        <v>619</v>
      </c>
    </row>
    <row r="65" spans="1:16" x14ac:dyDescent="0.2">
      <c r="D65" s="18"/>
      <c r="E65" s="35" t="s">
        <v>598</v>
      </c>
      <c r="F65" s="72">
        <f>F60/F64</f>
        <v>0.97136258660508079</v>
      </c>
      <c r="G65" s="59">
        <f>G61/G64</f>
        <v>0.57978723404255317</v>
      </c>
      <c r="H65" s="59">
        <f>H62/H64</f>
        <v>0.63694267515923564</v>
      </c>
      <c r="I65" s="60">
        <f>I63/I64</f>
        <v>0.54285714285714282</v>
      </c>
      <c r="J65" s="18"/>
      <c r="M65" s="46">
        <f>SUM(F60,G61,H62,I63 )/J64</f>
        <v>0.88747731397459162</v>
      </c>
      <c r="N65" s="66">
        <f>(G61+H62+I63)/SUM(G64:I64)</f>
        <v>0.57966101694915251</v>
      </c>
      <c r="O65" s="46">
        <f>(G61+H62+I63)/SUM(J61:J63)</f>
        <v>0.82014388489208634</v>
      </c>
      <c r="P65" s="67">
        <f>2*N65*O65/(N65+O65)</f>
        <v>0.67924528301886788</v>
      </c>
    </row>
    <row r="66" spans="1:16" x14ac:dyDescent="0.2">
      <c r="D66" s="18"/>
      <c r="E66" s="18"/>
      <c r="J66" s="18"/>
      <c r="M66" s="45"/>
      <c r="N66" s="68"/>
    </row>
    <row r="67" spans="1:16" x14ac:dyDescent="0.2">
      <c r="D67" s="18"/>
      <c r="E67" s="18"/>
      <c r="J67" s="18"/>
      <c r="M67" s="45"/>
      <c r="N67" s="67"/>
    </row>
    <row r="68" spans="1:16" x14ac:dyDescent="0.2">
      <c r="A68" t="s">
        <v>635</v>
      </c>
    </row>
    <row r="69" spans="1:16" x14ac:dyDescent="0.2">
      <c r="A69" t="s">
        <v>631</v>
      </c>
    </row>
    <row r="70" spans="1:16" x14ac:dyDescent="0.2">
      <c r="D70" s="18"/>
      <c r="E70" s="45"/>
      <c r="F70" s="219" t="s">
        <v>573</v>
      </c>
      <c r="G70" s="220"/>
      <c r="H70" s="220"/>
      <c r="I70" s="221"/>
      <c r="J70" s="45"/>
      <c r="M70" s="18"/>
    </row>
    <row r="71" spans="1:16" x14ac:dyDescent="0.2">
      <c r="D71" s="18"/>
      <c r="E71" s="45"/>
      <c r="F71" s="39" t="s">
        <v>574</v>
      </c>
      <c r="G71" s="51" t="s">
        <v>575</v>
      </c>
      <c r="H71" s="51" t="s">
        <v>576</v>
      </c>
      <c r="I71" s="54" t="s">
        <v>577</v>
      </c>
      <c r="J71" s="37" t="s">
        <v>599</v>
      </c>
      <c r="K71" s="48" t="s">
        <v>600</v>
      </c>
      <c r="L71" s="62" t="s">
        <v>602</v>
      </c>
      <c r="M71" s="18"/>
    </row>
    <row r="72" spans="1:16" x14ac:dyDescent="0.2">
      <c r="D72" s="225" t="s">
        <v>579</v>
      </c>
      <c r="E72" s="55" t="s">
        <v>574</v>
      </c>
      <c r="F72" s="45">
        <v>12894</v>
      </c>
      <c r="G72" s="45">
        <v>228</v>
      </c>
      <c r="H72" s="45">
        <v>122</v>
      </c>
      <c r="I72" s="45">
        <v>210</v>
      </c>
      <c r="J72" s="38">
        <f>SUM(F72:I72)</f>
        <v>13454</v>
      </c>
      <c r="K72" s="50">
        <f>J72/J76</f>
        <v>0.49561629706034038</v>
      </c>
      <c r="L72" s="63">
        <f>F72/J72</f>
        <v>0.95837669094693023</v>
      </c>
      <c r="M72" s="18"/>
    </row>
    <row r="73" spans="1:16" x14ac:dyDescent="0.2">
      <c r="D73" s="226"/>
      <c r="E73" s="73" t="s">
        <v>575</v>
      </c>
      <c r="F73" s="45">
        <v>190</v>
      </c>
      <c r="G73" s="45">
        <v>3619</v>
      </c>
      <c r="H73" s="45">
        <v>4</v>
      </c>
      <c r="I73" s="45">
        <v>6</v>
      </c>
      <c r="J73" s="38">
        <f>SUM(F73:I73)</f>
        <v>3819</v>
      </c>
      <c r="K73" s="50">
        <f>J73/J76</f>
        <v>0.14068371030722759</v>
      </c>
      <c r="L73" s="63">
        <f>G73/J73</f>
        <v>0.94763026970411102</v>
      </c>
      <c r="M73" s="18"/>
    </row>
    <row r="74" spans="1:16" x14ac:dyDescent="0.2">
      <c r="D74" s="226"/>
      <c r="E74" s="73" t="s">
        <v>576</v>
      </c>
      <c r="F74" s="45">
        <v>121</v>
      </c>
      <c r="G74" s="45">
        <v>8</v>
      </c>
      <c r="H74" s="45">
        <v>4681</v>
      </c>
      <c r="I74" s="45">
        <v>107</v>
      </c>
      <c r="J74" s="38">
        <f>SUM(F74:I74)</f>
        <v>4917</v>
      </c>
      <c r="K74" s="50">
        <f>J74/J76</f>
        <v>0.18113165843954909</v>
      </c>
      <c r="L74" s="63">
        <f>H74/J74</f>
        <v>0.95200325401667685</v>
      </c>
      <c r="M74" s="18"/>
    </row>
    <row r="75" spans="1:16" x14ac:dyDescent="0.2">
      <c r="D75" s="227"/>
      <c r="E75" s="56" t="s">
        <v>584</v>
      </c>
      <c r="F75" s="45">
        <v>233</v>
      </c>
      <c r="G75" s="45">
        <v>7</v>
      </c>
      <c r="H75" s="45">
        <v>116</v>
      </c>
      <c r="I75" s="45">
        <v>4600</v>
      </c>
      <c r="J75" s="39">
        <f>SUM(F75:I75)</f>
        <v>4956</v>
      </c>
      <c r="K75" s="52">
        <f>J75/J76</f>
        <v>0.18256833419288293</v>
      </c>
      <c r="L75" s="64">
        <f>I75/J75</f>
        <v>0.92816787732041972</v>
      </c>
      <c r="M75" s="18"/>
    </row>
    <row r="76" spans="1:16" x14ac:dyDescent="0.2">
      <c r="D76" s="18"/>
      <c r="E76" s="45"/>
      <c r="F76" s="40">
        <f>SUM(F72:F75)</f>
        <v>13438</v>
      </c>
      <c r="G76" s="41">
        <f>SUM(G72:G75)</f>
        <v>3862</v>
      </c>
      <c r="H76" s="41">
        <f>SUM(H72:H75)</f>
        <v>4923</v>
      </c>
      <c r="I76" s="42">
        <f>SUM(I72:I75)</f>
        <v>4923</v>
      </c>
      <c r="J76" s="56">
        <f>SUM(J72:J75)</f>
        <v>27146</v>
      </c>
      <c r="M76" s="45" t="s">
        <v>625</v>
      </c>
      <c r="N76" s="45" t="s">
        <v>598</v>
      </c>
      <c r="O76" s="45" t="s">
        <v>596</v>
      </c>
      <c r="P76" s="45" t="s">
        <v>619</v>
      </c>
    </row>
    <row r="77" spans="1:16" x14ac:dyDescent="0.2">
      <c r="D77" s="18"/>
      <c r="E77" s="40" t="s">
        <v>598</v>
      </c>
      <c r="F77" s="59">
        <f>F72/F76</f>
        <v>0.95951778538472987</v>
      </c>
      <c r="G77" s="59">
        <f>G73/G76</f>
        <v>0.93707923355774214</v>
      </c>
      <c r="H77" s="59">
        <f>H74/H76</f>
        <v>0.95084298192159256</v>
      </c>
      <c r="I77" s="60">
        <f>I75/I76</f>
        <v>0.93438959983749748</v>
      </c>
      <c r="J77" s="45"/>
      <c r="M77" s="46">
        <f>SUM(F72,G73,H74,I75 )/J76</f>
        <v>0.95019524055109406</v>
      </c>
      <c r="N77" s="66">
        <f>(G73+H74+I75)/SUM(G76:I76)</f>
        <v>0.94105631747884444</v>
      </c>
      <c r="O77" s="46">
        <f>(G73+H74+I75)/SUM(J73:J75)</f>
        <v>0.94215600350569673</v>
      </c>
      <c r="P77" s="67">
        <f>2*N77*O77/(N77+O77)</f>
        <v>0.94160583941605835</v>
      </c>
    </row>
    <row r="78" spans="1:16" x14ac:dyDescent="0.2">
      <c r="D78" s="18"/>
      <c r="E78" s="45"/>
      <c r="J78" s="45"/>
    </row>
    <row r="79" spans="1:16" x14ac:dyDescent="0.2">
      <c r="E79" s="45"/>
      <c r="J79" s="45"/>
    </row>
    <row r="80" spans="1:16" x14ac:dyDescent="0.2">
      <c r="E80" s="45"/>
      <c r="F80" s="219" t="s">
        <v>573</v>
      </c>
      <c r="G80" s="220"/>
      <c r="H80" s="220"/>
      <c r="I80" s="221"/>
      <c r="J80" s="45"/>
    </row>
    <row r="81" spans="1:16" x14ac:dyDescent="0.2">
      <c r="D81" s="18"/>
      <c r="E81" s="45"/>
      <c r="F81" s="39" t="s">
        <v>574</v>
      </c>
      <c r="G81" s="51" t="s">
        <v>575</v>
      </c>
      <c r="H81" s="51" t="s">
        <v>576</v>
      </c>
      <c r="I81" s="54" t="s">
        <v>584</v>
      </c>
      <c r="J81" s="40" t="s">
        <v>599</v>
      </c>
      <c r="K81" s="60" t="s">
        <v>600</v>
      </c>
      <c r="L81" s="65" t="s">
        <v>597</v>
      </c>
      <c r="M81" s="43" t="s">
        <v>596</v>
      </c>
    </row>
    <row r="82" spans="1:16" x14ac:dyDescent="0.2">
      <c r="D82" s="225" t="s">
        <v>591</v>
      </c>
      <c r="E82" s="55" t="s">
        <v>574</v>
      </c>
      <c r="F82" s="45">
        <v>2130</v>
      </c>
      <c r="G82" s="45">
        <v>89</v>
      </c>
      <c r="H82" s="45">
        <v>40</v>
      </c>
      <c r="I82" s="45">
        <v>79</v>
      </c>
      <c r="J82" s="38">
        <f>SUM(F82:I82)</f>
        <v>2338</v>
      </c>
      <c r="K82" s="50">
        <f>J82/J86</f>
        <v>0.84863883847549915</v>
      </c>
      <c r="L82" s="63"/>
      <c r="M82" s="44">
        <f>F82/J82</f>
        <v>0.91103507271171946</v>
      </c>
    </row>
    <row r="83" spans="1:16" x14ac:dyDescent="0.2">
      <c r="D83" s="226"/>
      <c r="E83" s="73" t="s">
        <v>575</v>
      </c>
      <c r="F83" s="45">
        <v>29</v>
      </c>
      <c r="G83" s="45">
        <v>112</v>
      </c>
      <c r="H83" s="45">
        <v>1</v>
      </c>
      <c r="I83" s="45">
        <v>0</v>
      </c>
      <c r="J83" s="38">
        <f>SUM(F83:I83)</f>
        <v>142</v>
      </c>
      <c r="K83" s="50">
        <f>J83/J86</f>
        <v>5.1542649727767696E-2</v>
      </c>
      <c r="L83" s="63">
        <f>F83/J83</f>
        <v>0.20422535211267606</v>
      </c>
      <c r="M83" s="33">
        <f>G83/J83</f>
        <v>0.78873239436619713</v>
      </c>
    </row>
    <row r="84" spans="1:16" x14ac:dyDescent="0.2">
      <c r="D84" s="226"/>
      <c r="E84" s="73" t="s">
        <v>576</v>
      </c>
      <c r="F84" s="45">
        <v>16</v>
      </c>
      <c r="G84" s="45">
        <v>2</v>
      </c>
      <c r="H84" s="45">
        <v>98</v>
      </c>
      <c r="I84" s="45">
        <v>9</v>
      </c>
      <c r="J84" s="38">
        <f>SUM(F84:I84)</f>
        <v>125</v>
      </c>
      <c r="K84" s="50">
        <f>J84/J86</f>
        <v>4.5372050816696916E-2</v>
      </c>
      <c r="L84" s="63">
        <f>F84/J84</f>
        <v>0.128</v>
      </c>
      <c r="M84" s="33">
        <f>H84/J84</f>
        <v>0.78400000000000003</v>
      </c>
    </row>
    <row r="85" spans="1:16" x14ac:dyDescent="0.2">
      <c r="D85" s="227"/>
      <c r="E85" s="56" t="s">
        <v>584</v>
      </c>
      <c r="F85" s="45">
        <v>14</v>
      </c>
      <c r="G85" s="45">
        <v>0</v>
      </c>
      <c r="H85" s="45">
        <v>1</v>
      </c>
      <c r="I85" s="45">
        <v>135</v>
      </c>
      <c r="J85" s="39">
        <f>SUM(F85:I85)</f>
        <v>150</v>
      </c>
      <c r="K85" s="52">
        <f>J85/J86</f>
        <v>5.4446460980036297E-2</v>
      </c>
      <c r="L85" s="64">
        <f>F85/J85</f>
        <v>9.3333333333333338E-2</v>
      </c>
      <c r="M85" s="34">
        <f>I85/J85</f>
        <v>0.9</v>
      </c>
    </row>
    <row r="86" spans="1:16" x14ac:dyDescent="0.2">
      <c r="D86" s="18"/>
      <c r="E86" s="45"/>
      <c r="F86" s="40">
        <f>SUM(F82:F85)</f>
        <v>2189</v>
      </c>
      <c r="G86" s="41">
        <f>SUM(G82:G85)</f>
        <v>203</v>
      </c>
      <c r="H86" s="41">
        <f>SUM(H82:H85)</f>
        <v>140</v>
      </c>
      <c r="I86" s="42">
        <f>SUM(I82:I85)</f>
        <v>223</v>
      </c>
      <c r="J86" s="56">
        <f>SUM(J82:J85)</f>
        <v>2755</v>
      </c>
      <c r="M86" s="45" t="s">
        <v>625</v>
      </c>
      <c r="N86" s="45" t="s">
        <v>598</v>
      </c>
      <c r="O86" s="45" t="s">
        <v>596</v>
      </c>
      <c r="P86" s="45" t="s">
        <v>619</v>
      </c>
    </row>
    <row r="87" spans="1:16" x14ac:dyDescent="0.2">
      <c r="D87" s="18"/>
      <c r="E87" s="65" t="s">
        <v>598</v>
      </c>
      <c r="F87" s="72">
        <f>F82/F86</f>
        <v>0.9730470534490635</v>
      </c>
      <c r="G87" s="59">
        <f>G83/G86</f>
        <v>0.55172413793103448</v>
      </c>
      <c r="H87" s="59">
        <f>H84/H86</f>
        <v>0.7</v>
      </c>
      <c r="I87" s="60">
        <f>I85/I86</f>
        <v>0.60538116591928248</v>
      </c>
      <c r="J87" s="45"/>
      <c r="M87" s="46">
        <f>SUM(F82,G83,H84,I85 )/J86</f>
        <v>0.89836660617059894</v>
      </c>
      <c r="N87" s="66">
        <f>(G83+H84+I85)/SUM(G86:I86)</f>
        <v>0.60954063604240283</v>
      </c>
      <c r="O87" s="46">
        <f>(G83+H84+I85)/SUM(J83:J85)</f>
        <v>0.82733812949640284</v>
      </c>
      <c r="P87" s="67">
        <f>2*N87*O87/(N87+O87)</f>
        <v>0.7019328585961343</v>
      </c>
    </row>
    <row r="88" spans="1:16" x14ac:dyDescent="0.2">
      <c r="D88" s="18"/>
      <c r="E88" s="18"/>
      <c r="J88" s="18"/>
      <c r="M88" s="45"/>
      <c r="N88" s="68"/>
    </row>
    <row r="89" spans="1:16" x14ac:dyDescent="0.2">
      <c r="A89" t="s">
        <v>636</v>
      </c>
      <c r="D89" s="18"/>
      <c r="E89" s="18"/>
      <c r="J89" s="18"/>
      <c r="M89" s="45"/>
      <c r="N89" s="67"/>
    </row>
    <row r="90" spans="1:16" x14ac:dyDescent="0.2">
      <c r="A90" s="3" t="s">
        <v>634</v>
      </c>
      <c r="D90" s="18"/>
      <c r="E90" s="45"/>
      <c r="F90" s="219" t="s">
        <v>573</v>
      </c>
      <c r="G90" s="220"/>
      <c r="H90" s="220"/>
      <c r="I90" s="221"/>
      <c r="J90" s="45"/>
      <c r="M90" s="18"/>
    </row>
    <row r="91" spans="1:16" x14ac:dyDescent="0.2">
      <c r="D91" s="18"/>
      <c r="E91" s="45"/>
      <c r="F91" s="39" t="s">
        <v>574</v>
      </c>
      <c r="G91" s="51" t="s">
        <v>575</v>
      </c>
      <c r="H91" s="51" t="s">
        <v>576</v>
      </c>
      <c r="I91" s="54" t="s">
        <v>577</v>
      </c>
      <c r="J91" s="37" t="s">
        <v>599</v>
      </c>
      <c r="K91" s="48" t="s">
        <v>600</v>
      </c>
      <c r="L91" s="62" t="s">
        <v>602</v>
      </c>
      <c r="M91" s="18"/>
    </row>
    <row r="92" spans="1:16" x14ac:dyDescent="0.2">
      <c r="D92" s="225" t="s">
        <v>579</v>
      </c>
      <c r="E92" s="55" t="s">
        <v>574</v>
      </c>
      <c r="F92" s="18">
        <v>12750</v>
      </c>
      <c r="G92" s="18">
        <v>288</v>
      </c>
      <c r="H92" s="18">
        <v>160</v>
      </c>
      <c r="I92" s="18">
        <v>256</v>
      </c>
      <c r="J92" s="38">
        <f>SUM(F92:I92)</f>
        <v>13454</v>
      </c>
      <c r="K92" s="50">
        <f>J92/J96</f>
        <v>0.49561629706034038</v>
      </c>
      <c r="L92" s="63">
        <f>F92/J92</f>
        <v>0.94767355433328382</v>
      </c>
      <c r="M92" s="18"/>
    </row>
    <row r="93" spans="1:16" x14ac:dyDescent="0.2">
      <c r="D93" s="226"/>
      <c r="E93" s="73" t="s">
        <v>575</v>
      </c>
      <c r="F93" s="18">
        <v>355</v>
      </c>
      <c r="G93" s="18">
        <v>3444</v>
      </c>
      <c r="H93" s="18">
        <v>11</v>
      </c>
      <c r="I93" s="18">
        <v>9</v>
      </c>
      <c r="J93" s="38">
        <f>SUM(F93:I93)</f>
        <v>3819</v>
      </c>
      <c r="K93" s="50">
        <f>J93/J96</f>
        <v>0.14068371030722759</v>
      </c>
      <c r="L93" s="63">
        <f>G93/J93</f>
        <v>0.90180675569520818</v>
      </c>
      <c r="M93" s="18"/>
    </row>
    <row r="94" spans="1:16" x14ac:dyDescent="0.2">
      <c r="D94" s="226"/>
      <c r="E94" s="73" t="s">
        <v>576</v>
      </c>
      <c r="F94" s="18">
        <v>200</v>
      </c>
      <c r="G94" s="18">
        <v>6</v>
      </c>
      <c r="H94" s="18">
        <v>4564</v>
      </c>
      <c r="I94" s="18">
        <v>147</v>
      </c>
      <c r="J94" s="38">
        <f>SUM(F94:I94)</f>
        <v>4917</v>
      </c>
      <c r="K94" s="50">
        <f>J94/J96</f>
        <v>0.18113165843954909</v>
      </c>
      <c r="L94" s="63">
        <f>H94/J94</f>
        <v>0.92820825706731747</v>
      </c>
      <c r="M94" s="18"/>
    </row>
    <row r="95" spans="1:16" x14ac:dyDescent="0.2">
      <c r="D95" s="227"/>
      <c r="E95" s="56" t="s">
        <v>584</v>
      </c>
      <c r="F95" s="18">
        <v>373</v>
      </c>
      <c r="G95" s="18">
        <v>10</v>
      </c>
      <c r="H95" s="18">
        <v>138</v>
      </c>
      <c r="I95" s="18">
        <v>4435</v>
      </c>
      <c r="J95" s="39">
        <f>SUM(F95:I95)</f>
        <v>4956</v>
      </c>
      <c r="K95" s="52">
        <f>J95/J96</f>
        <v>0.18256833419288293</v>
      </c>
      <c r="L95" s="64">
        <f>I95/J95</f>
        <v>0.89487489911218721</v>
      </c>
      <c r="M95" s="18"/>
    </row>
    <row r="96" spans="1:16" x14ac:dyDescent="0.2">
      <c r="D96" s="18"/>
      <c r="E96" s="45"/>
      <c r="F96" s="40">
        <f>SUM(F92:F95)</f>
        <v>13678</v>
      </c>
      <c r="G96" s="41">
        <f>SUM(G92:G95)</f>
        <v>3748</v>
      </c>
      <c r="H96" s="41">
        <f>SUM(H92:H95)</f>
        <v>4873</v>
      </c>
      <c r="I96" s="42">
        <f>SUM(I92:I95)</f>
        <v>4847</v>
      </c>
      <c r="J96" s="56">
        <f>SUM(J92:J95)</f>
        <v>27146</v>
      </c>
      <c r="M96" s="45" t="s">
        <v>625</v>
      </c>
      <c r="N96" s="45" t="s">
        <v>598</v>
      </c>
      <c r="O96" s="45" t="s">
        <v>596</v>
      </c>
      <c r="P96" s="45" t="s">
        <v>619</v>
      </c>
    </row>
    <row r="97" spans="4:16" x14ac:dyDescent="0.2">
      <c r="D97" s="18"/>
      <c r="E97" s="40" t="s">
        <v>598</v>
      </c>
      <c r="F97" s="59">
        <f>F92/F96</f>
        <v>0.93215382365842958</v>
      </c>
      <c r="G97" s="59">
        <f>G93/G96</f>
        <v>0.91889007470651018</v>
      </c>
      <c r="H97" s="59">
        <f>H94/H96</f>
        <v>0.93658936999794784</v>
      </c>
      <c r="I97" s="60">
        <f>I95/I96</f>
        <v>0.9149989684340829</v>
      </c>
      <c r="J97" s="45"/>
      <c r="M97" s="46">
        <f>SUM(F92,G93,H94,I95 )/J96</f>
        <v>0.92805569881382155</v>
      </c>
      <c r="N97" s="66">
        <f>(G93+H94+I95)/SUM(G96:I96)</f>
        <v>0.92389367389367394</v>
      </c>
      <c r="O97" s="46">
        <f>(G93+H94+I95)/SUM(J93:J95)</f>
        <v>0.90877884896289807</v>
      </c>
      <c r="P97" s="67">
        <f>2*N97*O97/(N97+O97)</f>
        <v>0.91627393225331377</v>
      </c>
    </row>
    <row r="98" spans="4:16" x14ac:dyDescent="0.2">
      <c r="D98" s="18"/>
      <c r="E98" s="45"/>
      <c r="J98" s="45"/>
    </row>
    <row r="99" spans="4:16" x14ac:dyDescent="0.2">
      <c r="E99" s="45"/>
      <c r="J99" s="45"/>
    </row>
    <row r="100" spans="4:16" x14ac:dyDescent="0.2">
      <c r="E100" s="45"/>
      <c r="F100" s="219" t="s">
        <v>573</v>
      </c>
      <c r="G100" s="220"/>
      <c r="H100" s="220"/>
      <c r="I100" s="221"/>
      <c r="J100" s="45"/>
    </row>
    <row r="101" spans="4:16" x14ac:dyDescent="0.2">
      <c r="D101" s="18"/>
      <c r="E101" s="45"/>
      <c r="F101" s="39" t="s">
        <v>574</v>
      </c>
      <c r="G101" s="51" t="s">
        <v>575</v>
      </c>
      <c r="H101" s="51" t="s">
        <v>576</v>
      </c>
      <c r="I101" s="54" t="s">
        <v>584</v>
      </c>
      <c r="J101" s="40" t="s">
        <v>599</v>
      </c>
      <c r="K101" s="60" t="s">
        <v>600</v>
      </c>
      <c r="L101" s="65" t="s">
        <v>597</v>
      </c>
      <c r="M101" s="43" t="s">
        <v>596</v>
      </c>
    </row>
    <row r="102" spans="4:16" x14ac:dyDescent="0.2">
      <c r="D102" s="225" t="s">
        <v>591</v>
      </c>
      <c r="E102" s="55" t="s">
        <v>574</v>
      </c>
      <c r="F102" s="18">
        <v>2130</v>
      </c>
      <c r="G102" s="18">
        <v>79</v>
      </c>
      <c r="H102" s="18">
        <v>41</v>
      </c>
      <c r="I102" s="18">
        <v>88</v>
      </c>
      <c r="J102" s="38">
        <f>SUM(F102:I102)</f>
        <v>2338</v>
      </c>
      <c r="K102" s="50">
        <f>J102/J106</f>
        <v>0.84863883847549915</v>
      </c>
      <c r="L102" s="63"/>
      <c r="M102" s="44">
        <f>F102/J102</f>
        <v>0.91103507271171946</v>
      </c>
    </row>
    <row r="103" spans="4:16" x14ac:dyDescent="0.2">
      <c r="D103" s="226"/>
      <c r="E103" s="73" t="s">
        <v>575</v>
      </c>
      <c r="F103" s="18">
        <v>28</v>
      </c>
      <c r="G103" s="18">
        <v>113</v>
      </c>
      <c r="H103" s="18">
        <v>0</v>
      </c>
      <c r="I103" s="18">
        <v>1</v>
      </c>
      <c r="J103" s="38">
        <f>SUM(F103:I103)</f>
        <v>142</v>
      </c>
      <c r="K103" s="50">
        <f>J103/J106</f>
        <v>5.1542649727767696E-2</v>
      </c>
      <c r="L103" s="63">
        <f>F103/J103</f>
        <v>0.19718309859154928</v>
      </c>
      <c r="M103" s="33">
        <f>G103/J103</f>
        <v>0.79577464788732399</v>
      </c>
    </row>
    <row r="104" spans="4:16" x14ac:dyDescent="0.2">
      <c r="D104" s="226"/>
      <c r="E104" s="73" t="s">
        <v>576</v>
      </c>
      <c r="F104" s="18">
        <v>16</v>
      </c>
      <c r="G104" s="18">
        <v>1</v>
      </c>
      <c r="H104" s="18">
        <v>100</v>
      </c>
      <c r="I104" s="18">
        <v>8</v>
      </c>
      <c r="J104" s="38">
        <f>SUM(F104:I104)</f>
        <v>125</v>
      </c>
      <c r="K104" s="50">
        <f>J104/J106</f>
        <v>4.5372050816696916E-2</v>
      </c>
      <c r="L104" s="63">
        <f>F104/J104</f>
        <v>0.128</v>
      </c>
      <c r="M104" s="33">
        <f>H104/J104</f>
        <v>0.8</v>
      </c>
    </row>
    <row r="105" spans="4:16" x14ac:dyDescent="0.2">
      <c r="D105" s="227"/>
      <c r="E105" s="56" t="s">
        <v>584</v>
      </c>
      <c r="F105" s="18">
        <v>15</v>
      </c>
      <c r="G105" s="18">
        <v>0</v>
      </c>
      <c r="H105" s="18">
        <v>1</v>
      </c>
      <c r="I105" s="18">
        <v>134</v>
      </c>
      <c r="J105" s="39">
        <f>SUM(F105:I105)</f>
        <v>150</v>
      </c>
      <c r="K105" s="52">
        <f>J105/J106</f>
        <v>5.4446460980036297E-2</v>
      </c>
      <c r="L105" s="64">
        <f>F105/J105</f>
        <v>0.1</v>
      </c>
      <c r="M105" s="34">
        <f>I105/J105</f>
        <v>0.89333333333333331</v>
      </c>
    </row>
    <row r="106" spans="4:16" x14ac:dyDescent="0.2">
      <c r="D106" s="18"/>
      <c r="E106" s="45"/>
      <c r="F106" s="40">
        <f>SUM(F102:F105)</f>
        <v>2189</v>
      </c>
      <c r="G106" s="41">
        <f>SUM(G102:G105)</f>
        <v>193</v>
      </c>
      <c r="H106" s="41">
        <f>SUM(H102:H105)</f>
        <v>142</v>
      </c>
      <c r="I106" s="42">
        <f>SUM(I102:I105)</f>
        <v>231</v>
      </c>
      <c r="J106" s="56">
        <f>SUM(J102:J105)</f>
        <v>2755</v>
      </c>
      <c r="M106" s="45" t="s">
        <v>625</v>
      </c>
      <c r="N106" s="45" t="s">
        <v>598</v>
      </c>
      <c r="O106" s="45" t="s">
        <v>596</v>
      </c>
      <c r="P106" s="45" t="s">
        <v>619</v>
      </c>
    </row>
    <row r="107" spans="4:16" x14ac:dyDescent="0.2">
      <c r="D107" s="18"/>
      <c r="E107" s="65" t="s">
        <v>598</v>
      </c>
      <c r="F107" s="72">
        <f>F102/F106</f>
        <v>0.9730470534490635</v>
      </c>
      <c r="G107" s="59">
        <f>G103/G106</f>
        <v>0.58549222797927458</v>
      </c>
      <c r="H107" s="59">
        <f>H104/H106</f>
        <v>0.70422535211267601</v>
      </c>
      <c r="I107" s="60">
        <f>I105/I106</f>
        <v>0.58008658008658009</v>
      </c>
      <c r="J107" s="45"/>
      <c r="M107" s="46">
        <f>SUM(F102,G103,H104,I105 )/J106</f>
        <v>0.89909255898366602</v>
      </c>
      <c r="N107" s="66">
        <f>(G103+H104+I105)/SUM(G106:I106)</f>
        <v>0.61307420494699649</v>
      </c>
      <c r="O107" s="46">
        <f>(G103+H104+I105)/SUM(J103:J105)</f>
        <v>0.83213429256594729</v>
      </c>
      <c r="P107" s="67">
        <f>2*N107*O107/(N107+O107)</f>
        <v>0.70600203458799604</v>
      </c>
    </row>
    <row r="112" spans="4:16" x14ac:dyDescent="0.2">
      <c r="D112" s="18"/>
      <c r="E112" s="18"/>
      <c r="F112" s="219" t="s">
        <v>573</v>
      </c>
      <c r="G112" s="220"/>
      <c r="H112" s="220"/>
      <c r="I112" s="221"/>
      <c r="J112" s="18"/>
      <c r="M112" s="18"/>
    </row>
    <row r="113" spans="4:16" x14ac:dyDescent="0.2">
      <c r="D113" s="18"/>
      <c r="E113" s="18"/>
      <c r="F113" s="114" t="s">
        <v>574</v>
      </c>
      <c r="G113" s="51" t="s">
        <v>575</v>
      </c>
      <c r="H113" s="51" t="s">
        <v>576</v>
      </c>
      <c r="I113" s="54" t="s">
        <v>577</v>
      </c>
      <c r="J113" s="112" t="s">
        <v>599</v>
      </c>
      <c r="K113" s="48" t="s">
        <v>600</v>
      </c>
      <c r="L113" s="62" t="s">
        <v>602</v>
      </c>
      <c r="M113" s="18"/>
    </row>
    <row r="114" spans="4:16" x14ac:dyDescent="0.2">
      <c r="D114" s="225" t="s">
        <v>579</v>
      </c>
      <c r="E114" s="20" t="s">
        <v>574</v>
      </c>
      <c r="F114" s="45">
        <v>4450</v>
      </c>
      <c r="G114" s="45">
        <v>60</v>
      </c>
      <c r="H114" s="45">
        <v>57</v>
      </c>
      <c r="I114" s="45">
        <v>110</v>
      </c>
      <c r="J114" s="27">
        <f>SUM(F114:I114)</f>
        <v>4677</v>
      </c>
      <c r="K114" s="50">
        <f>J114/J118</f>
        <v>0.84897440551824288</v>
      </c>
      <c r="L114" s="63">
        <f>F114/J114</f>
        <v>0.95146461406884753</v>
      </c>
      <c r="M114" s="18"/>
    </row>
    <row r="115" spans="4:16" x14ac:dyDescent="0.2">
      <c r="D115" s="226"/>
      <c r="E115" s="21" t="s">
        <v>575</v>
      </c>
      <c r="F115" s="45">
        <v>93</v>
      </c>
      <c r="G115" s="45">
        <v>191</v>
      </c>
      <c r="H115" s="45">
        <v>0</v>
      </c>
      <c r="I115" s="45">
        <v>0</v>
      </c>
      <c r="J115" s="27">
        <f>SUM(F115:I115)</f>
        <v>284</v>
      </c>
      <c r="K115" s="50">
        <f>J115/J118</f>
        <v>5.1552005808676714E-2</v>
      </c>
      <c r="L115" s="63">
        <f>G115/J115</f>
        <v>0.67253521126760563</v>
      </c>
      <c r="M115" s="18"/>
    </row>
    <row r="116" spans="4:16" x14ac:dyDescent="0.2">
      <c r="D116" s="226"/>
      <c r="E116" s="21" t="s">
        <v>576</v>
      </c>
      <c r="F116" s="45">
        <v>51</v>
      </c>
      <c r="G116" s="45">
        <v>0</v>
      </c>
      <c r="H116" s="45">
        <v>199</v>
      </c>
      <c r="I116" s="45">
        <v>0</v>
      </c>
      <c r="J116" s="27">
        <f>SUM(F116:I116)</f>
        <v>250</v>
      </c>
      <c r="K116" s="50">
        <f>J116/J118</f>
        <v>4.5380286803412599E-2</v>
      </c>
      <c r="L116" s="63">
        <f>H116/J116</f>
        <v>0.79600000000000004</v>
      </c>
      <c r="M116" s="18"/>
    </row>
    <row r="117" spans="4:16" x14ac:dyDescent="0.2">
      <c r="D117" s="227"/>
      <c r="E117" s="22" t="s">
        <v>584</v>
      </c>
      <c r="F117" s="45">
        <v>49</v>
      </c>
      <c r="G117" s="45">
        <v>0</v>
      </c>
      <c r="H117" s="45">
        <v>0</v>
      </c>
      <c r="I117" s="45">
        <v>249</v>
      </c>
      <c r="J117" s="23">
        <f>SUM(F117:I117)</f>
        <v>298</v>
      </c>
      <c r="K117" s="52">
        <f>J117/J118</f>
        <v>5.4093301869667813E-2</v>
      </c>
      <c r="L117" s="64">
        <f>I117/J117</f>
        <v>0.83557046979865768</v>
      </c>
      <c r="M117" s="18"/>
    </row>
    <row r="118" spans="4:16" x14ac:dyDescent="0.2">
      <c r="D118" s="18"/>
      <c r="E118" s="18"/>
      <c r="F118" s="115">
        <f>SUM(F114:F117)</f>
        <v>4643</v>
      </c>
      <c r="G118" s="117">
        <f>SUM(G114:G117)</f>
        <v>251</v>
      </c>
      <c r="H118" s="117">
        <f>SUM(H114:H117)</f>
        <v>256</v>
      </c>
      <c r="I118" s="116">
        <f>SUM(I114:I117)</f>
        <v>359</v>
      </c>
      <c r="J118" s="22">
        <f>SUM(J114:J117)</f>
        <v>5509</v>
      </c>
      <c r="M118" s="45" t="s">
        <v>625</v>
      </c>
      <c r="N118" s="45" t="s">
        <v>598</v>
      </c>
      <c r="O118" s="45" t="s">
        <v>596</v>
      </c>
      <c r="P118" s="45" t="s">
        <v>619</v>
      </c>
    </row>
    <row r="119" spans="4:16" x14ac:dyDescent="0.2">
      <c r="D119" s="18"/>
      <c r="E119" s="36" t="s">
        <v>598</v>
      </c>
      <c r="F119" s="59">
        <f>F114/F118</f>
        <v>0.95843204824466943</v>
      </c>
      <c r="G119" s="59">
        <f>G115/G118</f>
        <v>0.76095617529880477</v>
      </c>
      <c r="H119" s="59">
        <f>H116/H118</f>
        <v>0.77734375</v>
      </c>
      <c r="I119" s="60">
        <f>I117/I118</f>
        <v>0.69359331476323116</v>
      </c>
      <c r="J119" s="18"/>
      <c r="M119" s="46">
        <f>SUM(F114,G115,H116,I117 )/J118</f>
        <v>0.92376111817026685</v>
      </c>
      <c r="N119" s="66">
        <f>(G115+H116+I117)/SUM(G118:I118)</f>
        <v>0.73787528868360275</v>
      </c>
      <c r="O119" s="46">
        <f>(G115+H116+I117)/SUM(J115:J117)</f>
        <v>0.76802884615384615</v>
      </c>
      <c r="P119" s="67">
        <f>2*N119*O119/(N119+O119)</f>
        <v>0.75265017667844525</v>
      </c>
    </row>
    <row r="121" spans="4:16" x14ac:dyDescent="0.2">
      <c r="F121" s="45">
        <v>4644</v>
      </c>
      <c r="G121" s="45">
        <v>250</v>
      </c>
      <c r="H121" s="45">
        <v>254</v>
      </c>
      <c r="I121" s="45">
        <v>361</v>
      </c>
    </row>
  </sheetData>
  <mergeCells count="27">
    <mergeCell ref="F112:I112"/>
    <mergeCell ref="D114:D117"/>
    <mergeCell ref="S3:T3"/>
    <mergeCell ref="Q5:Q6"/>
    <mergeCell ref="S13:T13"/>
    <mergeCell ref="Q15:Q16"/>
    <mergeCell ref="D38:D41"/>
    <mergeCell ref="F26:I26"/>
    <mergeCell ref="D28:D31"/>
    <mergeCell ref="F36:I36"/>
    <mergeCell ref="F3:I3"/>
    <mergeCell ref="D5:D8"/>
    <mergeCell ref="D15:D18"/>
    <mergeCell ref="F13:I13"/>
    <mergeCell ref="F23:G23"/>
    <mergeCell ref="F48:I48"/>
    <mergeCell ref="D50:D53"/>
    <mergeCell ref="F58:I58"/>
    <mergeCell ref="D60:D63"/>
    <mergeCell ref="F70:I70"/>
    <mergeCell ref="F100:I100"/>
    <mergeCell ref="D102:D105"/>
    <mergeCell ref="D72:D75"/>
    <mergeCell ref="F80:I80"/>
    <mergeCell ref="D82:D85"/>
    <mergeCell ref="F90:I90"/>
    <mergeCell ref="D92:D95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8"/>
  <sheetViews>
    <sheetView topLeftCell="J1" zoomScale="70" zoomScaleNormal="70" zoomScalePageLayoutView="70" workbookViewId="0">
      <selection activeCell="AB36" sqref="AB36"/>
    </sheetView>
  </sheetViews>
  <sheetFormatPr baseColWidth="10" defaultRowHeight="16" x14ac:dyDescent="0.2"/>
  <cols>
    <col min="2" max="5" width="10.83203125" style="18"/>
    <col min="6" max="6" width="1.83203125" style="18" customWidth="1"/>
    <col min="7" max="10" width="10.83203125" style="18"/>
    <col min="11" max="11" width="2" style="18" customWidth="1"/>
    <col min="12" max="15" width="11" style="18" bestFit="1" customWidth="1"/>
    <col min="18" max="21" width="10.83203125" style="18"/>
    <col min="22" max="22" width="2" style="18" customWidth="1"/>
    <col min="23" max="26" width="10.83203125" style="18"/>
    <col min="27" max="27" width="1.83203125" style="18" customWidth="1"/>
    <col min="28" max="31" width="10.83203125" style="18"/>
    <col min="36" max="36" width="1.6640625" customWidth="1"/>
    <col min="39" max="39" width="1.33203125" customWidth="1"/>
  </cols>
  <sheetData>
    <row r="1" spans="1:41" x14ac:dyDescent="0.2">
      <c r="A1" t="s">
        <v>1079</v>
      </c>
      <c r="Q1" t="s">
        <v>1080</v>
      </c>
    </row>
    <row r="2" spans="1:41" x14ac:dyDescent="0.2">
      <c r="A2" t="s">
        <v>1075</v>
      </c>
      <c r="Q2" t="s">
        <v>1082</v>
      </c>
      <c r="AG2" t="s">
        <v>1122</v>
      </c>
      <c r="AH2" s="18"/>
      <c r="AI2" s="18"/>
      <c r="AJ2" s="18"/>
      <c r="AK2" s="18"/>
      <c r="AL2" s="18"/>
      <c r="AM2" s="18"/>
      <c r="AN2" s="18"/>
      <c r="AO2" s="18"/>
    </row>
    <row r="3" spans="1:41" x14ac:dyDescent="0.2">
      <c r="B3" s="18" t="s">
        <v>578</v>
      </c>
      <c r="C3" s="18" t="s">
        <v>580</v>
      </c>
      <c r="D3" s="18" t="s">
        <v>582</v>
      </c>
      <c r="E3" s="18" t="s">
        <v>132</v>
      </c>
      <c r="G3" s="18" t="s">
        <v>578</v>
      </c>
      <c r="H3" s="18" t="s">
        <v>580</v>
      </c>
      <c r="I3" s="18" t="s">
        <v>582</v>
      </c>
      <c r="J3" s="18" t="s">
        <v>132</v>
      </c>
      <c r="L3" s="18" t="s">
        <v>578</v>
      </c>
      <c r="M3" s="18" t="s">
        <v>580</v>
      </c>
      <c r="N3" s="18" t="s">
        <v>582</v>
      </c>
      <c r="O3" s="18" t="s">
        <v>132</v>
      </c>
      <c r="Q3" s="18"/>
      <c r="R3" s="18" t="s">
        <v>578</v>
      </c>
      <c r="S3" s="18" t="s">
        <v>580</v>
      </c>
      <c r="T3" s="18" t="s">
        <v>582</v>
      </c>
      <c r="U3" s="18" t="s">
        <v>132</v>
      </c>
      <c r="W3" s="18" t="s">
        <v>578</v>
      </c>
      <c r="X3" s="18" t="s">
        <v>580</v>
      </c>
      <c r="Y3" s="18" t="s">
        <v>582</v>
      </c>
      <c r="Z3" s="18" t="s">
        <v>132</v>
      </c>
      <c r="AB3" s="18" t="s">
        <v>578</v>
      </c>
      <c r="AC3" s="18" t="s">
        <v>580</v>
      </c>
      <c r="AD3" s="18" t="s">
        <v>582</v>
      </c>
      <c r="AE3" s="18" t="s">
        <v>132</v>
      </c>
      <c r="AH3" s="18" t="s">
        <v>1030</v>
      </c>
      <c r="AI3" s="18" t="s">
        <v>1031</v>
      </c>
      <c r="AJ3" s="18"/>
      <c r="AK3" s="18" t="s">
        <v>1030</v>
      </c>
      <c r="AL3" s="18" t="s">
        <v>1031</v>
      </c>
      <c r="AM3" s="18"/>
      <c r="AN3" s="18" t="s">
        <v>1030</v>
      </c>
      <c r="AO3" s="18" t="s">
        <v>1031</v>
      </c>
    </row>
    <row r="4" spans="1:41" x14ac:dyDescent="0.2">
      <c r="B4" s="18">
        <v>0.90210000000000001</v>
      </c>
      <c r="C4" s="18">
        <v>0.90959999999999996</v>
      </c>
      <c r="D4" s="18">
        <v>0.85780000000000001</v>
      </c>
      <c r="E4" s="18">
        <v>0.88300000000000001</v>
      </c>
      <c r="G4" s="18">
        <v>0.9607</v>
      </c>
      <c r="H4" s="18">
        <v>0.95520000000000005</v>
      </c>
      <c r="I4" s="18">
        <v>0.94869999999999999</v>
      </c>
      <c r="J4" s="18">
        <v>0.95189999999999997</v>
      </c>
      <c r="L4" s="18">
        <v>0.91800000000000004</v>
      </c>
      <c r="M4" s="18">
        <v>0.68410000000000004</v>
      </c>
      <c r="N4" s="18">
        <v>0.80169999999999997</v>
      </c>
      <c r="O4" s="18">
        <v>0.73819999999999997</v>
      </c>
      <c r="Q4" s="18"/>
      <c r="R4" s="18">
        <v>0.91990000000000005</v>
      </c>
      <c r="S4" s="18">
        <v>0.91010000000000002</v>
      </c>
      <c r="T4" s="18">
        <v>0.79759999999999998</v>
      </c>
      <c r="U4" s="18">
        <v>0.85009999999999997</v>
      </c>
      <c r="W4" s="18">
        <v>0.94850000000000001</v>
      </c>
      <c r="X4" s="18">
        <v>0.96460000000000001</v>
      </c>
      <c r="Y4" s="18">
        <v>0.90939999999999999</v>
      </c>
      <c r="Z4" s="18">
        <v>0.93620000000000003</v>
      </c>
      <c r="AB4" s="18">
        <v>0.92610000000000003</v>
      </c>
      <c r="AC4" s="18">
        <v>0.73819999999999997</v>
      </c>
      <c r="AD4" s="18">
        <v>0.75239999999999996</v>
      </c>
      <c r="AE4" s="18">
        <v>0.74519999999999997</v>
      </c>
      <c r="AH4" s="24">
        <v>0.95532039976484395</v>
      </c>
      <c r="AI4" s="24">
        <v>0.94012149262366196</v>
      </c>
      <c r="AJ4" s="24"/>
      <c r="AK4" s="24">
        <v>0.956165984804208</v>
      </c>
      <c r="AL4" s="24">
        <v>0.94643063751012302</v>
      </c>
      <c r="AM4" s="24"/>
      <c r="AN4" s="24">
        <v>0.97322041657129699</v>
      </c>
      <c r="AO4" s="24">
        <v>0.90912978404960398</v>
      </c>
    </row>
    <row r="5" spans="1:41" x14ac:dyDescent="0.2">
      <c r="B5" s="18">
        <v>1628</v>
      </c>
      <c r="C5" s="18">
        <v>42</v>
      </c>
      <c r="D5" s="18">
        <v>22</v>
      </c>
      <c r="E5" s="18">
        <v>36</v>
      </c>
      <c r="G5" s="18">
        <v>16796</v>
      </c>
      <c r="H5" s="18">
        <v>259</v>
      </c>
      <c r="I5" s="18">
        <v>99</v>
      </c>
      <c r="J5" s="18">
        <v>132</v>
      </c>
      <c r="L5" s="18">
        <v>4390</v>
      </c>
      <c r="M5" s="18">
        <v>105</v>
      </c>
      <c r="N5" s="18">
        <v>73</v>
      </c>
      <c r="O5" s="18">
        <v>109</v>
      </c>
      <c r="Q5" s="18"/>
      <c r="R5" s="18">
        <v>3371</v>
      </c>
      <c r="S5" s="18">
        <v>44</v>
      </c>
      <c r="T5" s="18">
        <v>19</v>
      </c>
      <c r="U5" s="18">
        <v>23</v>
      </c>
      <c r="W5" s="18">
        <v>17006</v>
      </c>
      <c r="X5" s="18">
        <v>160</v>
      </c>
      <c r="Y5" s="18">
        <v>42</v>
      </c>
      <c r="Z5" s="18">
        <v>78</v>
      </c>
      <c r="AB5" s="18">
        <v>4476</v>
      </c>
      <c r="AC5" s="18">
        <v>64</v>
      </c>
      <c r="AD5" s="18">
        <v>52</v>
      </c>
      <c r="AE5" s="18">
        <v>85</v>
      </c>
      <c r="AH5" s="18">
        <v>3250</v>
      </c>
      <c r="AI5" s="18">
        <v>207</v>
      </c>
      <c r="AJ5" s="18"/>
      <c r="AK5" s="18">
        <v>16360</v>
      </c>
      <c r="AL5" s="18">
        <v>926</v>
      </c>
      <c r="AM5" s="18"/>
      <c r="AN5" s="18">
        <v>4252</v>
      </c>
      <c r="AO5" s="18">
        <v>425</v>
      </c>
    </row>
    <row r="6" spans="1:41" x14ac:dyDescent="0.2">
      <c r="B6" s="18">
        <v>56</v>
      </c>
      <c r="C6" s="18">
        <v>382</v>
      </c>
      <c r="D6" s="18">
        <v>0</v>
      </c>
      <c r="E6" s="18">
        <v>0</v>
      </c>
      <c r="G6" s="18">
        <v>122</v>
      </c>
      <c r="H6" s="18">
        <v>4257</v>
      </c>
      <c r="I6" s="18">
        <v>4</v>
      </c>
      <c r="J6" s="18">
        <v>2</v>
      </c>
      <c r="L6" s="18">
        <v>67</v>
      </c>
      <c r="M6" s="18">
        <v>212</v>
      </c>
      <c r="N6" s="18">
        <v>4</v>
      </c>
      <c r="O6" s="18">
        <v>1</v>
      </c>
      <c r="Q6" s="18"/>
      <c r="R6" s="18">
        <v>83</v>
      </c>
      <c r="S6" s="18">
        <v>351</v>
      </c>
      <c r="T6" s="18">
        <v>1</v>
      </c>
      <c r="U6" s="18">
        <v>3</v>
      </c>
      <c r="W6" s="18">
        <v>338</v>
      </c>
      <c r="X6" s="18">
        <v>4035</v>
      </c>
      <c r="Y6" s="18">
        <v>4</v>
      </c>
      <c r="Z6" s="18">
        <v>8</v>
      </c>
      <c r="AB6" s="18">
        <v>83</v>
      </c>
      <c r="AC6" s="18">
        <v>196</v>
      </c>
      <c r="AD6" s="18">
        <v>3</v>
      </c>
      <c r="AE6" s="18">
        <v>2</v>
      </c>
      <c r="AH6" s="18">
        <v>152</v>
      </c>
      <c r="AI6" s="18">
        <v>1410</v>
      </c>
      <c r="AJ6" s="18"/>
      <c r="AK6" s="18">
        <v>750</v>
      </c>
      <c r="AL6" s="18">
        <v>14879</v>
      </c>
      <c r="AM6" s="18"/>
      <c r="AN6" s="18">
        <v>117</v>
      </c>
      <c r="AO6" s="18">
        <v>715</v>
      </c>
    </row>
    <row r="7" spans="1:41" x14ac:dyDescent="0.2">
      <c r="B7" s="18">
        <v>59</v>
      </c>
      <c r="C7" s="18">
        <v>1</v>
      </c>
      <c r="D7" s="18">
        <v>482</v>
      </c>
      <c r="E7" s="18">
        <v>16</v>
      </c>
      <c r="G7" s="18">
        <v>121</v>
      </c>
      <c r="H7" s="18">
        <v>1</v>
      </c>
      <c r="I7" s="18">
        <v>5368</v>
      </c>
      <c r="J7" s="18">
        <v>98</v>
      </c>
      <c r="L7" s="18">
        <v>32</v>
      </c>
      <c r="M7" s="18">
        <v>2</v>
      </c>
      <c r="N7" s="18">
        <v>206</v>
      </c>
      <c r="O7" s="18">
        <v>10</v>
      </c>
      <c r="Q7" s="18"/>
      <c r="R7" s="18">
        <v>86</v>
      </c>
      <c r="S7" s="18">
        <v>1</v>
      </c>
      <c r="T7" s="18">
        <v>449</v>
      </c>
      <c r="U7" s="18">
        <v>22</v>
      </c>
      <c r="W7" s="18">
        <v>226</v>
      </c>
      <c r="X7" s="18">
        <v>1</v>
      </c>
      <c r="Y7" s="18">
        <v>5193</v>
      </c>
      <c r="Z7" s="18">
        <v>168</v>
      </c>
      <c r="AB7" s="18">
        <v>39</v>
      </c>
      <c r="AC7" s="18">
        <v>3</v>
      </c>
      <c r="AD7" s="18">
        <v>197</v>
      </c>
      <c r="AE7" s="18">
        <v>11</v>
      </c>
      <c r="AH7" s="18"/>
      <c r="AI7" s="18"/>
      <c r="AJ7" s="18"/>
      <c r="AK7" s="18"/>
      <c r="AL7" s="18"/>
      <c r="AM7" s="18"/>
      <c r="AN7" s="18"/>
      <c r="AO7" s="18"/>
    </row>
    <row r="8" spans="1:41" x14ac:dyDescent="0.2">
      <c r="B8" s="18">
        <v>74</v>
      </c>
      <c r="C8" s="18">
        <v>0</v>
      </c>
      <c r="D8" s="18">
        <v>16</v>
      </c>
      <c r="E8" s="18">
        <v>475</v>
      </c>
      <c r="G8" s="18">
        <v>354</v>
      </c>
      <c r="H8" s="18">
        <v>9</v>
      </c>
      <c r="I8" s="18">
        <v>91</v>
      </c>
      <c r="J8" s="18">
        <v>5202</v>
      </c>
      <c r="L8" s="18">
        <v>45</v>
      </c>
      <c r="M8" s="18">
        <v>1</v>
      </c>
      <c r="N8" s="18">
        <v>3</v>
      </c>
      <c r="O8" s="18">
        <v>249</v>
      </c>
      <c r="Q8" s="18"/>
      <c r="R8" s="18">
        <v>110</v>
      </c>
      <c r="S8" s="18">
        <v>0</v>
      </c>
      <c r="T8" s="18">
        <v>10</v>
      </c>
      <c r="U8" s="18">
        <v>445</v>
      </c>
      <c r="W8" s="18">
        <v>610</v>
      </c>
      <c r="X8" s="18">
        <v>3</v>
      </c>
      <c r="Y8" s="18">
        <v>58</v>
      </c>
      <c r="Z8" s="18">
        <v>4985</v>
      </c>
      <c r="AB8" s="18">
        <v>63</v>
      </c>
      <c r="AC8" s="18">
        <v>1</v>
      </c>
      <c r="AD8" s="18">
        <v>1</v>
      </c>
      <c r="AE8" s="18">
        <v>233</v>
      </c>
      <c r="AG8" t="s">
        <v>1110</v>
      </c>
      <c r="AH8" s="18"/>
      <c r="AI8" s="18"/>
      <c r="AJ8" s="18"/>
      <c r="AK8" s="18"/>
      <c r="AL8" s="18"/>
      <c r="AM8" s="18"/>
      <c r="AN8" s="18"/>
      <c r="AO8" s="18"/>
    </row>
    <row r="9" spans="1:41" x14ac:dyDescent="0.2">
      <c r="AH9" s="18" t="s">
        <v>1030</v>
      </c>
      <c r="AI9" s="18" t="s">
        <v>1031</v>
      </c>
      <c r="AJ9" s="18"/>
      <c r="AK9" s="18" t="s">
        <v>1030</v>
      </c>
      <c r="AL9" s="18" t="s">
        <v>1031</v>
      </c>
      <c r="AM9" s="18"/>
      <c r="AN9" s="18" t="s">
        <v>1030</v>
      </c>
      <c r="AO9" s="18" t="s">
        <v>1031</v>
      </c>
    </row>
    <row r="10" spans="1:41" x14ac:dyDescent="0.2">
      <c r="A10" s="17" t="s">
        <v>1076</v>
      </c>
      <c r="Q10" t="s">
        <v>1083</v>
      </c>
      <c r="AH10" s="24">
        <v>0.95417156286721505</v>
      </c>
      <c r="AI10" s="24">
        <v>0.93954295632050899</v>
      </c>
      <c r="AJ10" s="24"/>
      <c r="AK10" s="24">
        <v>0.95950704225352101</v>
      </c>
      <c r="AL10" s="24">
        <v>0.94585213467545903</v>
      </c>
      <c r="AM10" s="24"/>
      <c r="AN10" s="24">
        <v>0.97494252873563203</v>
      </c>
      <c r="AO10" s="24">
        <v>0.90677784904853498</v>
      </c>
    </row>
    <row r="11" spans="1:41" x14ac:dyDescent="0.2">
      <c r="B11" s="18" t="s">
        <v>578</v>
      </c>
      <c r="C11" s="18" t="s">
        <v>580</v>
      </c>
      <c r="D11" s="18" t="s">
        <v>582</v>
      </c>
      <c r="E11" s="18" t="s">
        <v>132</v>
      </c>
      <c r="G11" s="18" t="s">
        <v>578</v>
      </c>
      <c r="H11" s="18" t="s">
        <v>580</v>
      </c>
      <c r="I11" s="18" t="s">
        <v>582</v>
      </c>
      <c r="J11" s="18" t="s">
        <v>132</v>
      </c>
      <c r="L11" s="18" t="s">
        <v>578</v>
      </c>
      <c r="M11" s="18" t="s">
        <v>580</v>
      </c>
      <c r="N11" s="18" t="s">
        <v>582</v>
      </c>
      <c r="O11" s="18" t="s">
        <v>132</v>
      </c>
      <c r="R11" s="18" t="s">
        <v>578</v>
      </c>
      <c r="S11" s="18" t="s">
        <v>580</v>
      </c>
      <c r="T11" s="18" t="s">
        <v>582</v>
      </c>
      <c r="U11" s="18" t="s">
        <v>132</v>
      </c>
      <c r="W11" s="18" t="s">
        <v>578</v>
      </c>
      <c r="X11" s="18" t="s">
        <v>580</v>
      </c>
      <c r="Y11" s="18" t="s">
        <v>582</v>
      </c>
      <c r="Z11" s="18" t="s">
        <v>132</v>
      </c>
      <c r="AB11" s="18" t="s">
        <v>578</v>
      </c>
      <c r="AC11" s="18" t="s">
        <v>580</v>
      </c>
      <c r="AD11" s="18" t="s">
        <v>582</v>
      </c>
      <c r="AE11" s="18" t="s">
        <v>132</v>
      </c>
      <c r="AF11" s="18"/>
      <c r="AH11" s="18">
        <v>3248</v>
      </c>
      <c r="AI11" s="18">
        <v>209</v>
      </c>
      <c r="AJ11" s="18"/>
      <c r="AK11" s="18">
        <v>16350</v>
      </c>
      <c r="AL11" s="18">
        <v>936</v>
      </c>
      <c r="AM11" s="18"/>
      <c r="AN11" s="18">
        <v>4241</v>
      </c>
      <c r="AO11" s="18">
        <v>436</v>
      </c>
    </row>
    <row r="12" spans="1:41" x14ac:dyDescent="0.2">
      <c r="B12" s="18">
        <v>0.89880000000000004</v>
      </c>
      <c r="C12" s="18">
        <v>0.90500000000000003</v>
      </c>
      <c r="D12" s="18">
        <v>0.85389999999999999</v>
      </c>
      <c r="E12" s="18">
        <v>0.87870000000000004</v>
      </c>
      <c r="G12" s="18">
        <v>0.96660000000000001</v>
      </c>
      <c r="H12" s="18">
        <v>0.9617</v>
      </c>
      <c r="I12" s="18">
        <v>0.95760000000000001</v>
      </c>
      <c r="J12" s="18">
        <v>0.95960000000000001</v>
      </c>
      <c r="L12" s="18">
        <v>0.91800000000000004</v>
      </c>
      <c r="M12" s="18">
        <v>0.68089999999999995</v>
      </c>
      <c r="N12" s="18">
        <v>0.80530000000000002</v>
      </c>
      <c r="O12" s="18">
        <v>0.7379</v>
      </c>
      <c r="R12" s="18">
        <v>0.93720000000000003</v>
      </c>
      <c r="S12" s="18">
        <v>0.92979999999999996</v>
      </c>
      <c r="T12" s="18">
        <v>0.83979999999999999</v>
      </c>
      <c r="U12" s="18">
        <v>0.88249999999999995</v>
      </c>
      <c r="W12" s="18">
        <v>0.9708</v>
      </c>
      <c r="X12" s="18">
        <v>0.97389999999999999</v>
      </c>
      <c r="Y12" s="18">
        <v>0.95140000000000002</v>
      </c>
      <c r="Z12" s="18">
        <v>0.96250000000000002</v>
      </c>
      <c r="AB12" s="24">
        <v>0.92300000000000004</v>
      </c>
      <c r="AC12" s="18">
        <v>0.70430000000000004</v>
      </c>
      <c r="AD12" s="18">
        <v>0.79569999999999996</v>
      </c>
      <c r="AE12" s="18">
        <v>0.74719999999999998</v>
      </c>
      <c r="AF12" s="18"/>
      <c r="AH12" s="18">
        <v>156</v>
      </c>
      <c r="AI12" s="18">
        <v>1406</v>
      </c>
      <c r="AJ12" s="18"/>
      <c r="AK12" s="18">
        <v>690</v>
      </c>
      <c r="AL12" s="18">
        <v>14939</v>
      </c>
      <c r="AM12" s="18"/>
      <c r="AN12" s="18">
        <v>109</v>
      </c>
      <c r="AO12" s="18">
        <v>723</v>
      </c>
    </row>
    <row r="13" spans="1:41" x14ac:dyDescent="0.2">
      <c r="B13" s="18">
        <v>1623</v>
      </c>
      <c r="C13" s="18">
        <v>45</v>
      </c>
      <c r="D13" s="18">
        <v>23</v>
      </c>
      <c r="E13" s="18">
        <v>37</v>
      </c>
      <c r="G13" s="18">
        <v>16851</v>
      </c>
      <c r="H13" s="18">
        <v>261</v>
      </c>
      <c r="I13" s="18">
        <v>71</v>
      </c>
      <c r="J13" s="18">
        <v>103</v>
      </c>
      <c r="L13" s="18">
        <v>4387</v>
      </c>
      <c r="M13" s="18">
        <v>105</v>
      </c>
      <c r="N13" s="18">
        <v>71</v>
      </c>
      <c r="O13" s="18">
        <v>114</v>
      </c>
      <c r="R13" s="18">
        <v>3392</v>
      </c>
      <c r="S13" s="18">
        <v>23</v>
      </c>
      <c r="T13" s="18">
        <v>16</v>
      </c>
      <c r="U13" s="18">
        <v>26</v>
      </c>
      <c r="W13" s="18">
        <v>17084</v>
      </c>
      <c r="X13" s="18">
        <v>87</v>
      </c>
      <c r="Y13" s="18">
        <v>42</v>
      </c>
      <c r="Z13" s="18">
        <v>73</v>
      </c>
      <c r="AB13" s="18">
        <v>4423</v>
      </c>
      <c r="AC13" s="18">
        <v>74</v>
      </c>
      <c r="AD13" s="18">
        <v>70</v>
      </c>
      <c r="AE13" s="18">
        <v>110</v>
      </c>
      <c r="AF13" s="18"/>
    </row>
    <row r="14" spans="1:41" x14ac:dyDescent="0.2">
      <c r="B14" s="18">
        <v>56</v>
      </c>
      <c r="C14" s="18">
        <v>379</v>
      </c>
      <c r="D14" s="18">
        <v>0</v>
      </c>
      <c r="E14" s="18">
        <v>3</v>
      </c>
      <c r="G14" s="18">
        <v>80</v>
      </c>
      <c r="H14" s="18">
        <v>4299</v>
      </c>
      <c r="I14" s="18">
        <v>1</v>
      </c>
      <c r="J14" s="18">
        <v>5</v>
      </c>
      <c r="L14" s="18">
        <v>63</v>
      </c>
      <c r="M14" s="18">
        <v>214</v>
      </c>
      <c r="N14" s="18">
        <v>5</v>
      </c>
      <c r="O14" s="18">
        <v>2</v>
      </c>
      <c r="R14" s="18">
        <v>74</v>
      </c>
      <c r="S14" s="18">
        <v>361</v>
      </c>
      <c r="T14" s="18">
        <v>0</v>
      </c>
      <c r="U14" s="18">
        <v>3</v>
      </c>
      <c r="W14" s="18">
        <v>165</v>
      </c>
      <c r="X14" s="18">
        <v>4210</v>
      </c>
      <c r="Y14" s="18">
        <v>5</v>
      </c>
      <c r="Z14" s="18">
        <v>5</v>
      </c>
      <c r="AB14" s="18">
        <v>77</v>
      </c>
      <c r="AC14" s="18">
        <v>200</v>
      </c>
      <c r="AD14" s="18">
        <v>5</v>
      </c>
      <c r="AE14" s="18">
        <v>2</v>
      </c>
      <c r="AF14" s="18"/>
      <c r="AG14" t="s">
        <v>1111</v>
      </c>
    </row>
    <row r="15" spans="1:41" x14ac:dyDescent="0.2">
      <c r="B15" s="18">
        <v>58</v>
      </c>
      <c r="C15" s="18">
        <v>4</v>
      </c>
      <c r="D15" s="18">
        <v>482</v>
      </c>
      <c r="E15" s="18">
        <v>14</v>
      </c>
      <c r="G15" s="18">
        <v>87</v>
      </c>
      <c r="H15" s="18">
        <v>6</v>
      </c>
      <c r="I15" s="18">
        <v>5410</v>
      </c>
      <c r="J15" s="18">
        <v>85</v>
      </c>
      <c r="L15" s="18">
        <v>30</v>
      </c>
      <c r="M15" s="18">
        <v>3</v>
      </c>
      <c r="N15" s="18">
        <v>207</v>
      </c>
      <c r="O15" s="18">
        <v>10</v>
      </c>
      <c r="R15" s="18">
        <v>63</v>
      </c>
      <c r="S15" s="18">
        <v>2</v>
      </c>
      <c r="T15" s="18">
        <v>476</v>
      </c>
      <c r="U15" s="18">
        <v>17</v>
      </c>
      <c r="W15" s="18">
        <v>95</v>
      </c>
      <c r="X15" s="18">
        <v>2</v>
      </c>
      <c r="Y15" s="18">
        <v>5376</v>
      </c>
      <c r="Z15" s="18">
        <v>115</v>
      </c>
      <c r="AB15" s="18">
        <v>29</v>
      </c>
      <c r="AC15" s="18">
        <v>1</v>
      </c>
      <c r="AD15" s="18">
        <v>207</v>
      </c>
      <c r="AE15" s="18">
        <v>13</v>
      </c>
      <c r="AF15" s="18"/>
      <c r="AH15" s="18" t="s">
        <v>1030</v>
      </c>
      <c r="AI15" s="18" t="s">
        <v>1031</v>
      </c>
      <c r="AJ15" s="18"/>
      <c r="AK15" s="18" t="s">
        <v>1030</v>
      </c>
      <c r="AL15" s="18" t="s">
        <v>1031</v>
      </c>
      <c r="AM15" s="18"/>
      <c r="AN15" s="18" t="s">
        <v>1030</v>
      </c>
      <c r="AO15" s="18" t="s">
        <v>1031</v>
      </c>
    </row>
    <row r="16" spans="1:41" x14ac:dyDescent="0.2">
      <c r="B16" s="18">
        <v>79</v>
      </c>
      <c r="C16" s="18">
        <v>1</v>
      </c>
      <c r="D16" s="18">
        <v>13</v>
      </c>
      <c r="E16" s="18">
        <v>472</v>
      </c>
      <c r="G16" s="18">
        <v>335</v>
      </c>
      <c r="H16" s="18">
        <v>4</v>
      </c>
      <c r="I16" s="18">
        <v>60</v>
      </c>
      <c r="J16" s="18">
        <v>5257</v>
      </c>
      <c r="L16" s="18">
        <v>45</v>
      </c>
      <c r="M16" s="18">
        <v>1</v>
      </c>
      <c r="N16" s="18">
        <v>3</v>
      </c>
      <c r="O16" s="18">
        <v>249</v>
      </c>
      <c r="R16" s="18">
        <v>79</v>
      </c>
      <c r="S16" s="18">
        <v>0</v>
      </c>
      <c r="T16" s="18">
        <v>12</v>
      </c>
      <c r="U16" s="18">
        <v>474</v>
      </c>
      <c r="W16" s="18">
        <v>304</v>
      </c>
      <c r="X16" s="18">
        <v>4</v>
      </c>
      <c r="Y16" s="18">
        <v>65</v>
      </c>
      <c r="Z16" s="18">
        <v>5283</v>
      </c>
      <c r="AB16" s="18">
        <v>40</v>
      </c>
      <c r="AC16" s="18">
        <v>1</v>
      </c>
      <c r="AD16" s="18">
        <v>2</v>
      </c>
      <c r="AE16" s="18">
        <v>255</v>
      </c>
      <c r="AF16" s="18"/>
      <c r="AH16" s="24">
        <v>0.92909090909090897</v>
      </c>
      <c r="AI16" s="24">
        <v>0.88715277777777701</v>
      </c>
      <c r="AJ16" s="24"/>
      <c r="AK16" s="24">
        <v>0.97060788243152896</v>
      </c>
      <c r="AL16" s="24">
        <v>0.92462108064329496</v>
      </c>
      <c r="AM16" s="24"/>
      <c r="AN16" s="24">
        <v>0.97813822284908303</v>
      </c>
      <c r="AO16" s="24">
        <v>0.88967286722257799</v>
      </c>
    </row>
    <row r="17" spans="1:42" x14ac:dyDescent="0.2">
      <c r="AF17" s="18"/>
      <c r="AH17" s="18">
        <v>1533</v>
      </c>
      <c r="AI17" s="18">
        <v>195</v>
      </c>
      <c r="AJ17" s="18"/>
      <c r="AK17" s="18">
        <v>15983</v>
      </c>
      <c r="AL17" s="18">
        <v>1303</v>
      </c>
      <c r="AM17" s="18"/>
      <c r="AN17" s="18">
        <v>4161</v>
      </c>
      <c r="AO17" s="18">
        <v>516</v>
      </c>
    </row>
    <row r="18" spans="1:42" x14ac:dyDescent="0.2">
      <c r="A18" t="s">
        <v>1077</v>
      </c>
      <c r="Q18" s="17" t="s">
        <v>1084</v>
      </c>
      <c r="AF18" s="18"/>
      <c r="AH18" s="18">
        <v>117</v>
      </c>
      <c r="AI18" s="18">
        <v>1445</v>
      </c>
      <c r="AJ18" s="18"/>
      <c r="AK18" s="18">
        <v>484</v>
      </c>
      <c r="AL18" s="18">
        <v>15145</v>
      </c>
      <c r="AM18" s="18"/>
      <c r="AN18" s="18">
        <v>93</v>
      </c>
      <c r="AO18" s="18">
        <v>739</v>
      </c>
    </row>
    <row r="19" spans="1:42" s="18" customFormat="1" x14ac:dyDescent="0.2">
      <c r="B19" s="18" t="s">
        <v>578</v>
      </c>
      <c r="C19" s="18" t="s">
        <v>580</v>
      </c>
      <c r="D19" s="18" t="s">
        <v>582</v>
      </c>
      <c r="E19" s="18" t="s">
        <v>132</v>
      </c>
      <c r="G19" s="18" t="s">
        <v>578</v>
      </c>
      <c r="H19" s="18" t="s">
        <v>580</v>
      </c>
      <c r="I19" s="18" t="s">
        <v>582</v>
      </c>
      <c r="J19" s="18" t="s">
        <v>132</v>
      </c>
      <c r="L19" s="18" t="s">
        <v>578</v>
      </c>
      <c r="M19" s="18" t="s">
        <v>580</v>
      </c>
      <c r="N19" s="18" t="s">
        <v>582</v>
      </c>
      <c r="O19" s="18" t="s">
        <v>132</v>
      </c>
      <c r="R19" s="18" t="s">
        <v>578</v>
      </c>
      <c r="S19" s="18" t="s">
        <v>580</v>
      </c>
      <c r="T19" s="18" t="s">
        <v>582</v>
      </c>
      <c r="U19" s="18" t="s">
        <v>132</v>
      </c>
      <c r="W19" s="18" t="s">
        <v>578</v>
      </c>
      <c r="X19" s="18" t="s">
        <v>580</v>
      </c>
      <c r="Y19" s="18" t="s">
        <v>582</v>
      </c>
      <c r="Z19" s="18" t="s">
        <v>132</v>
      </c>
      <c r="AB19" s="18" t="s">
        <v>578</v>
      </c>
      <c r="AC19" s="18" t="s">
        <v>580</v>
      </c>
      <c r="AD19" s="18" t="s">
        <v>582</v>
      </c>
      <c r="AE19" s="18" t="s">
        <v>132</v>
      </c>
    </row>
    <row r="20" spans="1:42" s="18" customFormat="1" x14ac:dyDescent="0.2">
      <c r="B20" s="18">
        <v>0.89600000000000002</v>
      </c>
      <c r="C20" s="18">
        <v>0.91469999999999996</v>
      </c>
      <c r="D20" s="18">
        <v>0.83789999999999998</v>
      </c>
      <c r="E20" s="18">
        <v>0.87460000000000004</v>
      </c>
      <c r="G20" s="18">
        <v>0.95799999999999996</v>
      </c>
      <c r="H20" s="18">
        <v>0.95840000000000003</v>
      </c>
      <c r="I20" s="18">
        <v>0.9395</v>
      </c>
      <c r="J20" s="18">
        <v>0.94879999999999998</v>
      </c>
      <c r="L20" s="18">
        <v>0.92269999999999996</v>
      </c>
      <c r="M20" s="18">
        <v>0.70750000000000002</v>
      </c>
      <c r="N20" s="18">
        <v>0.79090000000000005</v>
      </c>
      <c r="O20" s="18">
        <v>0.74690000000000001</v>
      </c>
      <c r="R20" s="18">
        <v>0.92469999999999997</v>
      </c>
      <c r="S20" s="18">
        <v>0.92469999999999997</v>
      </c>
      <c r="T20" s="18">
        <v>0.80269999999999997</v>
      </c>
      <c r="U20" s="18">
        <v>0.85940000000000005</v>
      </c>
      <c r="W20" s="18">
        <v>0.9577</v>
      </c>
      <c r="X20" s="18">
        <v>0.97240000000000004</v>
      </c>
      <c r="Y20" s="18">
        <v>0.92449999999999999</v>
      </c>
      <c r="Z20" s="18">
        <v>0.94779999999999998</v>
      </c>
      <c r="AB20" s="18">
        <v>0.92490000000000006</v>
      </c>
      <c r="AC20" s="18">
        <v>0.7339</v>
      </c>
      <c r="AD20" s="18">
        <v>0.75239999999999996</v>
      </c>
      <c r="AE20" s="18">
        <v>0.74299999999999999</v>
      </c>
      <c r="AG20" s="17" t="s">
        <v>1112</v>
      </c>
    </row>
    <row r="21" spans="1:42" s="18" customFormat="1" x14ac:dyDescent="0.2">
      <c r="B21" s="18">
        <v>1639</v>
      </c>
      <c r="C21" s="18">
        <v>35</v>
      </c>
      <c r="D21" s="18">
        <v>19</v>
      </c>
      <c r="E21" s="18">
        <v>35</v>
      </c>
      <c r="G21" s="18">
        <v>16851</v>
      </c>
      <c r="H21" s="18">
        <v>227</v>
      </c>
      <c r="I21" s="18">
        <v>73</v>
      </c>
      <c r="J21" s="18">
        <v>135</v>
      </c>
      <c r="L21" s="18">
        <v>4425</v>
      </c>
      <c r="M21" s="18">
        <v>81</v>
      </c>
      <c r="N21" s="18">
        <v>61</v>
      </c>
      <c r="O21" s="18">
        <v>110</v>
      </c>
      <c r="R21" s="18">
        <v>3387</v>
      </c>
      <c r="S21" s="18">
        <v>41</v>
      </c>
      <c r="T21" s="18">
        <v>15</v>
      </c>
      <c r="U21" s="18">
        <v>14</v>
      </c>
      <c r="W21" s="18">
        <v>17074</v>
      </c>
      <c r="X21" s="18">
        <v>141</v>
      </c>
      <c r="Y21" s="18">
        <v>38</v>
      </c>
      <c r="Z21" s="18">
        <v>33</v>
      </c>
      <c r="AB21" s="18">
        <v>4469</v>
      </c>
      <c r="AC21" s="18">
        <v>76</v>
      </c>
      <c r="AD21" s="18">
        <v>61</v>
      </c>
      <c r="AE21" s="18">
        <v>71</v>
      </c>
      <c r="AH21" s="18" t="s">
        <v>1030</v>
      </c>
      <c r="AI21" s="18" t="s">
        <v>1031</v>
      </c>
      <c r="AK21" s="18" t="s">
        <v>1030</v>
      </c>
      <c r="AL21" s="18" t="s">
        <v>1031</v>
      </c>
      <c r="AN21" s="18" t="s">
        <v>1030</v>
      </c>
      <c r="AO21" s="18" t="s">
        <v>1031</v>
      </c>
    </row>
    <row r="22" spans="1:42" s="18" customFormat="1" x14ac:dyDescent="0.2">
      <c r="B22" s="18">
        <v>70</v>
      </c>
      <c r="C22" s="18">
        <v>367</v>
      </c>
      <c r="D22" s="18">
        <v>0</v>
      </c>
      <c r="E22" s="18">
        <v>1</v>
      </c>
      <c r="G22" s="18">
        <v>209</v>
      </c>
      <c r="H22" s="18">
        <v>4175</v>
      </c>
      <c r="I22" s="18">
        <v>0</v>
      </c>
      <c r="J22" s="18">
        <v>1</v>
      </c>
      <c r="L22" s="18">
        <v>76</v>
      </c>
      <c r="M22" s="18">
        <v>204</v>
      </c>
      <c r="N22" s="18">
        <v>3</v>
      </c>
      <c r="O22" s="18">
        <v>1</v>
      </c>
      <c r="R22" s="18">
        <v>78</v>
      </c>
      <c r="S22" s="18">
        <v>357</v>
      </c>
      <c r="T22" s="18">
        <v>0</v>
      </c>
      <c r="U22" s="18">
        <v>3</v>
      </c>
      <c r="W22" s="18">
        <v>197</v>
      </c>
      <c r="X22" s="18">
        <v>4177</v>
      </c>
      <c r="Y22" s="18">
        <v>6</v>
      </c>
      <c r="Z22" s="18">
        <v>5</v>
      </c>
      <c r="AB22" s="18">
        <v>83</v>
      </c>
      <c r="AC22" s="18">
        <v>197</v>
      </c>
      <c r="AD22" s="18">
        <v>2</v>
      </c>
      <c r="AE22" s="18">
        <v>2</v>
      </c>
      <c r="AH22" s="24">
        <v>0.93370165745856304</v>
      </c>
      <c r="AI22" s="24">
        <v>0.88020833333333304</v>
      </c>
      <c r="AJ22" s="24"/>
      <c r="AK22" s="24">
        <v>0.96635387084825197</v>
      </c>
      <c r="AL22" s="24">
        <v>0.90553048709938599</v>
      </c>
      <c r="AM22" s="24"/>
      <c r="AN22" s="24">
        <v>0.97945532728141405</v>
      </c>
      <c r="AO22" s="24">
        <v>0.87663031858028595</v>
      </c>
    </row>
    <row r="23" spans="1:42" s="18" customFormat="1" x14ac:dyDescent="0.2">
      <c r="B23" s="18">
        <v>72</v>
      </c>
      <c r="C23" s="18">
        <v>2</v>
      </c>
      <c r="D23" s="18">
        <v>467</v>
      </c>
      <c r="E23" s="18">
        <v>17</v>
      </c>
      <c r="G23" s="18">
        <v>173</v>
      </c>
      <c r="H23" s="18">
        <v>3</v>
      </c>
      <c r="I23" s="18">
        <v>5330</v>
      </c>
      <c r="J23" s="18">
        <v>82</v>
      </c>
      <c r="L23" s="18">
        <v>34</v>
      </c>
      <c r="M23" s="18">
        <v>2</v>
      </c>
      <c r="N23" s="18">
        <v>203</v>
      </c>
      <c r="O23" s="18">
        <v>11</v>
      </c>
      <c r="Q23"/>
      <c r="R23" s="18">
        <v>86</v>
      </c>
      <c r="S23" s="18">
        <v>3</v>
      </c>
      <c r="T23" s="18">
        <v>459</v>
      </c>
      <c r="U23" s="18">
        <v>10</v>
      </c>
      <c r="W23" s="18">
        <v>202</v>
      </c>
      <c r="X23" s="18">
        <v>5</v>
      </c>
      <c r="Y23" s="18">
        <v>5313</v>
      </c>
      <c r="Z23" s="18">
        <v>68</v>
      </c>
      <c r="AB23" s="18">
        <v>38</v>
      </c>
      <c r="AC23" s="18">
        <v>2</v>
      </c>
      <c r="AD23" s="18">
        <v>202</v>
      </c>
      <c r="AE23" s="18">
        <v>8</v>
      </c>
      <c r="AH23" s="18">
        <v>1521</v>
      </c>
      <c r="AI23" s="18">
        <v>207</v>
      </c>
      <c r="AK23" s="18">
        <v>15653</v>
      </c>
      <c r="AL23" s="18">
        <v>1633</v>
      </c>
      <c r="AN23" s="18">
        <v>4100</v>
      </c>
      <c r="AO23" s="18">
        <v>577</v>
      </c>
    </row>
    <row r="24" spans="1:42" s="18" customFormat="1" x14ac:dyDescent="0.2">
      <c r="B24" s="18">
        <v>78</v>
      </c>
      <c r="C24" s="18">
        <v>0</v>
      </c>
      <c r="D24" s="18">
        <v>13</v>
      </c>
      <c r="E24" s="18">
        <v>474</v>
      </c>
      <c r="G24" s="18">
        <v>361</v>
      </c>
      <c r="H24" s="18">
        <v>8</v>
      </c>
      <c r="I24" s="18">
        <v>109</v>
      </c>
      <c r="J24" s="18">
        <v>5178</v>
      </c>
      <c r="L24" s="18">
        <v>44</v>
      </c>
      <c r="M24" s="18">
        <v>1</v>
      </c>
      <c r="N24" s="18">
        <v>2</v>
      </c>
      <c r="O24" s="18">
        <v>251</v>
      </c>
      <c r="Q24"/>
      <c r="R24" s="18">
        <v>112</v>
      </c>
      <c r="S24" s="18">
        <v>1</v>
      </c>
      <c r="T24" s="18">
        <v>15</v>
      </c>
      <c r="U24" s="18">
        <v>437</v>
      </c>
      <c r="W24" s="18">
        <v>583</v>
      </c>
      <c r="X24" s="18">
        <v>7</v>
      </c>
      <c r="Y24" s="18">
        <v>107</v>
      </c>
      <c r="Z24" s="18">
        <v>4959</v>
      </c>
      <c r="AB24" s="18">
        <v>66</v>
      </c>
      <c r="AC24" s="18">
        <v>1</v>
      </c>
      <c r="AD24" s="18">
        <v>4</v>
      </c>
      <c r="AE24" s="18">
        <v>227</v>
      </c>
      <c r="AH24" s="18">
        <v>108</v>
      </c>
      <c r="AI24" s="18">
        <v>1454</v>
      </c>
      <c r="AK24" s="18">
        <v>545</v>
      </c>
      <c r="AL24" s="18">
        <v>15084</v>
      </c>
      <c r="AN24" s="18">
        <v>86</v>
      </c>
      <c r="AO24" s="18">
        <v>746</v>
      </c>
    </row>
    <row r="25" spans="1:42" x14ac:dyDescent="0.2">
      <c r="AF25" s="18"/>
      <c r="AH25" s="18"/>
      <c r="AI25" s="18"/>
      <c r="AJ25" s="18"/>
      <c r="AK25" s="18"/>
      <c r="AL25" s="18"/>
      <c r="AM25" s="18"/>
      <c r="AN25" s="18"/>
      <c r="AO25" s="18"/>
      <c r="AP25" s="18"/>
    </row>
    <row r="26" spans="1:42" x14ac:dyDescent="0.2">
      <c r="A26" t="s">
        <v>1078</v>
      </c>
      <c r="Q26" t="s">
        <v>1085</v>
      </c>
      <c r="AF26" s="18"/>
      <c r="AG26" t="s">
        <v>1113</v>
      </c>
      <c r="AH26" s="18"/>
      <c r="AI26" s="18"/>
      <c r="AJ26" s="18"/>
      <c r="AK26" s="18"/>
      <c r="AL26" s="18"/>
      <c r="AM26" s="18"/>
      <c r="AN26" s="18"/>
      <c r="AO26" s="18"/>
      <c r="AP26" s="18"/>
    </row>
    <row r="27" spans="1:42" x14ac:dyDescent="0.2">
      <c r="B27" s="18" t="s">
        <v>578</v>
      </c>
      <c r="C27" s="18" t="s">
        <v>580</v>
      </c>
      <c r="D27" s="18" t="s">
        <v>582</v>
      </c>
      <c r="E27" s="18" t="s">
        <v>132</v>
      </c>
      <c r="G27" s="18" t="s">
        <v>578</v>
      </c>
      <c r="H27" s="18" t="s">
        <v>580</v>
      </c>
      <c r="I27" s="18" t="s">
        <v>582</v>
      </c>
      <c r="J27" s="18" t="s">
        <v>132</v>
      </c>
      <c r="L27" s="18" t="s">
        <v>578</v>
      </c>
      <c r="M27" s="18" t="s">
        <v>580</v>
      </c>
      <c r="N27" s="18" t="s">
        <v>582</v>
      </c>
      <c r="O27" s="18" t="s">
        <v>132</v>
      </c>
      <c r="R27" s="18" t="s">
        <v>578</v>
      </c>
      <c r="S27" s="18" t="s">
        <v>580</v>
      </c>
      <c r="T27" s="18" t="s">
        <v>582</v>
      </c>
      <c r="U27" s="18" t="s">
        <v>132</v>
      </c>
      <c r="W27" s="18" t="s">
        <v>578</v>
      </c>
      <c r="X27" s="18" t="s">
        <v>580</v>
      </c>
      <c r="Y27" s="18" t="s">
        <v>582</v>
      </c>
      <c r="Z27" s="18" t="s">
        <v>132</v>
      </c>
      <c r="AB27" s="18" t="s">
        <v>578</v>
      </c>
      <c r="AC27" s="18" t="s">
        <v>580</v>
      </c>
      <c r="AD27" s="18" t="s">
        <v>582</v>
      </c>
      <c r="AE27" s="18" t="s">
        <v>132</v>
      </c>
      <c r="AF27" s="18"/>
      <c r="AH27" s="18" t="s">
        <v>1030</v>
      </c>
      <c r="AI27" s="18" t="s">
        <v>1031</v>
      </c>
      <c r="AJ27" s="18"/>
      <c r="AK27" s="18" t="s">
        <v>1030</v>
      </c>
      <c r="AL27" s="18" t="s">
        <v>1031</v>
      </c>
      <c r="AM27" s="18"/>
      <c r="AN27" s="18" t="s">
        <v>1030</v>
      </c>
      <c r="AO27" s="18" t="s">
        <v>1031</v>
      </c>
      <c r="AP27" s="18"/>
    </row>
    <row r="28" spans="1:42" x14ac:dyDescent="0.2">
      <c r="B28" s="18">
        <v>0.89810000000000001</v>
      </c>
      <c r="C28" s="18">
        <v>0.90710000000000002</v>
      </c>
      <c r="D28" s="18">
        <v>0.85070000000000001</v>
      </c>
      <c r="E28" s="18">
        <v>0.878</v>
      </c>
      <c r="G28" s="18">
        <v>0.95709999999999995</v>
      </c>
      <c r="H28" s="18">
        <v>0.95379999999999998</v>
      </c>
      <c r="I28" s="18">
        <v>0.94269999999999998</v>
      </c>
      <c r="J28" s="18">
        <v>0.94820000000000004</v>
      </c>
      <c r="L28" s="18">
        <v>0.92049999999999998</v>
      </c>
      <c r="M28" s="18">
        <v>0.69510000000000005</v>
      </c>
      <c r="N28" s="18">
        <v>0.79449999999999998</v>
      </c>
      <c r="O28" s="18">
        <v>0.74139999999999995</v>
      </c>
      <c r="R28" s="18">
        <v>0.93179999999999996</v>
      </c>
      <c r="S28" s="18">
        <v>0.91990000000000005</v>
      </c>
      <c r="T28" s="18">
        <v>0.83089999999999997</v>
      </c>
      <c r="U28" s="18">
        <v>0.87309999999999999</v>
      </c>
      <c r="W28" s="18">
        <v>0.96489999999999998</v>
      </c>
      <c r="X28" s="18">
        <v>0.97130000000000005</v>
      </c>
      <c r="Y28" s="18">
        <v>0.93989999999999996</v>
      </c>
      <c r="Z28" s="18">
        <v>0.95540000000000003</v>
      </c>
      <c r="AB28" s="18">
        <v>0.92249999999999999</v>
      </c>
      <c r="AC28" s="18">
        <v>0.70989999999999998</v>
      </c>
      <c r="AD28" s="18">
        <v>0.77639999999999998</v>
      </c>
      <c r="AE28" s="18">
        <v>0.74170000000000003</v>
      </c>
      <c r="AF28" s="18"/>
      <c r="AH28" s="24">
        <v>0.93024654239326499</v>
      </c>
      <c r="AI28" s="24">
        <v>0.89525462962962898</v>
      </c>
      <c r="AJ28" s="24"/>
      <c r="AK28" s="24">
        <v>0.97088730177944504</v>
      </c>
      <c r="AL28" s="24">
        <v>0.92797639708434498</v>
      </c>
      <c r="AM28" s="24"/>
      <c r="AN28" s="24">
        <v>0.97655883731833104</v>
      </c>
      <c r="AO28" s="24">
        <v>0.89074192858669998</v>
      </c>
      <c r="AP28" s="18"/>
    </row>
    <row r="29" spans="1:42" x14ac:dyDescent="0.2">
      <c r="B29" s="18">
        <v>1626</v>
      </c>
      <c r="C29" s="18">
        <v>40</v>
      </c>
      <c r="D29" s="18">
        <v>25</v>
      </c>
      <c r="E29" s="18">
        <v>37</v>
      </c>
      <c r="G29" s="18">
        <v>16770</v>
      </c>
      <c r="H29" s="18">
        <v>250</v>
      </c>
      <c r="I29" s="18">
        <v>113</v>
      </c>
      <c r="J29" s="18">
        <v>153</v>
      </c>
      <c r="L29" s="18">
        <v>4410</v>
      </c>
      <c r="M29" s="18">
        <v>85</v>
      </c>
      <c r="N29" s="18">
        <v>77</v>
      </c>
      <c r="O29" s="18">
        <v>105</v>
      </c>
      <c r="R29" s="18">
        <v>3379</v>
      </c>
      <c r="S29" s="18">
        <v>29</v>
      </c>
      <c r="T29" s="18">
        <v>26</v>
      </c>
      <c r="U29" s="18">
        <v>23</v>
      </c>
      <c r="W29" s="18">
        <v>17071</v>
      </c>
      <c r="X29" s="18">
        <v>88</v>
      </c>
      <c r="Y29" s="18">
        <v>63</v>
      </c>
      <c r="Z29" s="18">
        <v>64</v>
      </c>
      <c r="AB29" s="18">
        <v>4436</v>
      </c>
      <c r="AC29" s="18">
        <v>67</v>
      </c>
      <c r="AD29" s="18">
        <v>84</v>
      </c>
      <c r="AE29" s="18">
        <v>90</v>
      </c>
      <c r="AF29" s="18"/>
      <c r="AH29" s="18">
        <v>1547</v>
      </c>
      <c r="AI29" s="18">
        <v>181</v>
      </c>
      <c r="AJ29" s="18"/>
      <c r="AK29" s="18">
        <v>16041</v>
      </c>
      <c r="AL29" s="18">
        <v>1245</v>
      </c>
      <c r="AM29" s="18"/>
      <c r="AN29" s="18">
        <v>4166</v>
      </c>
      <c r="AO29" s="18">
        <v>511</v>
      </c>
    </row>
    <row r="30" spans="1:42" x14ac:dyDescent="0.2">
      <c r="B30" s="18">
        <v>69</v>
      </c>
      <c r="C30" s="18">
        <v>366</v>
      </c>
      <c r="D30" s="18">
        <v>0</v>
      </c>
      <c r="E30" s="18">
        <v>3</v>
      </c>
      <c r="G30" s="18">
        <v>223</v>
      </c>
      <c r="H30" s="18">
        <v>4151</v>
      </c>
      <c r="I30" s="18">
        <v>3</v>
      </c>
      <c r="J30" s="18">
        <v>8</v>
      </c>
      <c r="L30" s="18">
        <v>72</v>
      </c>
      <c r="M30" s="18">
        <v>206</v>
      </c>
      <c r="N30" s="18">
        <v>3</v>
      </c>
      <c r="O30" s="18">
        <v>3</v>
      </c>
      <c r="R30" s="18">
        <v>82</v>
      </c>
      <c r="S30" s="18">
        <v>354</v>
      </c>
      <c r="T30" s="18">
        <v>0</v>
      </c>
      <c r="U30" s="18">
        <v>2</v>
      </c>
      <c r="W30" s="18">
        <v>251</v>
      </c>
      <c r="X30" s="18">
        <v>4124</v>
      </c>
      <c r="Y30" s="18">
        <v>7</v>
      </c>
      <c r="Z30" s="18">
        <v>3</v>
      </c>
      <c r="AB30" s="18">
        <v>83</v>
      </c>
      <c r="AC30" s="18">
        <v>195</v>
      </c>
      <c r="AD30" s="18">
        <v>4</v>
      </c>
      <c r="AE30" s="18">
        <v>2</v>
      </c>
      <c r="AF30" s="18"/>
      <c r="AH30" s="18">
        <v>116</v>
      </c>
      <c r="AI30" s="18">
        <v>1446</v>
      </c>
      <c r="AJ30" s="18"/>
      <c r="AK30" s="18">
        <v>481</v>
      </c>
      <c r="AL30" s="18">
        <v>15148</v>
      </c>
      <c r="AM30" s="18"/>
      <c r="AN30" s="18">
        <v>100</v>
      </c>
      <c r="AO30" s="18">
        <v>732</v>
      </c>
    </row>
    <row r="31" spans="1:42" x14ac:dyDescent="0.2">
      <c r="B31" s="18">
        <v>57</v>
      </c>
      <c r="C31" s="18">
        <v>1</v>
      </c>
      <c r="D31" s="18">
        <v>485</v>
      </c>
      <c r="E31" s="18">
        <v>15</v>
      </c>
      <c r="G31" s="18">
        <v>121</v>
      </c>
      <c r="H31" s="18">
        <v>2</v>
      </c>
      <c r="I31" s="18">
        <v>5392</v>
      </c>
      <c r="J31" s="18">
        <v>73</v>
      </c>
      <c r="L31" s="18">
        <v>30</v>
      </c>
      <c r="M31" s="18">
        <v>2</v>
      </c>
      <c r="N31" s="18">
        <v>208</v>
      </c>
      <c r="O31" s="18">
        <v>10</v>
      </c>
      <c r="R31" s="18">
        <v>60</v>
      </c>
      <c r="S31" s="18">
        <v>1</v>
      </c>
      <c r="T31" s="18">
        <v>485</v>
      </c>
      <c r="U31" s="18">
        <v>12</v>
      </c>
      <c r="W31" s="18">
        <v>110</v>
      </c>
      <c r="X31" s="18">
        <v>1</v>
      </c>
      <c r="Y31" s="18">
        <v>5427</v>
      </c>
      <c r="Z31" s="18">
        <v>50</v>
      </c>
      <c r="AB31" s="18">
        <v>33</v>
      </c>
      <c r="AC31" s="18">
        <v>1</v>
      </c>
      <c r="AD31" s="18">
        <v>207</v>
      </c>
      <c r="AE31" s="18">
        <v>9</v>
      </c>
      <c r="AF31" s="18"/>
    </row>
    <row r="32" spans="1:42" x14ac:dyDescent="0.2">
      <c r="B32" s="18">
        <v>73</v>
      </c>
      <c r="C32" s="18">
        <v>1</v>
      </c>
      <c r="D32" s="18">
        <v>14</v>
      </c>
      <c r="E32" s="18">
        <v>477</v>
      </c>
      <c r="G32" s="18">
        <v>354</v>
      </c>
      <c r="H32" s="18">
        <v>4</v>
      </c>
      <c r="I32" s="18">
        <v>108</v>
      </c>
      <c r="J32" s="18">
        <v>5190</v>
      </c>
      <c r="L32" s="18">
        <v>46</v>
      </c>
      <c r="M32" s="18">
        <v>1</v>
      </c>
      <c r="N32" s="18">
        <v>4</v>
      </c>
      <c r="O32" s="18">
        <v>247</v>
      </c>
      <c r="R32" s="18">
        <v>87</v>
      </c>
      <c r="S32" s="18">
        <v>1</v>
      </c>
      <c r="T32" s="18">
        <v>19</v>
      </c>
      <c r="U32" s="18">
        <v>458</v>
      </c>
      <c r="W32" s="18">
        <v>359</v>
      </c>
      <c r="X32" s="18">
        <v>7</v>
      </c>
      <c r="Y32" s="18">
        <v>151</v>
      </c>
      <c r="Z32" s="18">
        <v>5139</v>
      </c>
      <c r="AB32" s="18">
        <v>47</v>
      </c>
      <c r="AC32" s="18">
        <v>1</v>
      </c>
      <c r="AD32" s="18">
        <v>6</v>
      </c>
      <c r="AE32" s="18">
        <v>244</v>
      </c>
      <c r="AF32" s="18"/>
      <c r="AG32" t="s">
        <v>1114</v>
      </c>
    </row>
    <row r="33" spans="1:44" x14ac:dyDescent="0.2">
      <c r="AF33" s="18"/>
      <c r="AH33" s="18" t="s">
        <v>1030</v>
      </c>
      <c r="AI33" s="18" t="s">
        <v>1031</v>
      </c>
      <c r="AJ33" s="18"/>
      <c r="AK33" s="18" t="s">
        <v>1030</v>
      </c>
      <c r="AL33" s="18" t="s">
        <v>1031</v>
      </c>
      <c r="AM33" s="18"/>
      <c r="AN33" s="18" t="s">
        <v>1030</v>
      </c>
      <c r="AO33" s="18" t="s">
        <v>1031</v>
      </c>
      <c r="AP33" s="18"/>
      <c r="AQ33" s="18"/>
      <c r="AR33" s="18"/>
    </row>
    <row r="34" spans="1:44" x14ac:dyDescent="0.2">
      <c r="A34" t="s">
        <v>1081</v>
      </c>
      <c r="Q34" t="s">
        <v>1086</v>
      </c>
      <c r="AH34" s="24">
        <v>0.92929898142600298</v>
      </c>
      <c r="AI34" s="24">
        <v>0.89756944444444398</v>
      </c>
      <c r="AJ34" s="24"/>
      <c r="AK34" s="24">
        <v>0.97447837919564495</v>
      </c>
      <c r="AL34" s="24">
        <v>0.93214161749392499</v>
      </c>
      <c r="AM34" s="24"/>
      <c r="AN34" s="24">
        <v>0.97766807710390202</v>
      </c>
      <c r="AO34" s="24">
        <v>0.88924524267692895</v>
      </c>
      <c r="AP34" s="18"/>
      <c r="AQ34" s="18"/>
      <c r="AR34" s="18"/>
    </row>
    <row r="35" spans="1:44" x14ac:dyDescent="0.2">
      <c r="B35" s="18" t="s">
        <v>578</v>
      </c>
      <c r="C35" s="18" t="s">
        <v>580</v>
      </c>
      <c r="D35" s="18" t="s">
        <v>582</v>
      </c>
      <c r="E35" s="18" t="s">
        <v>132</v>
      </c>
      <c r="G35" s="18" t="s">
        <v>578</v>
      </c>
      <c r="H35" s="18" t="s">
        <v>580</v>
      </c>
      <c r="I35" s="18" t="s">
        <v>582</v>
      </c>
      <c r="J35" s="18" t="s">
        <v>132</v>
      </c>
      <c r="L35" s="18" t="s">
        <v>578</v>
      </c>
      <c r="M35" s="18" t="s">
        <v>580</v>
      </c>
      <c r="N35" s="18" t="s">
        <v>582</v>
      </c>
      <c r="O35" s="18" t="s">
        <v>132</v>
      </c>
      <c r="R35" s="18" t="s">
        <v>578</v>
      </c>
      <c r="S35" s="18" t="s">
        <v>580</v>
      </c>
      <c r="T35" s="18" t="s">
        <v>582</v>
      </c>
      <c r="U35" s="18" t="s">
        <v>132</v>
      </c>
      <c r="W35" s="18" t="s">
        <v>578</v>
      </c>
      <c r="X35" s="18" t="s">
        <v>580</v>
      </c>
      <c r="Y35" s="18" t="s">
        <v>582</v>
      </c>
      <c r="Z35" s="18" t="s">
        <v>132</v>
      </c>
      <c r="AB35" s="18" t="s">
        <v>578</v>
      </c>
      <c r="AC35" s="18" t="s">
        <v>580</v>
      </c>
      <c r="AD35" s="18" t="s">
        <v>582</v>
      </c>
      <c r="AE35" s="18" t="s">
        <v>132</v>
      </c>
      <c r="AH35" s="18">
        <v>1551</v>
      </c>
      <c r="AI35" s="18">
        <v>177</v>
      </c>
      <c r="AJ35" s="18"/>
      <c r="AK35" s="18">
        <v>16113</v>
      </c>
      <c r="AL35" s="18">
        <v>1173</v>
      </c>
      <c r="AM35" s="18"/>
      <c r="AN35" s="18">
        <v>4159</v>
      </c>
      <c r="AO35" s="18">
        <v>518</v>
      </c>
      <c r="AP35" s="18"/>
      <c r="AQ35" s="18"/>
      <c r="AR35" s="18"/>
    </row>
    <row r="36" spans="1:44" x14ac:dyDescent="0.2">
      <c r="B36" s="18">
        <v>0.89270000000000005</v>
      </c>
      <c r="C36" s="18">
        <v>0.9234</v>
      </c>
      <c r="D36" s="18">
        <v>0.82579999999999998</v>
      </c>
      <c r="E36" s="18">
        <v>0.87180000000000002</v>
      </c>
      <c r="G36" s="18">
        <v>0.94889999999999997</v>
      </c>
      <c r="H36" s="18">
        <v>0.9587</v>
      </c>
      <c r="I36" s="18">
        <v>0.92</v>
      </c>
      <c r="J36" s="18">
        <v>0.93899999999999995</v>
      </c>
      <c r="L36" s="18">
        <v>0.92390000000000005</v>
      </c>
      <c r="M36" s="18">
        <v>0.71960000000000002</v>
      </c>
      <c r="N36" s="18">
        <v>0.77400000000000002</v>
      </c>
      <c r="O36" s="18">
        <v>0.74580000000000002</v>
      </c>
      <c r="R36" s="18">
        <v>0.92949999999999999</v>
      </c>
      <c r="S36" s="18">
        <v>0.93430000000000002</v>
      </c>
      <c r="T36" s="18">
        <v>0.81100000000000005</v>
      </c>
      <c r="U36" s="18">
        <v>0.86829999999999996</v>
      </c>
      <c r="W36" s="18">
        <v>0.9617</v>
      </c>
      <c r="X36" s="18">
        <v>0.97709999999999997</v>
      </c>
      <c r="Y36" s="18">
        <v>0.92949999999999999</v>
      </c>
      <c r="Z36" s="18">
        <v>0.95269999999999999</v>
      </c>
      <c r="AB36" s="18">
        <v>0.92579999999999996</v>
      </c>
      <c r="AC36" s="18">
        <v>0.73760000000000003</v>
      </c>
      <c r="AD36" s="18">
        <v>0.75360000000000005</v>
      </c>
      <c r="AE36" s="18">
        <v>0.74550000000000005</v>
      </c>
      <c r="AH36" s="18">
        <v>118</v>
      </c>
      <c r="AI36" s="18">
        <v>1444</v>
      </c>
      <c r="AJ36" s="18"/>
      <c r="AK36" s="18">
        <v>422</v>
      </c>
      <c r="AL36" s="18">
        <v>15207</v>
      </c>
      <c r="AM36" s="18"/>
      <c r="AN36" s="18">
        <v>95</v>
      </c>
      <c r="AO36" s="18">
        <v>737</v>
      </c>
      <c r="AP36" s="18"/>
      <c r="AQ36" s="18"/>
      <c r="AR36" s="18"/>
    </row>
    <row r="37" spans="1:44" x14ac:dyDescent="0.2">
      <c r="B37" s="18">
        <v>1647</v>
      </c>
      <c r="C37" s="18">
        <v>35</v>
      </c>
      <c r="D37" s="18">
        <v>18</v>
      </c>
      <c r="E37" s="18">
        <v>28</v>
      </c>
      <c r="G37" s="18">
        <v>16855</v>
      </c>
      <c r="H37" s="18">
        <v>244</v>
      </c>
      <c r="I37" s="18">
        <v>69</v>
      </c>
      <c r="J37" s="18">
        <v>118</v>
      </c>
      <c r="L37" s="18">
        <v>4446</v>
      </c>
      <c r="M37" s="18">
        <v>81</v>
      </c>
      <c r="N37" s="18">
        <v>55</v>
      </c>
      <c r="O37" s="18">
        <v>95</v>
      </c>
      <c r="R37" s="18">
        <v>3398</v>
      </c>
      <c r="S37" s="18">
        <v>25</v>
      </c>
      <c r="T37" s="18">
        <v>19</v>
      </c>
      <c r="U37" s="18">
        <v>15</v>
      </c>
      <c r="W37" s="18">
        <v>17128</v>
      </c>
      <c r="X37" s="18">
        <v>75</v>
      </c>
      <c r="Y37" s="18">
        <v>36</v>
      </c>
      <c r="Z37" s="18">
        <v>47</v>
      </c>
      <c r="AB37" s="18">
        <v>4473</v>
      </c>
      <c r="AC37" s="18">
        <v>64</v>
      </c>
      <c r="AD37" s="18">
        <v>67</v>
      </c>
      <c r="AE37" s="18">
        <v>73</v>
      </c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</row>
    <row r="38" spans="1:44" x14ac:dyDescent="0.2">
      <c r="B38" s="18">
        <v>71</v>
      </c>
      <c r="C38" s="18">
        <v>364</v>
      </c>
      <c r="D38" s="18">
        <v>0</v>
      </c>
      <c r="E38" s="18">
        <v>3</v>
      </c>
      <c r="G38" s="18">
        <v>283</v>
      </c>
      <c r="H38" s="18">
        <v>4094</v>
      </c>
      <c r="I38" s="18">
        <v>3</v>
      </c>
      <c r="J38" s="18">
        <v>5</v>
      </c>
      <c r="L38" s="18">
        <v>74</v>
      </c>
      <c r="M38" s="18">
        <v>205</v>
      </c>
      <c r="N38" s="18">
        <v>3</v>
      </c>
      <c r="O38" s="18">
        <v>2</v>
      </c>
      <c r="R38" s="18">
        <v>89</v>
      </c>
      <c r="S38" s="18">
        <v>347</v>
      </c>
      <c r="T38" s="18">
        <v>0</v>
      </c>
      <c r="U38" s="18">
        <v>2</v>
      </c>
      <c r="W38" s="18">
        <v>252</v>
      </c>
      <c r="X38" s="18">
        <v>4125</v>
      </c>
      <c r="Y38" s="18">
        <v>3</v>
      </c>
      <c r="Z38" s="18">
        <v>5</v>
      </c>
      <c r="AB38" s="18">
        <v>87</v>
      </c>
      <c r="AC38" s="18">
        <v>191</v>
      </c>
      <c r="AD38" s="18">
        <v>4</v>
      </c>
      <c r="AE38" s="18">
        <v>2</v>
      </c>
      <c r="AG38" t="s">
        <v>1115</v>
      </c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</row>
    <row r="39" spans="1:44" x14ac:dyDescent="0.2">
      <c r="B39" s="18">
        <v>78</v>
      </c>
      <c r="C39" s="18">
        <v>1</v>
      </c>
      <c r="D39" s="18">
        <v>465</v>
      </c>
      <c r="E39" s="18">
        <v>14</v>
      </c>
      <c r="G39" s="18">
        <v>254</v>
      </c>
      <c r="H39" s="18">
        <v>3</v>
      </c>
      <c r="I39" s="18">
        <v>5208</v>
      </c>
      <c r="J39" s="18">
        <v>123</v>
      </c>
      <c r="L39" s="18">
        <v>36</v>
      </c>
      <c r="M39" s="18">
        <v>3</v>
      </c>
      <c r="N39" s="18">
        <v>201</v>
      </c>
      <c r="O39" s="18">
        <v>10</v>
      </c>
      <c r="R39" s="18">
        <v>76</v>
      </c>
      <c r="S39" s="18">
        <v>2</v>
      </c>
      <c r="T39" s="18">
        <v>468</v>
      </c>
      <c r="U39" s="18">
        <v>12</v>
      </c>
      <c r="W39" s="18">
        <v>161</v>
      </c>
      <c r="X39" s="18">
        <v>3</v>
      </c>
      <c r="Y39" s="18">
        <v>5344</v>
      </c>
      <c r="Z39" s="18">
        <v>80</v>
      </c>
      <c r="AB39" s="18">
        <v>40</v>
      </c>
      <c r="AC39" s="18">
        <v>2</v>
      </c>
      <c r="AD39" s="18">
        <v>199</v>
      </c>
      <c r="AE39" s="18">
        <v>9</v>
      </c>
      <c r="AH39" s="18" t="s">
        <v>1030</v>
      </c>
      <c r="AI39" s="18" t="s">
        <v>1031</v>
      </c>
      <c r="AJ39" s="18"/>
      <c r="AK39" s="18" t="s">
        <v>1030</v>
      </c>
      <c r="AL39" s="18" t="s">
        <v>1031</v>
      </c>
      <c r="AM39" s="18"/>
      <c r="AN39" s="18" t="s">
        <v>1030</v>
      </c>
      <c r="AO39" s="18" t="s">
        <v>1031</v>
      </c>
    </row>
    <row r="40" spans="1:44" x14ac:dyDescent="0.2">
      <c r="B40" s="18">
        <v>97</v>
      </c>
      <c r="C40" s="18">
        <v>0</v>
      </c>
      <c r="D40" s="18">
        <v>8</v>
      </c>
      <c r="E40" s="18">
        <v>460</v>
      </c>
      <c r="G40" s="18">
        <v>525</v>
      </c>
      <c r="H40" s="18">
        <v>3</v>
      </c>
      <c r="I40" s="18">
        <v>51</v>
      </c>
      <c r="J40" s="18">
        <v>5077</v>
      </c>
      <c r="L40" s="18">
        <v>58</v>
      </c>
      <c r="M40" s="18">
        <v>0</v>
      </c>
      <c r="N40" s="18">
        <v>2</v>
      </c>
      <c r="O40" s="18">
        <v>238</v>
      </c>
      <c r="R40" s="18">
        <v>100</v>
      </c>
      <c r="S40" s="18">
        <v>0</v>
      </c>
      <c r="T40" s="18">
        <v>14</v>
      </c>
      <c r="U40" s="18">
        <v>451</v>
      </c>
      <c r="W40" s="18">
        <v>507</v>
      </c>
      <c r="X40" s="18">
        <v>4</v>
      </c>
      <c r="Y40" s="18">
        <v>87</v>
      </c>
      <c r="Z40" s="18">
        <v>5058</v>
      </c>
      <c r="AB40" s="18">
        <v>59</v>
      </c>
      <c r="AC40" s="18">
        <v>1</v>
      </c>
      <c r="AD40" s="18">
        <v>1</v>
      </c>
      <c r="AE40" s="18">
        <v>237</v>
      </c>
      <c r="AH40" s="156">
        <v>0.87932900432900396</v>
      </c>
      <c r="AI40" s="156">
        <v>0.94039351851851805</v>
      </c>
      <c r="AJ40" s="156"/>
      <c r="AK40" s="156">
        <v>0.93473507148864499</v>
      </c>
      <c r="AL40" s="156">
        <v>0.96442207566816995</v>
      </c>
      <c r="AM40" s="156"/>
      <c r="AN40" s="156">
        <v>0.96748506967485004</v>
      </c>
      <c r="AO40" s="156">
        <v>0.93521488133418795</v>
      </c>
    </row>
    <row r="41" spans="1:44" x14ac:dyDescent="0.2">
      <c r="AH41" s="18">
        <v>1625</v>
      </c>
      <c r="AI41" s="18">
        <v>103</v>
      </c>
      <c r="AJ41" s="18"/>
      <c r="AK41" s="18">
        <v>16671</v>
      </c>
      <c r="AL41" s="18">
        <v>615</v>
      </c>
      <c r="AM41" s="18"/>
      <c r="AN41" s="18">
        <v>4374</v>
      </c>
      <c r="AO41" s="18">
        <v>303</v>
      </c>
    </row>
    <row r="42" spans="1:44" x14ac:dyDescent="0.2">
      <c r="AH42" s="18">
        <v>223</v>
      </c>
      <c r="AI42" s="18">
        <v>1339</v>
      </c>
      <c r="AJ42" s="18"/>
      <c r="AK42" s="18">
        <v>1164</v>
      </c>
      <c r="AL42" s="18">
        <v>14465</v>
      </c>
      <c r="AM42" s="18"/>
      <c r="AN42" s="18">
        <v>147</v>
      </c>
      <c r="AO42" s="18">
        <v>685</v>
      </c>
    </row>
    <row r="43" spans="1:44" x14ac:dyDescent="0.2">
      <c r="L43" s="24">
        <f>AVERAGE(L36,L28,L20,L4,L12)</f>
        <v>0.9206200000000001</v>
      </c>
      <c r="M43" s="24">
        <f t="shared" ref="M43:O43" si="0">AVERAGE(M36,M28,M20,M4,M12)</f>
        <v>0.69744000000000006</v>
      </c>
      <c r="N43" s="24">
        <f t="shared" si="0"/>
        <v>0.79327999999999999</v>
      </c>
      <c r="O43" s="24">
        <f t="shared" si="0"/>
        <v>0.74204000000000003</v>
      </c>
      <c r="AB43" s="24">
        <f>AVERAGE(AB36,AB28,AB20,AB4,AB12)</f>
        <v>0.92446000000000006</v>
      </c>
      <c r="AC43" s="24">
        <f t="shared" ref="AC43:AE43" si="1">AVERAGE(AC36,AC28,AC20,AC4,AC12)</f>
        <v>0.72477999999999998</v>
      </c>
      <c r="AD43" s="24">
        <f t="shared" si="1"/>
        <v>0.7661</v>
      </c>
      <c r="AE43" s="24">
        <f t="shared" si="1"/>
        <v>0.74451999999999996</v>
      </c>
    </row>
    <row r="44" spans="1:44" x14ac:dyDescent="0.2">
      <c r="L44" s="24">
        <f>_xlfn.STDEV.P(L4,L12,L20,L28,L36)</f>
        <v>2.4011663832396043E-3</v>
      </c>
      <c r="M44" s="24">
        <f t="shared" ref="M44:O44" si="2">_xlfn.STDEV.P(M4,M12,M20,M28,M36)</f>
        <v>1.448635219784471E-2</v>
      </c>
      <c r="N44" s="24">
        <f t="shared" si="2"/>
        <v>1.090181636242327E-2</v>
      </c>
      <c r="O44" s="24">
        <f t="shared" si="2"/>
        <v>3.7430468872297219E-3</v>
      </c>
      <c r="AB44" s="24">
        <f>_xlfn.STDEV.P(AB4,AB12,AB20,AB28,AB36)</f>
        <v>1.4595889832415133E-3</v>
      </c>
      <c r="AC44" s="24">
        <f t="shared" ref="AC44:AE44" si="3">_xlfn.STDEV.P(AC4,AC12,AC20,AC28,AC36)</f>
        <v>1.4618262550659015E-2</v>
      </c>
      <c r="AD44" s="24">
        <f t="shared" si="3"/>
        <v>1.7400459764040713E-2</v>
      </c>
      <c r="AE44" s="24">
        <f t="shared" si="3"/>
        <v>1.9425756098540826E-3</v>
      </c>
      <c r="AG44" t="s">
        <v>1116</v>
      </c>
    </row>
    <row r="45" spans="1:44" x14ac:dyDescent="0.2">
      <c r="AH45" s="18" t="s">
        <v>1030</v>
      </c>
      <c r="AI45" s="18" t="s">
        <v>1031</v>
      </c>
      <c r="AJ45" s="18"/>
      <c r="AK45" s="18" t="s">
        <v>1030</v>
      </c>
      <c r="AL45" s="18" t="s">
        <v>1031</v>
      </c>
      <c r="AM45" s="18"/>
      <c r="AN45" s="18" t="s">
        <v>1030</v>
      </c>
      <c r="AO45" s="18" t="s">
        <v>1031</v>
      </c>
    </row>
    <row r="46" spans="1:44" x14ac:dyDescent="0.2">
      <c r="L46" s="18" t="str">
        <f>CONCATENATE(LEFT(L43*100, 5),  "±", LEFT(L44*100, 4))</f>
        <v>92.06±0.24</v>
      </c>
      <c r="M46" s="18" t="str">
        <f t="shared" ref="M46:O46" si="4">CONCATENATE(LEFT(M43*100, 5),  "±", LEFT(M44*100, 4))</f>
        <v>69.74±1.44</v>
      </c>
      <c r="N46" s="18" t="str">
        <f t="shared" si="4"/>
        <v>79.32±1.09</v>
      </c>
      <c r="O46" s="18" t="str">
        <f t="shared" si="4"/>
        <v>74.20±0.37</v>
      </c>
      <c r="AB46" s="18" t="str">
        <f>CONCATENATE(LEFT(AB43*100, 5),  "±", LEFT(AB44*100, 4))</f>
        <v>92.44±0.14</v>
      </c>
      <c r="AC46" s="18" t="str">
        <f t="shared" ref="AC46:AE46" si="5">CONCATENATE(LEFT(AC43*100, 5),  "±", LEFT(AC44*100, 4))</f>
        <v>72.47±1.46</v>
      </c>
      <c r="AD46" s="18" t="str">
        <f t="shared" si="5"/>
        <v>76.61±1.74</v>
      </c>
      <c r="AE46" s="18" t="str">
        <f t="shared" si="5"/>
        <v>74.45±0.19</v>
      </c>
      <c r="AH46" s="24">
        <v>0.886400873839432</v>
      </c>
      <c r="AI46" s="24">
        <v>0.93923611111111105</v>
      </c>
      <c r="AJ46" s="24"/>
      <c r="AK46" s="24">
        <v>0.92650683396818201</v>
      </c>
      <c r="AL46" s="24">
        <v>0.95684368853407298</v>
      </c>
      <c r="AM46" s="24"/>
      <c r="AN46" s="24">
        <v>0.96668887408394399</v>
      </c>
      <c r="AO46" s="24">
        <v>0.93072482360487496</v>
      </c>
    </row>
    <row r="47" spans="1:44" x14ac:dyDescent="0.2">
      <c r="AH47" s="18">
        <v>1623</v>
      </c>
      <c r="AI47" s="18">
        <v>105</v>
      </c>
      <c r="AJ47" s="18"/>
      <c r="AK47" s="18">
        <v>16540</v>
      </c>
      <c r="AL47" s="18">
        <v>746</v>
      </c>
      <c r="AM47" s="18"/>
      <c r="AN47" s="18">
        <v>4353</v>
      </c>
      <c r="AO47" s="18">
        <v>324</v>
      </c>
    </row>
    <row r="48" spans="1:44" x14ac:dyDescent="0.2">
      <c r="A48" t="s">
        <v>1087</v>
      </c>
      <c r="Q48" t="s">
        <v>1091</v>
      </c>
      <c r="AH48" s="18">
        <v>208</v>
      </c>
      <c r="AI48" s="18">
        <v>1354</v>
      </c>
      <c r="AJ48" s="18"/>
      <c r="AK48" s="18">
        <v>1312</v>
      </c>
      <c r="AL48" s="18">
        <v>14317</v>
      </c>
      <c r="AM48" s="18"/>
      <c r="AN48" s="18">
        <v>150</v>
      </c>
      <c r="AO48" s="18">
        <v>682</v>
      </c>
    </row>
    <row r="50" spans="1:44" x14ac:dyDescent="0.2">
      <c r="A50" t="s">
        <v>1088</v>
      </c>
      <c r="Q50" t="s">
        <v>1092</v>
      </c>
      <c r="AG50" t="s">
        <v>1117</v>
      </c>
    </row>
    <row r="51" spans="1:44" x14ac:dyDescent="0.2">
      <c r="B51" s="18" t="s">
        <v>578</v>
      </c>
      <c r="C51" s="18" t="s">
        <v>580</v>
      </c>
      <c r="D51" s="18" t="s">
        <v>582</v>
      </c>
      <c r="E51" s="18" t="s">
        <v>132</v>
      </c>
      <c r="G51" s="18" t="s">
        <v>578</v>
      </c>
      <c r="H51" s="18" t="s">
        <v>580</v>
      </c>
      <c r="I51" s="18" t="s">
        <v>582</v>
      </c>
      <c r="J51" s="18" t="s">
        <v>132</v>
      </c>
      <c r="L51" s="18" t="s">
        <v>578</v>
      </c>
      <c r="M51" s="18" t="s">
        <v>580</v>
      </c>
      <c r="N51" s="18" t="s">
        <v>582</v>
      </c>
      <c r="O51" s="18" t="s">
        <v>132</v>
      </c>
      <c r="R51" s="18" t="s">
        <v>578</v>
      </c>
      <c r="S51" s="18" t="s">
        <v>580</v>
      </c>
      <c r="T51" s="18" t="s">
        <v>582</v>
      </c>
      <c r="U51" s="18" t="s">
        <v>132</v>
      </c>
      <c r="W51" s="18" t="s">
        <v>578</v>
      </c>
      <c r="X51" s="18" t="s">
        <v>580</v>
      </c>
      <c r="Y51" s="18" t="s">
        <v>582</v>
      </c>
      <c r="Z51" s="18" t="s">
        <v>132</v>
      </c>
      <c r="AB51" s="18" t="s">
        <v>578</v>
      </c>
      <c r="AC51" s="18" t="s">
        <v>580</v>
      </c>
      <c r="AD51" s="18" t="s">
        <v>582</v>
      </c>
      <c r="AE51" s="18" t="s">
        <v>132</v>
      </c>
      <c r="AH51" s="18" t="s">
        <v>1030</v>
      </c>
      <c r="AI51" s="18" t="s">
        <v>1031</v>
      </c>
      <c r="AJ51" s="18"/>
      <c r="AK51" s="18" t="s">
        <v>1030</v>
      </c>
      <c r="AL51" s="18" t="s">
        <v>1031</v>
      </c>
      <c r="AM51" s="18"/>
      <c r="AN51" s="18" t="s">
        <v>1030</v>
      </c>
      <c r="AO51" s="18" t="s">
        <v>1031</v>
      </c>
    </row>
    <row r="52" spans="1:44" x14ac:dyDescent="0.2">
      <c r="B52" s="18">
        <v>0.93720000000000003</v>
      </c>
      <c r="C52" s="18">
        <v>0.90539999999999998</v>
      </c>
      <c r="D52" s="18">
        <v>0.86480000000000001</v>
      </c>
      <c r="E52" s="18">
        <v>0.88470000000000004</v>
      </c>
      <c r="G52" s="18">
        <v>0.97099999999999997</v>
      </c>
      <c r="H52" s="18">
        <v>0.96299999999999997</v>
      </c>
      <c r="I52" s="18">
        <v>0.95920000000000005</v>
      </c>
      <c r="J52" s="18">
        <v>0.96109999999999995</v>
      </c>
      <c r="L52" s="18">
        <v>0.91200000000000003</v>
      </c>
      <c r="M52" s="18">
        <v>0.65620000000000001</v>
      </c>
      <c r="N52" s="18">
        <v>0.80769999999999997</v>
      </c>
      <c r="O52" s="18">
        <v>0.72409999999999997</v>
      </c>
      <c r="R52" s="18">
        <v>0.90510000000000002</v>
      </c>
      <c r="S52" s="18">
        <v>0.90839999999999999</v>
      </c>
      <c r="T52" s="18">
        <v>0.74950000000000006</v>
      </c>
      <c r="U52" s="18">
        <v>0.82130000000000003</v>
      </c>
      <c r="W52" s="18">
        <v>0.90500000000000003</v>
      </c>
      <c r="X52" s="18">
        <v>0.95420000000000005</v>
      </c>
      <c r="Y52" s="18">
        <v>0.82350000000000001</v>
      </c>
      <c r="Z52" s="18">
        <v>0.88400000000000001</v>
      </c>
      <c r="AB52" s="18">
        <v>0.92630000000000001</v>
      </c>
      <c r="AC52" s="18">
        <v>0.76249999999999996</v>
      </c>
      <c r="AD52" s="18">
        <v>0.71389999999999998</v>
      </c>
      <c r="AE52" s="18">
        <v>0.73740000000000006</v>
      </c>
      <c r="AH52" s="24">
        <v>0.875873186458893</v>
      </c>
      <c r="AI52" s="24">
        <v>0.94328703703703698</v>
      </c>
      <c r="AJ52" s="24"/>
      <c r="AK52" s="24">
        <v>0.92101184545555104</v>
      </c>
      <c r="AL52" s="24">
        <v>0.962570866597246</v>
      </c>
      <c r="AM52" s="24"/>
      <c r="AN52" s="24">
        <v>0.96461538461538399</v>
      </c>
      <c r="AO52" s="24">
        <v>0.93842206542655504</v>
      </c>
    </row>
    <row r="53" spans="1:44" x14ac:dyDescent="0.2">
      <c r="B53" s="18">
        <v>3353</v>
      </c>
      <c r="C53" s="18">
        <v>36</v>
      </c>
      <c r="D53" s="18">
        <v>33</v>
      </c>
      <c r="E53" s="18">
        <v>35</v>
      </c>
      <c r="G53" s="18">
        <v>16969</v>
      </c>
      <c r="H53" s="18">
        <v>136</v>
      </c>
      <c r="I53" s="18">
        <v>78</v>
      </c>
      <c r="J53" s="18">
        <v>103</v>
      </c>
      <c r="L53" s="18">
        <v>4352</v>
      </c>
      <c r="M53" s="18">
        <v>99</v>
      </c>
      <c r="N53" s="18">
        <v>102</v>
      </c>
      <c r="O53" s="18">
        <v>124</v>
      </c>
      <c r="R53" s="18">
        <v>3372</v>
      </c>
      <c r="S53" s="18">
        <v>50</v>
      </c>
      <c r="T53" s="18">
        <v>16</v>
      </c>
      <c r="U53" s="18">
        <v>19</v>
      </c>
      <c r="W53" s="18">
        <v>16919</v>
      </c>
      <c r="X53" s="18">
        <v>218</v>
      </c>
      <c r="Y53" s="18">
        <v>62</v>
      </c>
      <c r="Z53" s="18">
        <v>87</v>
      </c>
      <c r="AB53" s="18">
        <v>4509</v>
      </c>
      <c r="AC53" s="18">
        <v>64</v>
      </c>
      <c r="AD53" s="18">
        <v>46</v>
      </c>
      <c r="AE53" s="18">
        <v>58</v>
      </c>
      <c r="AH53" s="18">
        <v>1630</v>
      </c>
      <c r="AI53" s="18">
        <v>98</v>
      </c>
      <c r="AJ53" s="18"/>
      <c r="AK53" s="18">
        <v>16639</v>
      </c>
      <c r="AL53" s="18">
        <v>647</v>
      </c>
      <c r="AM53" s="18"/>
      <c r="AN53" s="18">
        <v>4389</v>
      </c>
      <c r="AO53" s="18">
        <v>288</v>
      </c>
    </row>
    <row r="54" spans="1:44" x14ac:dyDescent="0.2">
      <c r="B54" s="18">
        <v>61</v>
      </c>
      <c r="C54" s="18">
        <v>373</v>
      </c>
      <c r="D54" s="18">
        <v>1</v>
      </c>
      <c r="E54" s="18">
        <v>3</v>
      </c>
      <c r="G54" s="18">
        <v>94</v>
      </c>
      <c r="H54" s="18">
        <v>4277</v>
      </c>
      <c r="I54" s="18">
        <v>10</v>
      </c>
      <c r="J54" s="18">
        <v>4</v>
      </c>
      <c r="L54" s="18">
        <v>71</v>
      </c>
      <c r="M54" s="18">
        <v>206</v>
      </c>
      <c r="N54" s="18">
        <v>5</v>
      </c>
      <c r="O54" s="18">
        <v>2</v>
      </c>
      <c r="R54" s="18">
        <v>97</v>
      </c>
      <c r="S54" s="18">
        <v>339</v>
      </c>
      <c r="T54" s="18">
        <v>1</v>
      </c>
      <c r="U54" s="18">
        <v>1</v>
      </c>
      <c r="W54" s="18">
        <v>648</v>
      </c>
      <c r="X54" s="18">
        <v>3715</v>
      </c>
      <c r="Y54" s="18">
        <v>12</v>
      </c>
      <c r="Z54" s="18">
        <v>10</v>
      </c>
      <c r="AB54" s="18">
        <v>89</v>
      </c>
      <c r="AC54" s="18">
        <v>191</v>
      </c>
      <c r="AD54" s="18">
        <v>1</v>
      </c>
      <c r="AE54" s="18">
        <v>3</v>
      </c>
      <c r="AH54" s="18">
        <v>231</v>
      </c>
      <c r="AI54" s="18">
        <v>1331</v>
      </c>
      <c r="AJ54" s="18"/>
      <c r="AK54" s="18">
        <v>1427</v>
      </c>
      <c r="AL54" s="18">
        <v>14202</v>
      </c>
      <c r="AM54" s="18"/>
      <c r="AN54" s="18">
        <v>161</v>
      </c>
      <c r="AO54" s="18">
        <v>671</v>
      </c>
    </row>
    <row r="55" spans="1:44" x14ac:dyDescent="0.2">
      <c r="B55" s="18">
        <v>45</v>
      </c>
      <c r="C55" s="18">
        <v>1</v>
      </c>
      <c r="D55" s="18">
        <v>498</v>
      </c>
      <c r="E55" s="18">
        <v>14</v>
      </c>
      <c r="G55" s="18">
        <v>66</v>
      </c>
      <c r="H55" s="18">
        <v>1</v>
      </c>
      <c r="I55" s="18">
        <v>5425</v>
      </c>
      <c r="J55" s="18">
        <v>96</v>
      </c>
      <c r="L55" s="18">
        <v>24</v>
      </c>
      <c r="M55" s="18">
        <v>3</v>
      </c>
      <c r="N55" s="18">
        <v>212</v>
      </c>
      <c r="O55" s="18">
        <v>11</v>
      </c>
      <c r="R55" s="18">
        <v>113</v>
      </c>
      <c r="S55" s="18">
        <v>2</v>
      </c>
      <c r="T55" s="18">
        <v>431</v>
      </c>
      <c r="U55" s="18">
        <v>12</v>
      </c>
      <c r="W55" s="18">
        <v>660</v>
      </c>
      <c r="X55" s="18">
        <v>5</v>
      </c>
      <c r="Y55" s="18">
        <v>4810</v>
      </c>
      <c r="Z55" s="18">
        <v>113</v>
      </c>
      <c r="AB55" s="18">
        <v>55</v>
      </c>
      <c r="AC55" s="18">
        <v>2</v>
      </c>
      <c r="AD55" s="18">
        <v>184</v>
      </c>
      <c r="AE55" s="18">
        <v>9</v>
      </c>
    </row>
    <row r="56" spans="1:44" x14ac:dyDescent="0.2">
      <c r="B56" s="18">
        <v>68</v>
      </c>
      <c r="C56" s="18">
        <v>1</v>
      </c>
      <c r="D56" s="18">
        <v>17</v>
      </c>
      <c r="E56" s="18">
        <v>479</v>
      </c>
      <c r="G56" s="18">
        <v>219</v>
      </c>
      <c r="H56" s="18">
        <v>11</v>
      </c>
      <c r="I56" s="18">
        <v>137</v>
      </c>
      <c r="J56" s="18">
        <v>5289</v>
      </c>
      <c r="L56" s="18">
        <v>38</v>
      </c>
      <c r="M56" s="18">
        <v>1</v>
      </c>
      <c r="N56" s="18">
        <v>5</v>
      </c>
      <c r="O56" s="18">
        <v>254</v>
      </c>
      <c r="R56" s="18">
        <v>148</v>
      </c>
      <c r="S56" s="18">
        <v>2</v>
      </c>
      <c r="T56" s="18">
        <v>15</v>
      </c>
      <c r="U56" s="18">
        <v>400</v>
      </c>
      <c r="W56" s="18">
        <v>1200</v>
      </c>
      <c r="X56" s="18">
        <v>13</v>
      </c>
      <c r="Y56" s="18">
        <v>98</v>
      </c>
      <c r="Z56" s="18">
        <v>4345</v>
      </c>
      <c r="AB56" s="18">
        <v>77</v>
      </c>
      <c r="AC56" s="18">
        <v>0</v>
      </c>
      <c r="AD56" s="18">
        <v>2</v>
      </c>
      <c r="AE56" s="18">
        <v>219</v>
      </c>
      <c r="AG56" t="s">
        <v>1118</v>
      </c>
    </row>
    <row r="57" spans="1:44" x14ac:dyDescent="0.2">
      <c r="AH57" s="18" t="s">
        <v>1030</v>
      </c>
      <c r="AI57" s="18" t="s">
        <v>1031</v>
      </c>
      <c r="AJ57" s="18"/>
      <c r="AK57" s="18" t="s">
        <v>1030</v>
      </c>
      <c r="AL57" s="18" t="s">
        <v>1031</v>
      </c>
      <c r="AM57" s="18"/>
      <c r="AN57" s="18" t="s">
        <v>1030</v>
      </c>
      <c r="AO57" s="18" t="s">
        <v>1031</v>
      </c>
      <c r="AP57" s="18"/>
    </row>
    <row r="58" spans="1:44" x14ac:dyDescent="0.2">
      <c r="A58" t="s">
        <v>1089</v>
      </c>
      <c r="Q58" t="s">
        <v>1093</v>
      </c>
      <c r="AH58" s="24">
        <v>0.919208573784006</v>
      </c>
      <c r="AI58" s="24">
        <v>0.96760196702343004</v>
      </c>
      <c r="AJ58" s="24"/>
      <c r="AK58" s="24">
        <v>0.88583030111269301</v>
      </c>
      <c r="AL58" s="24">
        <v>0.97176906166840205</v>
      </c>
      <c r="AM58" s="24"/>
      <c r="AN58" s="24">
        <v>0.959585044305165</v>
      </c>
      <c r="AO58" s="24">
        <v>0.94932649134060298</v>
      </c>
      <c r="AP58" s="18"/>
    </row>
    <row r="59" spans="1:44" x14ac:dyDescent="0.2">
      <c r="B59" s="18" t="s">
        <v>578</v>
      </c>
      <c r="C59" s="18" t="s">
        <v>580</v>
      </c>
      <c r="D59" s="18" t="s">
        <v>582</v>
      </c>
      <c r="E59" s="18" t="s">
        <v>132</v>
      </c>
      <c r="G59" s="18" t="s">
        <v>578</v>
      </c>
      <c r="H59" s="18" t="s">
        <v>580</v>
      </c>
      <c r="I59" s="18" t="s">
        <v>582</v>
      </c>
      <c r="J59" s="18" t="s">
        <v>132</v>
      </c>
      <c r="L59" s="18" t="s">
        <v>578</v>
      </c>
      <c r="M59" s="18" t="s">
        <v>580</v>
      </c>
      <c r="N59" s="18" t="s">
        <v>582</v>
      </c>
      <c r="O59" s="18" t="s">
        <v>132</v>
      </c>
      <c r="R59" s="18" t="s">
        <v>578</v>
      </c>
      <c r="S59" s="18" t="s">
        <v>580</v>
      </c>
      <c r="T59" s="18" t="s">
        <v>582</v>
      </c>
      <c r="U59" s="18" t="s">
        <v>132</v>
      </c>
      <c r="W59" s="18" t="s">
        <v>578</v>
      </c>
      <c r="X59" s="18" t="s">
        <v>580</v>
      </c>
      <c r="Y59" s="18" t="s">
        <v>582</v>
      </c>
      <c r="Z59" s="18" t="s">
        <v>132</v>
      </c>
      <c r="AB59" s="18" t="s">
        <v>578</v>
      </c>
      <c r="AC59" s="18" t="s">
        <v>580</v>
      </c>
      <c r="AD59" s="18" t="s">
        <v>582</v>
      </c>
      <c r="AE59" s="18" t="s">
        <v>132</v>
      </c>
      <c r="AH59" s="18">
        <v>3345</v>
      </c>
      <c r="AI59" s="18">
        <v>112</v>
      </c>
      <c r="AJ59" s="18"/>
      <c r="AK59" s="18">
        <v>16798</v>
      </c>
      <c r="AL59" s="18">
        <v>488</v>
      </c>
      <c r="AM59" s="18"/>
      <c r="AN59" s="18">
        <v>4440</v>
      </c>
      <c r="AO59" s="18">
        <v>237</v>
      </c>
      <c r="AP59" s="18"/>
    </row>
    <row r="60" spans="1:44" x14ac:dyDescent="0.2">
      <c r="B60" s="18">
        <v>0.94040000000000001</v>
      </c>
      <c r="C60" s="18">
        <v>0.91080000000000005</v>
      </c>
      <c r="D60" s="18">
        <v>0.87</v>
      </c>
      <c r="E60" s="18">
        <v>0.88990000000000002</v>
      </c>
      <c r="G60" s="18">
        <v>0.97499999999999998</v>
      </c>
      <c r="H60" s="18">
        <v>0.96919999999999995</v>
      </c>
      <c r="I60" s="18">
        <v>0.96560000000000001</v>
      </c>
      <c r="J60" s="18">
        <v>0.96740000000000004</v>
      </c>
      <c r="L60" s="18">
        <v>0.9123</v>
      </c>
      <c r="M60" s="18">
        <v>0.65690000000000004</v>
      </c>
      <c r="N60" s="18">
        <v>0.80530000000000002</v>
      </c>
      <c r="O60" s="18">
        <v>0.72350000000000003</v>
      </c>
      <c r="R60" s="18">
        <v>0.9153</v>
      </c>
      <c r="S60" s="18">
        <v>0.90169999999999995</v>
      </c>
      <c r="T60" s="18">
        <v>0.79369999999999996</v>
      </c>
      <c r="U60" s="18">
        <v>0.84430000000000005</v>
      </c>
      <c r="W60" s="18">
        <v>0.93100000000000005</v>
      </c>
      <c r="X60" s="18">
        <v>0.95279999999999998</v>
      </c>
      <c r="Y60" s="18">
        <v>0.88229999999999997</v>
      </c>
      <c r="Z60" s="18">
        <v>0.91620000000000001</v>
      </c>
      <c r="AB60" s="18">
        <v>0.91900000000000004</v>
      </c>
      <c r="AC60" s="18">
        <v>0.71509999999999996</v>
      </c>
      <c r="AD60" s="18">
        <v>0.73319999999999996</v>
      </c>
      <c r="AE60" s="18">
        <v>0.72399999999999998</v>
      </c>
      <c r="AH60" s="18">
        <v>294</v>
      </c>
      <c r="AI60" s="18">
        <v>1268</v>
      </c>
      <c r="AJ60" s="18"/>
      <c r="AK60" s="18">
        <v>2165</v>
      </c>
      <c r="AL60" s="18">
        <v>13464</v>
      </c>
      <c r="AM60" s="18"/>
      <c r="AN60" s="18">
        <v>187</v>
      </c>
      <c r="AO60" s="18">
        <v>645</v>
      </c>
      <c r="AP60" s="18"/>
    </row>
    <row r="61" spans="1:44" x14ac:dyDescent="0.2">
      <c r="B61" s="18">
        <v>3361</v>
      </c>
      <c r="C61" s="18">
        <v>34</v>
      </c>
      <c r="D61" s="18">
        <v>27</v>
      </c>
      <c r="E61" s="18">
        <v>35</v>
      </c>
      <c r="G61" s="18">
        <v>17002</v>
      </c>
      <c r="H61" s="18">
        <v>87</v>
      </c>
      <c r="I61" s="18">
        <v>76</v>
      </c>
      <c r="J61" s="18">
        <v>121</v>
      </c>
      <c r="L61" s="18">
        <v>4356</v>
      </c>
      <c r="M61" s="18">
        <v>77</v>
      </c>
      <c r="N61" s="18">
        <v>104</v>
      </c>
      <c r="O61" s="18">
        <v>140</v>
      </c>
      <c r="R61" s="18">
        <v>3354</v>
      </c>
      <c r="S61" s="18">
        <v>62</v>
      </c>
      <c r="T61" s="18">
        <v>19</v>
      </c>
      <c r="U61" s="18">
        <v>22</v>
      </c>
      <c r="W61" s="18">
        <v>16854</v>
      </c>
      <c r="X61" s="18">
        <v>270</v>
      </c>
      <c r="Y61" s="18">
        <v>66</v>
      </c>
      <c r="Z61" s="18">
        <v>96</v>
      </c>
      <c r="AB61" s="18">
        <v>4453</v>
      </c>
      <c r="AC61" s="18">
        <v>93</v>
      </c>
      <c r="AD61" s="18">
        <v>56</v>
      </c>
      <c r="AE61" s="18">
        <v>75</v>
      </c>
      <c r="AH61" s="18"/>
      <c r="AI61" s="18"/>
      <c r="AJ61" s="18"/>
      <c r="AK61" s="18"/>
      <c r="AL61" s="18"/>
      <c r="AM61" s="18"/>
      <c r="AN61" s="18"/>
      <c r="AO61" s="18"/>
      <c r="AP61" s="18"/>
    </row>
    <row r="62" spans="1:44" x14ac:dyDescent="0.2">
      <c r="B62" s="18">
        <v>70</v>
      </c>
      <c r="C62" s="18">
        <v>365</v>
      </c>
      <c r="D62" s="18">
        <v>1</v>
      </c>
      <c r="E62" s="18">
        <v>2</v>
      </c>
      <c r="G62" s="18">
        <v>144</v>
      </c>
      <c r="H62" s="18">
        <v>4230</v>
      </c>
      <c r="I62" s="18">
        <v>6</v>
      </c>
      <c r="J62" s="18">
        <v>5</v>
      </c>
      <c r="L62" s="18">
        <v>78</v>
      </c>
      <c r="M62" s="18">
        <v>197</v>
      </c>
      <c r="N62" s="18">
        <v>6</v>
      </c>
      <c r="O62" s="18">
        <v>3</v>
      </c>
      <c r="R62" s="18">
        <v>85</v>
      </c>
      <c r="S62" s="18">
        <v>353</v>
      </c>
      <c r="T62" s="18">
        <v>0</v>
      </c>
      <c r="U62" s="18">
        <v>0</v>
      </c>
      <c r="W62" s="18">
        <v>423</v>
      </c>
      <c r="X62" s="18">
        <v>3952</v>
      </c>
      <c r="Y62" s="18">
        <v>9</v>
      </c>
      <c r="Z62" s="18">
        <v>1</v>
      </c>
      <c r="AB62" s="18">
        <v>82</v>
      </c>
      <c r="AC62" s="18">
        <v>198</v>
      </c>
      <c r="AD62" s="18">
        <v>3</v>
      </c>
      <c r="AE62" s="18">
        <v>1</v>
      </c>
      <c r="AG62" t="s">
        <v>1119</v>
      </c>
    </row>
    <row r="63" spans="1:44" x14ac:dyDescent="0.2">
      <c r="B63" s="18">
        <v>39</v>
      </c>
      <c r="C63" s="18">
        <v>1</v>
      </c>
      <c r="D63" s="18">
        <v>503</v>
      </c>
      <c r="E63" s="18">
        <v>15</v>
      </c>
      <c r="G63" s="18">
        <v>54</v>
      </c>
      <c r="H63" s="18">
        <v>1</v>
      </c>
      <c r="I63" s="18">
        <v>5460</v>
      </c>
      <c r="J63" s="18">
        <v>73</v>
      </c>
      <c r="L63" s="18">
        <v>23</v>
      </c>
      <c r="M63" s="18">
        <v>3</v>
      </c>
      <c r="N63" s="18">
        <v>214</v>
      </c>
      <c r="O63" s="18">
        <v>10</v>
      </c>
      <c r="R63" s="18">
        <v>88</v>
      </c>
      <c r="S63" s="18">
        <v>2</v>
      </c>
      <c r="T63" s="18">
        <v>450</v>
      </c>
      <c r="U63" s="18">
        <v>18</v>
      </c>
      <c r="W63" s="18">
        <v>360</v>
      </c>
      <c r="X63" s="18">
        <v>4</v>
      </c>
      <c r="Y63" s="18">
        <v>5098</v>
      </c>
      <c r="Z63" s="18">
        <v>126</v>
      </c>
      <c r="AB63" s="18">
        <v>52</v>
      </c>
      <c r="AC63" s="18">
        <v>1</v>
      </c>
      <c r="AD63" s="18">
        <v>187</v>
      </c>
      <c r="AE63" s="18">
        <v>10</v>
      </c>
      <c r="AG63" s="18"/>
      <c r="AH63" s="18" t="s">
        <v>1030</v>
      </c>
      <c r="AI63" s="18" t="s">
        <v>1031</v>
      </c>
      <c r="AJ63" s="18"/>
      <c r="AK63" s="18" t="s">
        <v>1030</v>
      </c>
      <c r="AL63" s="18" t="s">
        <v>1031</v>
      </c>
      <c r="AM63" s="18"/>
      <c r="AN63" s="18" t="s">
        <v>1030</v>
      </c>
      <c r="AO63" s="18" t="s">
        <v>1031</v>
      </c>
      <c r="AP63" s="18"/>
      <c r="AQ63" s="18"/>
      <c r="AR63" s="18"/>
    </row>
    <row r="64" spans="1:44" x14ac:dyDescent="0.2">
      <c r="B64" s="18">
        <v>57</v>
      </c>
      <c r="C64" s="18">
        <v>0</v>
      </c>
      <c r="D64" s="18">
        <v>18</v>
      </c>
      <c r="E64" s="18">
        <v>490</v>
      </c>
      <c r="G64" s="18">
        <v>144</v>
      </c>
      <c r="H64" s="18">
        <v>5</v>
      </c>
      <c r="I64" s="18">
        <v>106</v>
      </c>
      <c r="J64" s="18">
        <v>5401</v>
      </c>
      <c r="L64" s="18">
        <v>32</v>
      </c>
      <c r="M64" s="18">
        <v>1</v>
      </c>
      <c r="N64" s="18">
        <v>6</v>
      </c>
      <c r="O64" s="18">
        <v>259</v>
      </c>
      <c r="R64" s="18">
        <v>117</v>
      </c>
      <c r="S64" s="18">
        <v>3</v>
      </c>
      <c r="T64" s="18">
        <v>9</v>
      </c>
      <c r="U64" s="18">
        <v>436</v>
      </c>
      <c r="W64" s="18">
        <v>806</v>
      </c>
      <c r="X64" s="18">
        <v>20</v>
      </c>
      <c r="Y64" s="18">
        <v>91</v>
      </c>
      <c r="Z64" s="18">
        <v>4739</v>
      </c>
      <c r="AB64" s="18">
        <v>69</v>
      </c>
      <c r="AC64" s="18">
        <v>0</v>
      </c>
      <c r="AD64" s="18">
        <v>4</v>
      </c>
      <c r="AE64" s="18">
        <v>225</v>
      </c>
      <c r="AG64" s="18"/>
      <c r="AH64" s="24">
        <v>0.921600877192982</v>
      </c>
      <c r="AI64" s="24">
        <v>0.97251952560023103</v>
      </c>
      <c r="AJ64" s="24"/>
      <c r="AK64" s="24">
        <v>0.92260736865053405</v>
      </c>
      <c r="AL64" s="24">
        <v>0.97928959851903197</v>
      </c>
      <c r="AM64" s="24"/>
      <c r="AN64" s="24">
        <v>0.96303544248749695</v>
      </c>
      <c r="AO64" s="24">
        <v>0.94697455633953298</v>
      </c>
      <c r="AP64" s="24"/>
      <c r="AQ64" s="18"/>
      <c r="AR64" s="18"/>
    </row>
    <row r="65" spans="1:44" x14ac:dyDescent="0.2">
      <c r="AG65" s="18"/>
      <c r="AH65" s="18">
        <v>3362</v>
      </c>
      <c r="AI65" s="18">
        <v>95</v>
      </c>
      <c r="AJ65" s="18"/>
      <c r="AK65" s="18">
        <v>16928</v>
      </c>
      <c r="AL65" s="18">
        <v>358</v>
      </c>
      <c r="AM65" s="18"/>
      <c r="AN65" s="18">
        <v>4429</v>
      </c>
      <c r="AO65" s="18">
        <v>248</v>
      </c>
      <c r="AP65" s="18"/>
      <c r="AQ65" s="18"/>
      <c r="AR65" s="18"/>
    </row>
    <row r="66" spans="1:44" x14ac:dyDescent="0.2">
      <c r="A66" t="s">
        <v>1090</v>
      </c>
      <c r="Q66" t="s">
        <v>1095</v>
      </c>
      <c r="AG66" s="18"/>
      <c r="AH66" s="18">
        <v>286</v>
      </c>
      <c r="AI66" s="18">
        <v>1276</v>
      </c>
      <c r="AJ66" s="18"/>
      <c r="AK66" s="18">
        <v>1420</v>
      </c>
      <c r="AL66" s="18">
        <v>14209</v>
      </c>
      <c r="AM66" s="18"/>
      <c r="AN66" s="18">
        <v>170</v>
      </c>
      <c r="AO66" s="18">
        <v>662</v>
      </c>
      <c r="AP66" s="18"/>
      <c r="AQ66" s="18"/>
      <c r="AR66" s="18"/>
    </row>
    <row r="67" spans="1:44" x14ac:dyDescent="0.2">
      <c r="B67" s="18" t="s">
        <v>578</v>
      </c>
      <c r="C67" s="18" t="s">
        <v>580</v>
      </c>
      <c r="D67" s="18" t="s">
        <v>582</v>
      </c>
      <c r="E67" s="18" t="s">
        <v>132</v>
      </c>
      <c r="G67" s="18" t="s">
        <v>578</v>
      </c>
      <c r="H67" s="18" t="s">
        <v>580</v>
      </c>
      <c r="I67" s="18" t="s">
        <v>582</v>
      </c>
      <c r="J67" s="18" t="s">
        <v>132</v>
      </c>
      <c r="L67" s="18" t="s">
        <v>578</v>
      </c>
      <c r="M67" s="18" t="s">
        <v>580</v>
      </c>
      <c r="N67" s="18" t="s">
        <v>582</v>
      </c>
      <c r="O67" s="18" t="s">
        <v>132</v>
      </c>
      <c r="R67" s="18" t="s">
        <v>578</v>
      </c>
      <c r="S67" s="18" t="s">
        <v>580</v>
      </c>
      <c r="T67" s="18" t="s">
        <v>582</v>
      </c>
      <c r="U67" s="18" t="s">
        <v>132</v>
      </c>
      <c r="W67" s="18" t="s">
        <v>578</v>
      </c>
      <c r="X67" s="18" t="s">
        <v>580</v>
      </c>
      <c r="Y67" s="18" t="s">
        <v>582</v>
      </c>
      <c r="Z67" s="18" t="s">
        <v>132</v>
      </c>
      <c r="AB67" s="18" t="s">
        <v>578</v>
      </c>
      <c r="AC67" s="18" t="s">
        <v>580</v>
      </c>
      <c r="AD67" s="18" t="s">
        <v>582</v>
      </c>
      <c r="AE67" s="18" t="s">
        <v>132</v>
      </c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</row>
    <row r="68" spans="1:44" x14ac:dyDescent="0.2">
      <c r="B68" s="18">
        <v>0.93500000000000005</v>
      </c>
      <c r="C68" s="18">
        <v>0.89039999999999997</v>
      </c>
      <c r="D68" s="18">
        <v>0.87439999999999996</v>
      </c>
      <c r="E68" s="18">
        <v>0.88239999999999996</v>
      </c>
      <c r="G68" s="18">
        <v>0.96709999999999996</v>
      </c>
      <c r="H68" s="18">
        <v>0.95420000000000005</v>
      </c>
      <c r="I68" s="18">
        <v>0.95669999999999999</v>
      </c>
      <c r="J68" s="18">
        <v>0.95550000000000002</v>
      </c>
      <c r="L68" s="18">
        <v>0.90939999999999999</v>
      </c>
      <c r="M68" s="18">
        <v>0.64329999999999998</v>
      </c>
      <c r="N68" s="18">
        <v>0.81489999999999996</v>
      </c>
      <c r="O68" s="18">
        <v>0.71899999999999997</v>
      </c>
      <c r="R68" s="18">
        <v>0.91010000000000002</v>
      </c>
      <c r="S68" s="18">
        <v>0.91439999999999999</v>
      </c>
      <c r="T68" s="18">
        <v>0.7591</v>
      </c>
      <c r="U68" s="18">
        <v>0.82950000000000002</v>
      </c>
      <c r="W68" s="18">
        <v>0.9173</v>
      </c>
      <c r="X68" s="18">
        <v>0.95860000000000001</v>
      </c>
      <c r="Y68" s="18">
        <v>0.84460000000000002</v>
      </c>
      <c r="Z68" s="18">
        <v>0.89800000000000002</v>
      </c>
      <c r="AB68" s="18">
        <v>0.92249999999999999</v>
      </c>
      <c r="AC68" s="18">
        <v>0.74870000000000003</v>
      </c>
      <c r="AD68" s="18">
        <v>0.70189999999999997</v>
      </c>
      <c r="AE68" s="18">
        <v>0.72460000000000002</v>
      </c>
      <c r="AG68" t="s">
        <v>1120</v>
      </c>
    </row>
    <row r="69" spans="1:44" x14ac:dyDescent="0.2">
      <c r="B69" s="18">
        <v>3327</v>
      </c>
      <c r="C69" s="18">
        <v>57</v>
      </c>
      <c r="D69" s="18">
        <v>46</v>
      </c>
      <c r="E69" s="18">
        <v>27</v>
      </c>
      <c r="G69" s="18">
        <v>16879</v>
      </c>
      <c r="H69" s="18">
        <v>189</v>
      </c>
      <c r="I69" s="18">
        <v>124</v>
      </c>
      <c r="J69" s="18">
        <v>94</v>
      </c>
      <c r="L69" s="18">
        <v>4332</v>
      </c>
      <c r="M69" s="18">
        <v>103</v>
      </c>
      <c r="N69" s="18">
        <v>126</v>
      </c>
      <c r="O69" s="18">
        <v>116</v>
      </c>
      <c r="R69" s="18">
        <v>3382</v>
      </c>
      <c r="S69" s="18">
        <v>39</v>
      </c>
      <c r="T69" s="18">
        <v>13</v>
      </c>
      <c r="U69" s="18">
        <v>23</v>
      </c>
      <c r="W69" s="18">
        <v>16993</v>
      </c>
      <c r="X69" s="18">
        <v>146</v>
      </c>
      <c r="Y69" s="18">
        <v>51</v>
      </c>
      <c r="Z69" s="18">
        <v>96</v>
      </c>
      <c r="AB69" s="18">
        <v>4498</v>
      </c>
      <c r="AC69" s="18">
        <v>56</v>
      </c>
      <c r="AD69" s="18">
        <v>48</v>
      </c>
      <c r="AE69" s="18">
        <v>75</v>
      </c>
      <c r="AH69" s="18" t="s">
        <v>1030</v>
      </c>
      <c r="AI69" s="18" t="s">
        <v>1031</v>
      </c>
      <c r="AJ69" s="18"/>
      <c r="AK69" s="18" t="s">
        <v>1030</v>
      </c>
      <c r="AL69" s="18" t="s">
        <v>1031</v>
      </c>
      <c r="AM69" s="18"/>
      <c r="AN69" s="18" t="s">
        <v>1030</v>
      </c>
      <c r="AO69" s="18" t="s">
        <v>1031</v>
      </c>
    </row>
    <row r="70" spans="1:44" x14ac:dyDescent="0.2">
      <c r="B70" s="18">
        <v>60</v>
      </c>
      <c r="C70" s="18">
        <v>375</v>
      </c>
      <c r="D70" s="18">
        <v>1</v>
      </c>
      <c r="E70" s="18">
        <v>2</v>
      </c>
      <c r="G70" s="18">
        <v>103</v>
      </c>
      <c r="H70" s="18">
        <v>4271</v>
      </c>
      <c r="I70" s="18">
        <v>8</v>
      </c>
      <c r="J70" s="18">
        <v>3</v>
      </c>
      <c r="L70" s="18">
        <v>67</v>
      </c>
      <c r="M70" s="18">
        <v>208</v>
      </c>
      <c r="N70" s="18">
        <v>7</v>
      </c>
      <c r="O70" s="18">
        <v>2</v>
      </c>
      <c r="R70" s="18">
        <v>118</v>
      </c>
      <c r="S70" s="18">
        <v>319</v>
      </c>
      <c r="T70" s="18">
        <v>0</v>
      </c>
      <c r="U70" s="18">
        <v>1</v>
      </c>
      <c r="W70" s="18">
        <v>781</v>
      </c>
      <c r="X70" s="18">
        <v>3598</v>
      </c>
      <c r="Y70" s="18">
        <v>5</v>
      </c>
      <c r="Z70" s="18">
        <v>1</v>
      </c>
      <c r="AB70" s="18">
        <v>106</v>
      </c>
      <c r="AC70" s="18">
        <v>176</v>
      </c>
      <c r="AD70" s="18">
        <v>2</v>
      </c>
      <c r="AE70" s="18">
        <v>0</v>
      </c>
      <c r="AH70" s="24">
        <v>0.91948337455344797</v>
      </c>
      <c r="AI70" s="24">
        <v>0.96789123517500697</v>
      </c>
      <c r="AJ70" s="24"/>
      <c r="AK70" s="24">
        <v>0.89433359936153201</v>
      </c>
      <c r="AL70" s="24">
        <v>0.97240541478653197</v>
      </c>
      <c r="AM70" s="24"/>
      <c r="AN70" s="24">
        <v>0.959307359307359</v>
      </c>
      <c r="AO70" s="24">
        <v>0.94761599315800704</v>
      </c>
    </row>
    <row r="71" spans="1:44" x14ac:dyDescent="0.2">
      <c r="B71" s="18">
        <v>34</v>
      </c>
      <c r="C71" s="18">
        <v>1</v>
      </c>
      <c r="D71" s="18">
        <v>512</v>
      </c>
      <c r="E71" s="18">
        <v>11</v>
      </c>
      <c r="G71" s="18">
        <v>47</v>
      </c>
      <c r="H71" s="18">
        <v>1</v>
      </c>
      <c r="I71" s="18">
        <v>5496</v>
      </c>
      <c r="J71" s="18">
        <v>44</v>
      </c>
      <c r="L71" s="18">
        <v>21</v>
      </c>
      <c r="M71" s="18">
        <v>4</v>
      </c>
      <c r="N71" s="18">
        <v>216</v>
      </c>
      <c r="O71" s="18">
        <v>9</v>
      </c>
      <c r="R71" s="18">
        <v>102</v>
      </c>
      <c r="S71" s="18">
        <v>3</v>
      </c>
      <c r="T71" s="18">
        <v>435</v>
      </c>
      <c r="U71" s="18">
        <v>18</v>
      </c>
      <c r="W71" s="18">
        <v>510</v>
      </c>
      <c r="X71" s="18">
        <v>14</v>
      </c>
      <c r="Y71" s="18">
        <v>4899</v>
      </c>
      <c r="Z71" s="18">
        <v>165</v>
      </c>
      <c r="AB71" s="18">
        <v>53</v>
      </c>
      <c r="AC71" s="18">
        <v>3</v>
      </c>
      <c r="AD71" s="18">
        <v>183</v>
      </c>
      <c r="AE71" s="18">
        <v>11</v>
      </c>
      <c r="AH71" s="18">
        <v>3346</v>
      </c>
      <c r="AI71" s="18">
        <v>111</v>
      </c>
      <c r="AJ71" s="18"/>
      <c r="AK71" s="18">
        <v>16809</v>
      </c>
      <c r="AL71" s="18">
        <v>477</v>
      </c>
      <c r="AM71" s="18"/>
      <c r="AN71" s="18">
        <v>4432</v>
      </c>
      <c r="AO71" s="18">
        <v>245</v>
      </c>
    </row>
    <row r="72" spans="1:44" x14ac:dyDescent="0.2">
      <c r="B72" s="18">
        <v>64</v>
      </c>
      <c r="C72" s="18">
        <v>4</v>
      </c>
      <c r="D72" s="18">
        <v>19</v>
      </c>
      <c r="E72" s="18">
        <v>478</v>
      </c>
      <c r="G72" s="18">
        <v>217</v>
      </c>
      <c r="H72" s="18">
        <v>12</v>
      </c>
      <c r="I72" s="18">
        <v>242</v>
      </c>
      <c r="J72" s="18">
        <v>5185</v>
      </c>
      <c r="L72" s="18">
        <v>35</v>
      </c>
      <c r="M72" s="18">
        <v>1</v>
      </c>
      <c r="N72" s="18">
        <v>8</v>
      </c>
      <c r="O72" s="18">
        <v>254</v>
      </c>
      <c r="R72" s="18">
        <v>120</v>
      </c>
      <c r="S72" s="18">
        <v>3</v>
      </c>
      <c r="T72" s="18">
        <v>11</v>
      </c>
      <c r="U72" s="18">
        <v>431</v>
      </c>
      <c r="W72" s="18">
        <v>860</v>
      </c>
      <c r="X72" s="18">
        <v>15</v>
      </c>
      <c r="Y72" s="18">
        <v>77</v>
      </c>
      <c r="Z72" s="18">
        <v>4704</v>
      </c>
      <c r="AB72" s="18">
        <v>72</v>
      </c>
      <c r="AC72" s="18">
        <v>0</v>
      </c>
      <c r="AD72" s="18">
        <v>1</v>
      </c>
      <c r="AE72" s="18">
        <v>225</v>
      </c>
      <c r="AH72" s="18">
        <v>293</v>
      </c>
      <c r="AI72" s="18">
        <v>1269</v>
      </c>
      <c r="AJ72" s="18"/>
      <c r="AK72" s="18">
        <v>1986</v>
      </c>
      <c r="AL72" s="18">
        <v>13643</v>
      </c>
      <c r="AM72" s="18"/>
      <c r="AN72" s="18">
        <v>188</v>
      </c>
      <c r="AO72" s="18">
        <v>644</v>
      </c>
    </row>
    <row r="73" spans="1:44" x14ac:dyDescent="0.2">
      <c r="AH73" s="18"/>
      <c r="AI73" s="18"/>
      <c r="AJ73" s="18"/>
      <c r="AK73" s="18"/>
      <c r="AL73" s="18"/>
      <c r="AM73" s="18"/>
      <c r="AN73" s="18"/>
      <c r="AO73" s="18"/>
    </row>
    <row r="74" spans="1:44" x14ac:dyDescent="0.2">
      <c r="AG74" t="s">
        <v>1121</v>
      </c>
      <c r="AH74" s="18"/>
      <c r="AI74" s="18"/>
      <c r="AJ74" s="18"/>
      <c r="AK74" s="18"/>
      <c r="AL74" s="18"/>
      <c r="AM74" s="18"/>
      <c r="AN74" s="18"/>
      <c r="AO74" s="18"/>
    </row>
    <row r="75" spans="1:44" x14ac:dyDescent="0.2">
      <c r="L75" s="24">
        <f>AVERAGE(L68,L60,L52)</f>
        <v>0.91123333333333323</v>
      </c>
      <c r="M75" s="24">
        <f t="shared" ref="M75:O75" si="6">AVERAGE(M68,M60,M52)</f>
        <v>0.65213333333333334</v>
      </c>
      <c r="N75" s="24">
        <f t="shared" si="6"/>
        <v>0.80930000000000002</v>
      </c>
      <c r="O75" s="24">
        <f t="shared" si="6"/>
        <v>0.72219999999999995</v>
      </c>
      <c r="AB75" s="24">
        <f>AVERAGE(AB68,AB60,AB52)</f>
        <v>0.92259999999999998</v>
      </c>
      <c r="AC75" s="24">
        <f t="shared" ref="AC75:AE75" si="7">AVERAGE(AC68,AC60,AC52)</f>
        <v>0.74210000000000009</v>
      </c>
      <c r="AD75" s="24">
        <f t="shared" si="7"/>
        <v>0.71633333333333338</v>
      </c>
      <c r="AE75" s="24">
        <f t="shared" si="7"/>
        <v>0.72866666666666668</v>
      </c>
      <c r="AG75" s="18"/>
      <c r="AH75" s="18" t="s">
        <v>1030</v>
      </c>
      <c r="AI75" s="18" t="s">
        <v>1031</v>
      </c>
      <c r="AJ75" s="18"/>
      <c r="AK75" s="18" t="s">
        <v>1030</v>
      </c>
      <c r="AL75" s="18" t="s">
        <v>1031</v>
      </c>
      <c r="AM75" s="18"/>
      <c r="AN75" s="18" t="s">
        <v>1030</v>
      </c>
      <c r="AO75" s="18" t="s">
        <v>1031</v>
      </c>
      <c r="AP75" s="18"/>
    </row>
    <row r="76" spans="1:44" x14ac:dyDescent="0.2">
      <c r="L76" s="24">
        <f>_xlfn.STDEV.P(L68,L60,L52)</f>
        <v>1.3021349989749869E-3</v>
      </c>
      <c r="M76" s="24">
        <f t="shared" ref="M76:O76" si="8">_xlfn.STDEV.P(M68,M60,M52)</f>
        <v>6.2526438852341338E-3</v>
      </c>
      <c r="N76" s="24">
        <f t="shared" si="8"/>
        <v>4.0792156108742069E-3</v>
      </c>
      <c r="O76" s="24">
        <f t="shared" si="8"/>
        <v>2.2759613353482183E-3</v>
      </c>
      <c r="AB76" s="24">
        <f>_xlfn.STDEV.P(AB68,AB60,AB52)</f>
        <v>2.9810512687081727E-3</v>
      </c>
      <c r="AC76" s="24">
        <f t="shared" ref="AC76:AE76" si="9">_xlfn.STDEV.P(AC68,AC60,AC52)</f>
        <v>1.9905778055629986E-2</v>
      </c>
      <c r="AD76" s="24">
        <f t="shared" si="9"/>
        <v>1.2893495345414374E-2</v>
      </c>
      <c r="AE76" s="24">
        <f t="shared" si="9"/>
        <v>6.1802552985743145E-3</v>
      </c>
      <c r="AG76" s="18"/>
      <c r="AH76" s="24">
        <v>0.92788063000828902</v>
      </c>
      <c r="AI76" s="24">
        <v>0.97136245299392499</v>
      </c>
      <c r="AJ76" s="24"/>
      <c r="AK76" s="24">
        <v>0.93298089101822701</v>
      </c>
      <c r="AL76" s="24">
        <v>0.98009950248756195</v>
      </c>
      <c r="AM76" s="24"/>
      <c r="AN76" s="24">
        <v>0.96218213431862598</v>
      </c>
      <c r="AO76" s="24">
        <v>0.94654693179388405</v>
      </c>
      <c r="AP76" s="18"/>
    </row>
    <row r="77" spans="1:44" x14ac:dyDescent="0.2">
      <c r="AG77" s="18"/>
      <c r="AH77" s="18">
        <v>3358</v>
      </c>
      <c r="AI77" s="18">
        <v>99</v>
      </c>
      <c r="AJ77" s="18"/>
      <c r="AK77" s="18">
        <v>16942</v>
      </c>
      <c r="AL77" s="18">
        <v>344</v>
      </c>
      <c r="AM77" s="18"/>
      <c r="AN77" s="18">
        <v>4427</v>
      </c>
      <c r="AO77" s="18">
        <v>250</v>
      </c>
      <c r="AP77" s="18"/>
    </row>
    <row r="78" spans="1:44" x14ac:dyDescent="0.2">
      <c r="L78" s="18" t="str">
        <f>CONCATENATE(LEFT(L75*100, 5),  "±", LEFT(L76*100, 4))</f>
        <v>91.12±0.13</v>
      </c>
      <c r="M78" s="18" t="str">
        <f>CONCATENATE(LEFT(M75*100, 5),  "±", LEFT(M76*100, 4))</f>
        <v>65.21±0.62</v>
      </c>
      <c r="N78" s="18" t="str">
        <f>CONCATENATE(LEFT(N75*100, 5),  "±", LEFT(N76*100, 4))</f>
        <v>80.93±0.40</v>
      </c>
      <c r="O78" s="18" t="str">
        <f>CONCATENATE(LEFT(O75*100, 5),  "±", LEFT(O76*100, 4))</f>
        <v>72.22±0.22</v>
      </c>
      <c r="AB78" s="18" t="str">
        <f>CONCATENATE(LEFT(AB75*100, 5),  "±", LEFT(AB76*100, 4))</f>
        <v>92.26±0.29</v>
      </c>
      <c r="AC78" s="18" t="str">
        <f>CONCATENATE(LEFT(AC75*100, 5),  "±", LEFT(AC76*100, 4))</f>
        <v>74.21±1.99</v>
      </c>
      <c r="AD78" s="18" t="str">
        <f>CONCATENATE(LEFT(AD75*100, 5),  "±", LEFT(AD76*100, 4))</f>
        <v>71.63±1.28</v>
      </c>
      <c r="AE78" s="18" t="str">
        <f>CONCATENATE(LEFT(AE75*100, 5),  "±", LEFT(AE76*100, 4))</f>
        <v>72.86±0.61</v>
      </c>
      <c r="AG78" s="18"/>
      <c r="AH78" s="18">
        <v>261</v>
      </c>
      <c r="AI78" s="18">
        <v>1301</v>
      </c>
      <c r="AJ78" s="18"/>
      <c r="AK78" s="18">
        <v>1217</v>
      </c>
      <c r="AL78" s="18">
        <v>14412</v>
      </c>
      <c r="AM78" s="18"/>
      <c r="AN78" s="18">
        <v>174</v>
      </c>
      <c r="AO78" s="18">
        <v>658</v>
      </c>
      <c r="AP78" s="18"/>
    </row>
    <row r="79" spans="1:44" x14ac:dyDescent="0.2">
      <c r="AG79" s="18"/>
      <c r="AH79" s="18"/>
      <c r="AI79" s="18"/>
      <c r="AJ79" s="18"/>
      <c r="AK79" s="18"/>
      <c r="AL79" s="18"/>
      <c r="AM79" s="18"/>
      <c r="AN79" s="18"/>
      <c r="AO79" s="18"/>
      <c r="AP79" s="18"/>
    </row>
    <row r="80" spans="1:44" x14ac:dyDescent="0.2">
      <c r="A80" t="s">
        <v>1094</v>
      </c>
      <c r="AG80" s="18"/>
      <c r="AH80" s="18"/>
      <c r="AI80" s="18"/>
      <c r="AJ80" s="18"/>
      <c r="AK80" s="18"/>
      <c r="AL80" s="18"/>
      <c r="AM80" s="18"/>
      <c r="AN80" s="18"/>
      <c r="AO80" s="18"/>
      <c r="AP80" s="18"/>
    </row>
    <row r="81" spans="1:42" x14ac:dyDescent="0.2">
      <c r="AG81" s="18"/>
      <c r="AH81" s="18"/>
      <c r="AI81" s="18"/>
      <c r="AJ81" s="18"/>
      <c r="AK81" s="18"/>
      <c r="AL81" s="18"/>
      <c r="AM81" s="18"/>
      <c r="AN81" s="18"/>
      <c r="AO81" s="18"/>
      <c r="AP81" s="18"/>
    </row>
    <row r="82" spans="1:42" x14ac:dyDescent="0.2">
      <c r="A82" t="s">
        <v>1096</v>
      </c>
      <c r="AG82" s="18"/>
      <c r="AH82" s="18"/>
      <c r="AI82" s="18"/>
      <c r="AJ82" s="18"/>
      <c r="AK82" s="18"/>
      <c r="AL82" s="18"/>
      <c r="AM82" s="18"/>
      <c r="AN82" s="18"/>
      <c r="AO82" s="18"/>
      <c r="AP82" s="18"/>
    </row>
    <row r="83" spans="1:42" x14ac:dyDescent="0.2">
      <c r="B83" s="18" t="s">
        <v>578</v>
      </c>
      <c r="C83" s="18" t="s">
        <v>580</v>
      </c>
      <c r="D83" s="18" t="s">
        <v>582</v>
      </c>
      <c r="E83" s="18" t="s">
        <v>132</v>
      </c>
      <c r="G83" s="18" t="s">
        <v>578</v>
      </c>
      <c r="H83" s="18" t="s">
        <v>580</v>
      </c>
      <c r="I83" s="18" t="s">
        <v>582</v>
      </c>
      <c r="J83" s="18" t="s">
        <v>132</v>
      </c>
      <c r="L83" s="18" t="s">
        <v>578</v>
      </c>
      <c r="M83" s="18" t="s">
        <v>580</v>
      </c>
      <c r="N83" s="18" t="s">
        <v>582</v>
      </c>
      <c r="O83" s="18" t="s">
        <v>132</v>
      </c>
    </row>
    <row r="84" spans="1:42" x14ac:dyDescent="0.2">
      <c r="B84" s="18">
        <v>0.92090000000000005</v>
      </c>
      <c r="C84" s="18">
        <v>0.84719999999999995</v>
      </c>
      <c r="D84" s="18">
        <v>0.87380000000000002</v>
      </c>
      <c r="E84" s="18">
        <v>0.86029999999999995</v>
      </c>
      <c r="G84" s="18">
        <v>0.95220000000000005</v>
      </c>
      <c r="H84" s="18">
        <v>0.92989999999999995</v>
      </c>
      <c r="I84" s="18">
        <v>0.94950000000000001</v>
      </c>
      <c r="J84" s="18">
        <v>0.93959999999999999</v>
      </c>
      <c r="L84" s="18">
        <v>0.90090000000000003</v>
      </c>
      <c r="M84" s="18">
        <v>0.61639999999999995</v>
      </c>
      <c r="N84" s="18">
        <v>0.82450000000000001</v>
      </c>
      <c r="O84" s="18">
        <v>0.70540000000000003</v>
      </c>
    </row>
    <row r="85" spans="1:42" x14ac:dyDescent="0.2">
      <c r="B85" s="18">
        <v>3257</v>
      </c>
      <c r="C85" s="18">
        <v>83</v>
      </c>
      <c r="D85" s="18">
        <v>41</v>
      </c>
      <c r="E85" s="18">
        <v>76</v>
      </c>
      <c r="G85" s="18">
        <v>16504</v>
      </c>
      <c r="H85" s="18">
        <v>367</v>
      </c>
      <c r="I85" s="18">
        <v>149</v>
      </c>
      <c r="J85" s="18">
        <v>266</v>
      </c>
      <c r="L85" s="18">
        <v>4277</v>
      </c>
      <c r="M85" s="18">
        <v>136</v>
      </c>
      <c r="N85" s="18">
        <v>108</v>
      </c>
      <c r="O85" s="18">
        <v>156</v>
      </c>
    </row>
    <row r="86" spans="1:42" x14ac:dyDescent="0.2">
      <c r="B86" s="18">
        <v>51</v>
      </c>
      <c r="C86" s="18">
        <v>384</v>
      </c>
      <c r="D86" s="18">
        <v>0</v>
      </c>
      <c r="E86" s="18">
        <v>3</v>
      </c>
      <c r="G86" s="18">
        <v>113</v>
      </c>
      <c r="H86" s="18">
        <v>4260</v>
      </c>
      <c r="I86" s="18">
        <v>5</v>
      </c>
      <c r="J86" s="18">
        <v>7</v>
      </c>
      <c r="L86" s="18">
        <v>64</v>
      </c>
      <c r="M86" s="18">
        <v>214</v>
      </c>
      <c r="N86" s="18">
        <v>4</v>
      </c>
      <c r="O86" s="18">
        <v>2</v>
      </c>
    </row>
    <row r="87" spans="1:42" x14ac:dyDescent="0.2">
      <c r="B87" s="18">
        <v>43</v>
      </c>
      <c r="C87" s="18">
        <v>2</v>
      </c>
      <c r="D87" s="18">
        <v>493</v>
      </c>
      <c r="E87" s="18">
        <v>20</v>
      </c>
      <c r="G87" s="18">
        <v>110</v>
      </c>
      <c r="H87" s="18">
        <v>3</v>
      </c>
      <c r="I87" s="18">
        <v>5339</v>
      </c>
      <c r="J87" s="18">
        <v>136</v>
      </c>
      <c r="L87" s="18">
        <v>25</v>
      </c>
      <c r="M87" s="18">
        <v>3</v>
      </c>
      <c r="N87" s="18">
        <v>209</v>
      </c>
      <c r="O87" s="18">
        <v>13</v>
      </c>
    </row>
    <row r="88" spans="1:42" x14ac:dyDescent="0.2">
      <c r="B88" s="18">
        <v>57</v>
      </c>
      <c r="C88" s="18">
        <v>4</v>
      </c>
      <c r="D88" s="18">
        <v>17</v>
      </c>
      <c r="E88" s="18">
        <v>487</v>
      </c>
      <c r="G88" s="18">
        <v>231</v>
      </c>
      <c r="H88" s="18">
        <v>18</v>
      </c>
      <c r="I88" s="18">
        <v>167</v>
      </c>
      <c r="J88" s="18">
        <v>5240</v>
      </c>
      <c r="L88" s="18">
        <v>30</v>
      </c>
      <c r="M88" s="18">
        <v>1</v>
      </c>
      <c r="N88" s="18">
        <v>4</v>
      </c>
      <c r="O88" s="18">
        <v>263</v>
      </c>
    </row>
    <row r="90" spans="1:42" x14ac:dyDescent="0.2">
      <c r="A90" t="s">
        <v>1097</v>
      </c>
    </row>
    <row r="91" spans="1:42" x14ac:dyDescent="0.2">
      <c r="B91" s="18" t="s">
        <v>578</v>
      </c>
      <c r="C91" s="18" t="s">
        <v>580</v>
      </c>
      <c r="D91" s="18" t="s">
        <v>582</v>
      </c>
      <c r="E91" s="18" t="s">
        <v>132</v>
      </c>
      <c r="G91" s="18" t="s">
        <v>578</v>
      </c>
      <c r="H91" s="18" t="s">
        <v>580</v>
      </c>
      <c r="I91" s="18" t="s">
        <v>582</v>
      </c>
      <c r="J91" s="18" t="s">
        <v>132</v>
      </c>
      <c r="L91" s="18" t="s">
        <v>578</v>
      </c>
      <c r="M91" s="18" t="s">
        <v>580</v>
      </c>
      <c r="N91" s="18" t="s">
        <v>582</v>
      </c>
      <c r="O91" s="18" t="s">
        <v>132</v>
      </c>
    </row>
    <row r="92" spans="1:42" x14ac:dyDescent="0.2">
      <c r="B92" s="18">
        <v>0.93340000000000001</v>
      </c>
      <c r="C92" s="18">
        <v>0.87229999999999996</v>
      </c>
      <c r="D92" s="18">
        <v>0.88849999999999996</v>
      </c>
      <c r="E92" s="18">
        <v>0.88039999999999996</v>
      </c>
      <c r="G92" s="18">
        <v>0.96970000000000001</v>
      </c>
      <c r="H92" s="18">
        <v>0.95089999999999997</v>
      </c>
      <c r="I92" s="18">
        <v>0.97199999999999998</v>
      </c>
      <c r="J92" s="18">
        <v>0.96130000000000004</v>
      </c>
      <c r="L92" s="18">
        <v>0.89980000000000004</v>
      </c>
      <c r="M92" s="18">
        <v>0.60860000000000003</v>
      </c>
      <c r="N92" s="18">
        <v>0.83169999999999999</v>
      </c>
      <c r="O92" s="18">
        <v>0.70289999999999997</v>
      </c>
    </row>
    <row r="93" spans="1:42" x14ac:dyDescent="0.2">
      <c r="B93" s="18">
        <v>3297</v>
      </c>
      <c r="C93" s="18">
        <v>62</v>
      </c>
      <c r="D93" s="18">
        <v>32</v>
      </c>
      <c r="E93" s="18">
        <v>66</v>
      </c>
      <c r="G93" s="18">
        <v>16727</v>
      </c>
      <c r="H93" s="18">
        <v>218</v>
      </c>
      <c r="I93" s="18">
        <v>94</v>
      </c>
      <c r="J93" s="18">
        <v>247</v>
      </c>
      <c r="L93" s="18">
        <v>4265</v>
      </c>
      <c r="M93" s="18">
        <v>109</v>
      </c>
      <c r="N93" s="18">
        <v>103</v>
      </c>
      <c r="O93" s="18">
        <v>200</v>
      </c>
    </row>
    <row r="94" spans="1:42" x14ac:dyDescent="0.2">
      <c r="B94" s="18">
        <v>54</v>
      </c>
      <c r="C94" s="18">
        <v>379</v>
      </c>
      <c r="D94" s="18">
        <v>1</v>
      </c>
      <c r="E94" s="18">
        <v>4</v>
      </c>
      <c r="G94" s="18">
        <v>81</v>
      </c>
      <c r="H94" s="18">
        <v>4286</v>
      </c>
      <c r="I94" s="18">
        <v>9</v>
      </c>
      <c r="J94" s="18">
        <v>9</v>
      </c>
      <c r="L94" s="18">
        <v>65</v>
      </c>
      <c r="M94" s="18">
        <v>210</v>
      </c>
      <c r="N94" s="18">
        <v>5</v>
      </c>
      <c r="O94" s="18">
        <v>4</v>
      </c>
    </row>
    <row r="95" spans="1:42" x14ac:dyDescent="0.2">
      <c r="B95" s="18">
        <v>32</v>
      </c>
      <c r="C95" s="18">
        <v>1</v>
      </c>
      <c r="D95" s="18">
        <v>506</v>
      </c>
      <c r="E95" s="18">
        <v>19</v>
      </c>
      <c r="G95" s="18">
        <v>46</v>
      </c>
      <c r="H95" s="18">
        <v>1</v>
      </c>
      <c r="I95" s="18">
        <v>5450</v>
      </c>
      <c r="J95" s="18">
        <v>91</v>
      </c>
      <c r="L95" s="18">
        <v>21</v>
      </c>
      <c r="M95" s="18">
        <v>4</v>
      </c>
      <c r="N95" s="18">
        <v>212</v>
      </c>
      <c r="O95" s="18">
        <v>13</v>
      </c>
    </row>
    <row r="96" spans="1:42" x14ac:dyDescent="0.2">
      <c r="B96" s="18">
        <v>45</v>
      </c>
      <c r="C96" s="18">
        <v>2</v>
      </c>
      <c r="D96" s="18">
        <v>16</v>
      </c>
      <c r="E96" s="18">
        <v>502</v>
      </c>
      <c r="G96" s="18">
        <v>86</v>
      </c>
      <c r="H96" s="18">
        <v>4</v>
      </c>
      <c r="I96" s="18">
        <v>111</v>
      </c>
      <c r="J96" s="18">
        <v>5455</v>
      </c>
      <c r="L96" s="18">
        <v>21</v>
      </c>
      <c r="M96" s="18">
        <v>1</v>
      </c>
      <c r="N96" s="18">
        <v>6</v>
      </c>
      <c r="O96" s="18">
        <v>270</v>
      </c>
    </row>
    <row r="98" spans="1:15" x14ac:dyDescent="0.2">
      <c r="A98" t="s">
        <v>1098</v>
      </c>
    </row>
    <row r="99" spans="1:15" x14ac:dyDescent="0.2">
      <c r="B99" s="18" t="s">
        <v>578</v>
      </c>
      <c r="C99" s="18" t="s">
        <v>580</v>
      </c>
      <c r="D99" s="18" t="s">
        <v>582</v>
      </c>
      <c r="E99" s="18" t="s">
        <v>132</v>
      </c>
      <c r="G99" s="18" t="s">
        <v>578</v>
      </c>
      <c r="H99" s="18" t="s">
        <v>580</v>
      </c>
      <c r="I99" s="18" t="s">
        <v>582</v>
      </c>
      <c r="J99" s="18" t="s">
        <v>132</v>
      </c>
      <c r="L99" s="18" t="s">
        <v>578</v>
      </c>
      <c r="M99" s="18" t="s">
        <v>580</v>
      </c>
      <c r="N99" s="18" t="s">
        <v>582</v>
      </c>
      <c r="O99" s="18" t="s">
        <v>132</v>
      </c>
    </row>
    <row r="100" spans="1:15" x14ac:dyDescent="0.2">
      <c r="B100" s="18">
        <v>0.93740000000000001</v>
      </c>
      <c r="C100" s="18">
        <v>0.89359999999999995</v>
      </c>
      <c r="D100" s="18">
        <v>0.877</v>
      </c>
      <c r="E100" s="18">
        <v>0.88519999999999999</v>
      </c>
      <c r="G100" s="18">
        <v>0.9748</v>
      </c>
      <c r="H100" s="18">
        <v>0.96220000000000006</v>
      </c>
      <c r="I100" s="18">
        <v>0.97150000000000003</v>
      </c>
      <c r="J100" s="18">
        <v>0.96679999999999999</v>
      </c>
      <c r="L100" s="18">
        <v>0.90539999999999998</v>
      </c>
      <c r="M100" s="18">
        <v>0.6321</v>
      </c>
      <c r="N100" s="18">
        <v>0.81969999999999998</v>
      </c>
      <c r="O100" s="18">
        <v>0.71379999999999999</v>
      </c>
    </row>
    <row r="101" spans="1:15" x14ac:dyDescent="0.2">
      <c r="B101" s="18">
        <v>3335</v>
      </c>
      <c r="C101" s="18">
        <v>47</v>
      </c>
      <c r="D101" s="18">
        <v>32</v>
      </c>
      <c r="E101" s="18">
        <v>43</v>
      </c>
      <c r="G101" s="18">
        <v>16903</v>
      </c>
      <c r="H101" s="18">
        <v>155</v>
      </c>
      <c r="I101" s="18">
        <v>85</v>
      </c>
      <c r="J101" s="18">
        <v>143</v>
      </c>
      <c r="L101" s="18">
        <v>4306</v>
      </c>
      <c r="M101" s="18">
        <v>99</v>
      </c>
      <c r="N101" s="18">
        <v>95</v>
      </c>
      <c r="O101" s="18">
        <v>177</v>
      </c>
    </row>
    <row r="102" spans="1:15" x14ac:dyDescent="0.2">
      <c r="B102" s="18">
        <v>61</v>
      </c>
      <c r="C102" s="18">
        <v>373</v>
      </c>
      <c r="D102" s="18">
        <v>1</v>
      </c>
      <c r="E102" s="18">
        <v>3</v>
      </c>
      <c r="G102" s="18">
        <v>85</v>
      </c>
      <c r="H102" s="18">
        <v>4290</v>
      </c>
      <c r="I102" s="18">
        <v>4</v>
      </c>
      <c r="J102" s="18">
        <v>6</v>
      </c>
      <c r="L102" s="18">
        <v>69</v>
      </c>
      <c r="M102" s="18">
        <v>207</v>
      </c>
      <c r="N102" s="18">
        <v>5</v>
      </c>
      <c r="O102" s="18">
        <v>3</v>
      </c>
    </row>
    <row r="103" spans="1:15" x14ac:dyDescent="0.2">
      <c r="B103" s="18">
        <v>37</v>
      </c>
      <c r="C103" s="18">
        <v>1</v>
      </c>
      <c r="D103" s="18">
        <v>495</v>
      </c>
      <c r="E103" s="18">
        <v>25</v>
      </c>
      <c r="G103" s="18">
        <v>50</v>
      </c>
      <c r="H103" s="18">
        <v>1</v>
      </c>
      <c r="I103" s="18">
        <v>5396</v>
      </c>
      <c r="J103" s="18">
        <v>141</v>
      </c>
      <c r="L103" s="18">
        <v>27</v>
      </c>
      <c r="M103" s="18">
        <v>2</v>
      </c>
      <c r="N103" s="18">
        <v>210</v>
      </c>
      <c r="O103" s="18">
        <v>11</v>
      </c>
    </row>
    <row r="104" spans="1:15" x14ac:dyDescent="0.2">
      <c r="B104" s="18">
        <v>53</v>
      </c>
      <c r="C104" s="18">
        <v>2</v>
      </c>
      <c r="D104" s="18">
        <v>9</v>
      </c>
      <c r="E104" s="18">
        <v>501</v>
      </c>
      <c r="G104" s="18">
        <v>96</v>
      </c>
      <c r="H104" s="18">
        <v>8</v>
      </c>
      <c r="I104" s="18">
        <v>54</v>
      </c>
      <c r="J104" s="18">
        <v>5498</v>
      </c>
      <c r="L104" s="18">
        <v>28</v>
      </c>
      <c r="M104" s="18">
        <v>1</v>
      </c>
      <c r="N104" s="18">
        <v>4</v>
      </c>
      <c r="O104" s="18">
        <v>265</v>
      </c>
    </row>
    <row r="107" spans="1:15" x14ac:dyDescent="0.2">
      <c r="L107" s="24">
        <f>AVERAGE(L100,L92,L84)</f>
        <v>0.90203333333333335</v>
      </c>
      <c r="M107" s="24">
        <f t="shared" ref="M107:O107" si="10">AVERAGE(M100,M92,M84)</f>
        <v>0.61903333333333332</v>
      </c>
      <c r="N107" s="24">
        <f t="shared" si="10"/>
        <v>0.82530000000000003</v>
      </c>
      <c r="O107" s="24">
        <f t="shared" si="10"/>
        <v>0.7073666666666667</v>
      </c>
    </row>
    <row r="108" spans="1:15" x14ac:dyDescent="0.2">
      <c r="L108" s="24">
        <f>_xlfn.STDEV.P(L100,L92,L84)</f>
        <v>2.422578974747523E-3</v>
      </c>
      <c r="M108" s="24">
        <f t="shared" ref="M108:O108" si="11">_xlfn.STDEV.P(M100,M92,M84)</f>
        <v>9.7728649273838182E-3</v>
      </c>
      <c r="N108" s="24">
        <f t="shared" si="11"/>
        <v>4.9315312023751846E-3</v>
      </c>
      <c r="O108" s="24">
        <f t="shared" si="11"/>
        <v>4.6621406623519593E-3</v>
      </c>
    </row>
    <row r="110" spans="1:15" x14ac:dyDescent="0.2">
      <c r="L110" s="18" t="str">
        <f>CONCATENATE(LEFT(L107*100, 5),  "±", LEFT(L108*100, 4))</f>
        <v>90.20±0.24</v>
      </c>
      <c r="M110" s="18" t="str">
        <f>CONCATENATE(LEFT(M107*100, 5),  "±", LEFT(M108*100, 4))</f>
        <v>61.90±0.97</v>
      </c>
      <c r="N110" s="18" t="str">
        <f>CONCATENATE(LEFT(N107*100, 5),  "±", LEFT(N108*100, 4))</f>
        <v>82.53±0.49</v>
      </c>
      <c r="O110" s="18" t="str">
        <f>CONCATENATE(LEFT(O107*100, 5),  "±", LEFT(O108*100, 4))</f>
        <v>70.73±0.46</v>
      </c>
    </row>
    <row r="112" spans="1:15" x14ac:dyDescent="0.2">
      <c r="D112" s="103" t="s">
        <v>1109</v>
      </c>
    </row>
    <row r="117" spans="1:3" x14ac:dyDescent="0.2">
      <c r="A117" t="s">
        <v>1100</v>
      </c>
      <c r="C117" s="18">
        <v>0.93510000000000004</v>
      </c>
    </row>
    <row r="118" spans="1:3" x14ac:dyDescent="0.2">
      <c r="A118" t="s">
        <v>1099</v>
      </c>
      <c r="C118" s="18">
        <v>0.9375</v>
      </c>
    </row>
    <row r="119" spans="1:3" x14ac:dyDescent="0.2">
      <c r="A119" t="s">
        <v>1101</v>
      </c>
      <c r="C119" s="18">
        <v>0.94350000000000001</v>
      </c>
    </row>
    <row r="120" spans="1:3" x14ac:dyDescent="0.2">
      <c r="A120" t="s">
        <v>1102</v>
      </c>
      <c r="C120" s="18">
        <v>0.94110000000000005</v>
      </c>
    </row>
    <row r="122" spans="1:3" x14ac:dyDescent="0.2">
      <c r="A122" t="s">
        <v>1103</v>
      </c>
      <c r="C122" s="18">
        <v>0.93869999999999998</v>
      </c>
    </row>
    <row r="123" spans="1:3" x14ac:dyDescent="0.2">
      <c r="A123" t="s">
        <v>1104</v>
      </c>
      <c r="C123" s="18">
        <v>0.94710000000000005</v>
      </c>
    </row>
    <row r="124" spans="1:3" x14ac:dyDescent="0.2">
      <c r="A124" t="s">
        <v>1105</v>
      </c>
      <c r="C124" s="18">
        <v>0.94710000000000005</v>
      </c>
    </row>
    <row r="125" spans="1:3" x14ac:dyDescent="0.2">
      <c r="A125" t="s">
        <v>1106</v>
      </c>
      <c r="C125" s="18">
        <v>0.93630000000000002</v>
      </c>
    </row>
    <row r="127" spans="1:3" x14ac:dyDescent="0.2">
      <c r="A127" t="s">
        <v>1107</v>
      </c>
      <c r="C127" s="18">
        <v>0.93869999999999998</v>
      </c>
    </row>
    <row r="128" spans="1:3" x14ac:dyDescent="0.2">
      <c r="A128" t="s">
        <v>1108</v>
      </c>
      <c r="C128" s="18">
        <v>0.93389999999999995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11"/>
  <sheetViews>
    <sheetView topLeftCell="D72" zoomScale="70" zoomScaleNormal="70" zoomScalePageLayoutView="70" workbookViewId="0">
      <selection activeCell="R101" sqref="R101"/>
    </sheetView>
  </sheetViews>
  <sheetFormatPr baseColWidth="10" defaultRowHeight="16" x14ac:dyDescent="0.2"/>
  <cols>
    <col min="2" max="3" width="10.83203125" style="18"/>
    <col min="4" max="4" width="10.83203125" style="18" customWidth="1"/>
    <col min="5" max="6" width="10.83203125" style="18"/>
    <col min="13" max="21" width="10.83203125" style="18"/>
  </cols>
  <sheetData>
    <row r="2" spans="1:21" x14ac:dyDescent="0.2">
      <c r="A2" t="s">
        <v>1033</v>
      </c>
      <c r="L2" t="s">
        <v>1041</v>
      </c>
    </row>
    <row r="3" spans="1:21" x14ac:dyDescent="0.2">
      <c r="A3" s="3" t="s">
        <v>978</v>
      </c>
      <c r="L3" s="3" t="s">
        <v>978</v>
      </c>
    </row>
    <row r="4" spans="1:21" x14ac:dyDescent="0.2">
      <c r="B4" s="18" t="s">
        <v>1030</v>
      </c>
      <c r="C4" s="18" t="s">
        <v>1031</v>
      </c>
      <c r="E4" s="18" t="s">
        <v>1030</v>
      </c>
      <c r="F4" s="18" t="s">
        <v>1031</v>
      </c>
      <c r="M4" s="18" t="s">
        <v>578</v>
      </c>
      <c r="N4" s="18" t="s">
        <v>580</v>
      </c>
      <c r="O4" s="18" t="s">
        <v>582</v>
      </c>
      <c r="P4" s="18" t="s">
        <v>132</v>
      </c>
      <c r="R4" s="18" t="s">
        <v>578</v>
      </c>
      <c r="S4" s="18" t="s">
        <v>580</v>
      </c>
      <c r="T4" s="18" t="s">
        <v>582</v>
      </c>
      <c r="U4" s="18" t="s">
        <v>132</v>
      </c>
    </row>
    <row r="5" spans="1:21" x14ac:dyDescent="0.2">
      <c r="B5" s="24">
        <v>0.95663309855055501</v>
      </c>
      <c r="C5" s="24">
        <v>0.95071155848663602</v>
      </c>
      <c r="D5" s="24"/>
      <c r="E5" s="24">
        <v>0.95417396380618802</v>
      </c>
      <c r="F5" s="24">
        <v>0.94561758750361502</v>
      </c>
      <c r="M5" s="18">
        <v>0.99619999999999997</v>
      </c>
      <c r="N5" s="18">
        <v>0.99619999999999997</v>
      </c>
      <c r="O5" s="18">
        <v>0.99619999999999997</v>
      </c>
      <c r="P5" s="18">
        <v>0.99619999999999997</v>
      </c>
      <c r="R5" s="18">
        <v>0.97470000000000001</v>
      </c>
      <c r="S5" s="18">
        <v>0.97470000000000001</v>
      </c>
      <c r="T5" s="18">
        <v>0.97470000000000001</v>
      </c>
      <c r="U5" s="18">
        <v>0.97470000000000001</v>
      </c>
    </row>
    <row r="6" spans="1:21" x14ac:dyDescent="0.2">
      <c r="B6" s="18">
        <v>16434</v>
      </c>
      <c r="C6" s="18">
        <v>852</v>
      </c>
      <c r="E6" s="18">
        <v>3269</v>
      </c>
      <c r="F6" s="18">
        <v>188</v>
      </c>
      <c r="M6" s="18">
        <v>0</v>
      </c>
      <c r="N6" s="18">
        <v>0</v>
      </c>
      <c r="O6" s="18">
        <v>0</v>
      </c>
      <c r="P6" s="18">
        <v>0</v>
      </c>
      <c r="R6" s="18">
        <v>0</v>
      </c>
      <c r="S6" s="18">
        <v>0</v>
      </c>
      <c r="T6" s="18">
        <v>0</v>
      </c>
      <c r="U6" s="18">
        <v>0</v>
      </c>
    </row>
    <row r="7" spans="1:21" x14ac:dyDescent="0.2">
      <c r="B7" s="18">
        <v>745</v>
      </c>
      <c r="C7" s="18">
        <v>14884</v>
      </c>
      <c r="E7" s="18">
        <v>157</v>
      </c>
      <c r="F7" s="18">
        <v>1405</v>
      </c>
      <c r="M7" s="18">
        <v>0</v>
      </c>
      <c r="N7" s="18">
        <v>4384</v>
      </c>
      <c r="O7" s="18">
        <v>0</v>
      </c>
      <c r="P7" s="18">
        <v>1</v>
      </c>
      <c r="R7" s="18">
        <v>0</v>
      </c>
      <c r="S7" s="18">
        <v>858</v>
      </c>
      <c r="T7" s="18">
        <v>7</v>
      </c>
      <c r="U7" s="18">
        <v>12</v>
      </c>
    </row>
    <row r="8" spans="1:21" x14ac:dyDescent="0.2">
      <c r="M8" s="18">
        <v>0</v>
      </c>
      <c r="N8" s="18">
        <v>1</v>
      </c>
      <c r="O8" s="18">
        <v>5559</v>
      </c>
      <c r="P8" s="18">
        <v>28</v>
      </c>
      <c r="R8" s="18">
        <v>0</v>
      </c>
      <c r="S8" s="18">
        <v>6</v>
      </c>
      <c r="T8" s="18">
        <v>1088</v>
      </c>
      <c r="U8" s="18">
        <v>23</v>
      </c>
    </row>
    <row r="9" spans="1:21" x14ac:dyDescent="0.2">
      <c r="A9" t="s">
        <v>1034</v>
      </c>
      <c r="M9" s="18">
        <v>0</v>
      </c>
      <c r="N9" s="18">
        <v>3</v>
      </c>
      <c r="O9" s="18">
        <v>27</v>
      </c>
      <c r="P9" s="18">
        <v>5626</v>
      </c>
      <c r="R9" s="18">
        <v>0</v>
      </c>
      <c r="S9" s="18">
        <v>7</v>
      </c>
      <c r="T9" s="18">
        <v>24</v>
      </c>
      <c r="U9" s="18">
        <v>1100</v>
      </c>
    </row>
    <row r="10" spans="1:21" x14ac:dyDescent="0.2">
      <c r="A10" s="3" t="s">
        <v>978</v>
      </c>
    </row>
    <row r="11" spans="1:21" x14ac:dyDescent="0.2">
      <c r="B11" s="18" t="s">
        <v>1030</v>
      </c>
      <c r="C11" s="18" t="s">
        <v>1031</v>
      </c>
      <c r="E11" s="18" t="s">
        <v>1030</v>
      </c>
      <c r="F11" s="18" t="s">
        <v>1031</v>
      </c>
      <c r="L11" t="s">
        <v>1042</v>
      </c>
    </row>
    <row r="12" spans="1:21" x14ac:dyDescent="0.2">
      <c r="B12" s="24">
        <v>0.94912311165132801</v>
      </c>
      <c r="C12" s="24">
        <v>0.94862894828184596</v>
      </c>
      <c r="D12" s="24"/>
      <c r="E12" s="24">
        <v>0.95225618631732101</v>
      </c>
      <c r="F12" s="24">
        <v>0.94619612380676799</v>
      </c>
      <c r="L12" s="3" t="s">
        <v>978</v>
      </c>
    </row>
    <row r="13" spans="1:21" x14ac:dyDescent="0.2">
      <c r="B13" s="18">
        <v>16398</v>
      </c>
      <c r="C13" s="18">
        <v>888</v>
      </c>
      <c r="E13" s="18">
        <v>3271</v>
      </c>
      <c r="F13" s="18">
        <v>186</v>
      </c>
      <c r="M13" s="18" t="s">
        <v>578</v>
      </c>
      <c r="N13" s="18" t="s">
        <v>580</v>
      </c>
      <c r="O13" s="18" t="s">
        <v>582</v>
      </c>
      <c r="P13" s="18" t="s">
        <v>132</v>
      </c>
      <c r="R13" s="18" t="s">
        <v>578</v>
      </c>
      <c r="S13" s="18" t="s">
        <v>580</v>
      </c>
      <c r="T13" s="18" t="s">
        <v>582</v>
      </c>
      <c r="U13" s="18" t="s">
        <v>132</v>
      </c>
    </row>
    <row r="14" spans="1:21" x14ac:dyDescent="0.2">
      <c r="B14" s="18">
        <v>879</v>
      </c>
      <c r="C14" s="18">
        <v>14750</v>
      </c>
      <c r="E14" s="18">
        <v>164</v>
      </c>
      <c r="F14" s="18">
        <v>1398</v>
      </c>
      <c r="M14" s="18">
        <v>0.99490000000000001</v>
      </c>
      <c r="N14" s="18">
        <v>0.99490000000000001</v>
      </c>
      <c r="O14" s="18">
        <v>0.99490000000000001</v>
      </c>
      <c r="P14" s="18">
        <v>0.99490000000000001</v>
      </c>
      <c r="R14" s="18">
        <v>0.97219999999999995</v>
      </c>
      <c r="S14" s="18">
        <v>0.97219999999999995</v>
      </c>
      <c r="T14" s="18">
        <v>0.97219999999999995</v>
      </c>
      <c r="U14" s="18">
        <v>0.97219999999999995</v>
      </c>
    </row>
    <row r="15" spans="1:21" x14ac:dyDescent="0.2">
      <c r="M15" s="18">
        <v>0</v>
      </c>
      <c r="N15" s="18">
        <v>0</v>
      </c>
      <c r="O15" s="18">
        <v>0</v>
      </c>
      <c r="P15" s="18">
        <v>0</v>
      </c>
      <c r="R15" s="18">
        <v>0</v>
      </c>
      <c r="S15" s="18">
        <v>0</v>
      </c>
      <c r="T15" s="18">
        <v>0</v>
      </c>
      <c r="U15" s="18">
        <v>0</v>
      </c>
    </row>
    <row r="16" spans="1:21" x14ac:dyDescent="0.2">
      <c r="A16" t="s">
        <v>1029</v>
      </c>
      <c r="M16" s="18">
        <v>0</v>
      </c>
      <c r="N16" s="18">
        <v>4382</v>
      </c>
      <c r="O16" s="18">
        <v>1</v>
      </c>
      <c r="P16" s="18">
        <v>2</v>
      </c>
      <c r="R16" s="18">
        <v>0</v>
      </c>
      <c r="S16" s="18">
        <v>852</v>
      </c>
      <c r="T16" s="18">
        <v>16</v>
      </c>
      <c r="U16" s="18">
        <v>9</v>
      </c>
    </row>
    <row r="17" spans="1:21" x14ac:dyDescent="0.2">
      <c r="A17" s="3" t="s">
        <v>978</v>
      </c>
      <c r="M17" s="18">
        <v>0</v>
      </c>
      <c r="N17" s="18">
        <v>1</v>
      </c>
      <c r="O17" s="18">
        <v>5553</v>
      </c>
      <c r="P17" s="18">
        <v>34</v>
      </c>
      <c r="R17" s="18">
        <v>0</v>
      </c>
      <c r="S17" s="18">
        <v>5</v>
      </c>
      <c r="T17" s="18">
        <v>1086</v>
      </c>
      <c r="U17" s="18">
        <v>26</v>
      </c>
    </row>
    <row r="18" spans="1:21" x14ac:dyDescent="0.2">
      <c r="A18" s="18"/>
      <c r="B18" s="18" t="s">
        <v>1030</v>
      </c>
      <c r="C18" s="18" t="s">
        <v>1031</v>
      </c>
      <c r="E18" s="18" t="s">
        <v>1030</v>
      </c>
      <c r="F18" s="18" t="s">
        <v>1031</v>
      </c>
      <c r="M18" s="18">
        <v>0</v>
      </c>
      <c r="N18" s="18">
        <v>5</v>
      </c>
      <c r="O18" s="18">
        <v>36</v>
      </c>
      <c r="P18" s="18">
        <v>5615</v>
      </c>
      <c r="R18" s="18">
        <v>0</v>
      </c>
      <c r="S18" s="18">
        <v>9</v>
      </c>
      <c r="T18" s="18">
        <v>22</v>
      </c>
      <c r="U18" s="18">
        <v>1100</v>
      </c>
    </row>
    <row r="19" spans="1:21" x14ac:dyDescent="0.2">
      <c r="A19" s="18"/>
      <c r="B19" s="156">
        <v>0.94586795937211399</v>
      </c>
      <c r="C19" s="156">
        <v>0.94816614601411497</v>
      </c>
      <c r="D19" s="156"/>
      <c r="E19" s="156">
        <v>0.95008756567425501</v>
      </c>
      <c r="F19" s="156">
        <v>0.94156783338154404</v>
      </c>
    </row>
    <row r="20" spans="1:21" x14ac:dyDescent="0.2">
      <c r="A20" s="18"/>
      <c r="B20" s="18">
        <v>16390</v>
      </c>
      <c r="C20" s="18">
        <v>896</v>
      </c>
      <c r="E20" s="18">
        <v>3255</v>
      </c>
      <c r="F20" s="18">
        <v>202</v>
      </c>
      <c r="L20" t="s">
        <v>1043</v>
      </c>
    </row>
    <row r="21" spans="1:21" x14ac:dyDescent="0.2">
      <c r="A21" s="18"/>
      <c r="B21" s="18">
        <v>938</v>
      </c>
      <c r="C21" s="18">
        <v>14691</v>
      </c>
      <c r="E21" s="18">
        <v>171</v>
      </c>
      <c r="F21" s="18">
        <v>1391</v>
      </c>
      <c r="L21" s="3" t="s">
        <v>978</v>
      </c>
    </row>
    <row r="22" spans="1:21" x14ac:dyDescent="0.2">
      <c r="M22" s="18" t="s">
        <v>578</v>
      </c>
      <c r="N22" s="18" t="s">
        <v>580</v>
      </c>
      <c r="O22" s="18" t="s">
        <v>582</v>
      </c>
      <c r="P22" s="18" t="s">
        <v>132</v>
      </c>
      <c r="R22" s="18" t="s">
        <v>578</v>
      </c>
      <c r="S22" s="18" t="s">
        <v>580</v>
      </c>
      <c r="T22" s="18" t="s">
        <v>582</v>
      </c>
      <c r="U22" s="18" t="s">
        <v>132</v>
      </c>
    </row>
    <row r="23" spans="1:21" x14ac:dyDescent="0.2">
      <c r="A23" t="s">
        <v>1032</v>
      </c>
      <c r="M23" s="18">
        <v>0.99409999999999998</v>
      </c>
      <c r="N23" s="18">
        <v>0.99409999999999998</v>
      </c>
      <c r="O23" s="18">
        <v>0.99409999999999998</v>
      </c>
      <c r="P23" s="18">
        <v>0.99409999999999998</v>
      </c>
      <c r="R23" s="18">
        <v>0.9728</v>
      </c>
      <c r="S23" s="18">
        <v>0.9728</v>
      </c>
      <c r="T23" s="18">
        <v>0.9728</v>
      </c>
      <c r="U23" s="18">
        <v>0.9728</v>
      </c>
    </row>
    <row r="24" spans="1:21" x14ac:dyDescent="0.2">
      <c r="A24" s="3" t="s">
        <v>978</v>
      </c>
      <c r="M24" s="18">
        <v>0</v>
      </c>
      <c r="N24" s="18">
        <v>0</v>
      </c>
      <c r="O24" s="18">
        <v>0</v>
      </c>
      <c r="P24" s="18">
        <v>0</v>
      </c>
      <c r="R24" s="18">
        <v>0</v>
      </c>
      <c r="S24" s="18">
        <v>0</v>
      </c>
      <c r="T24" s="18">
        <v>0</v>
      </c>
      <c r="U24" s="18">
        <v>0</v>
      </c>
    </row>
    <row r="25" spans="1:21" x14ac:dyDescent="0.2">
      <c r="B25" s="18" t="s">
        <v>1030</v>
      </c>
      <c r="C25" s="18" t="s">
        <v>1031</v>
      </c>
      <c r="E25" s="18" t="s">
        <v>1030</v>
      </c>
      <c r="F25" s="18" t="s">
        <v>1031</v>
      </c>
      <c r="M25" s="18">
        <v>0</v>
      </c>
      <c r="N25" s="18">
        <v>4378</v>
      </c>
      <c r="O25" s="18">
        <v>3</v>
      </c>
      <c r="P25" s="18">
        <v>4</v>
      </c>
      <c r="R25" s="18">
        <v>0</v>
      </c>
      <c r="S25" s="18">
        <v>864</v>
      </c>
      <c r="T25" s="18">
        <v>8</v>
      </c>
      <c r="U25" s="18">
        <v>5</v>
      </c>
    </row>
    <row r="26" spans="1:21" x14ac:dyDescent="0.2">
      <c r="B26" s="24">
        <v>0.95127800198865298</v>
      </c>
      <c r="C26" s="24">
        <v>0.94087701029735005</v>
      </c>
      <c r="D26" s="24"/>
      <c r="E26" s="24">
        <v>0.95379635079458502</v>
      </c>
      <c r="F26" s="24">
        <v>0.93751807925947295</v>
      </c>
      <c r="M26" s="18">
        <v>0</v>
      </c>
      <c r="N26" s="18">
        <v>0</v>
      </c>
      <c r="O26" s="18">
        <v>5555</v>
      </c>
      <c r="P26" s="18">
        <v>33</v>
      </c>
      <c r="R26" s="18">
        <v>0</v>
      </c>
      <c r="S26" s="18">
        <v>11</v>
      </c>
      <c r="T26" s="18">
        <v>1084</v>
      </c>
      <c r="U26" s="18">
        <v>22</v>
      </c>
    </row>
    <row r="27" spans="1:21" x14ac:dyDescent="0.2">
      <c r="B27" s="18">
        <v>16264</v>
      </c>
      <c r="C27" s="18">
        <v>1022</v>
      </c>
      <c r="E27" s="18">
        <v>3241</v>
      </c>
      <c r="F27" s="18">
        <v>216</v>
      </c>
      <c r="M27" s="18">
        <v>0</v>
      </c>
      <c r="N27" s="18">
        <v>5</v>
      </c>
      <c r="O27" s="18">
        <v>47</v>
      </c>
      <c r="P27" s="18">
        <v>5604</v>
      </c>
      <c r="R27" s="18">
        <v>0</v>
      </c>
      <c r="S27" s="18">
        <v>11</v>
      </c>
      <c r="T27" s="18">
        <v>28</v>
      </c>
      <c r="U27" s="18">
        <v>1092</v>
      </c>
    </row>
    <row r="28" spans="1:21" x14ac:dyDescent="0.2">
      <c r="B28" s="18">
        <v>833</v>
      </c>
      <c r="C28" s="18">
        <v>14796</v>
      </c>
      <c r="E28" s="18">
        <v>157</v>
      </c>
      <c r="F28" s="18">
        <v>1405</v>
      </c>
    </row>
    <row r="29" spans="1:21" x14ac:dyDescent="0.2">
      <c r="L29" t="s">
        <v>1044</v>
      </c>
    </row>
    <row r="30" spans="1:21" x14ac:dyDescent="0.2">
      <c r="A30" t="s">
        <v>1035</v>
      </c>
      <c r="L30" s="3" t="s">
        <v>978</v>
      </c>
    </row>
    <row r="31" spans="1:21" x14ac:dyDescent="0.2">
      <c r="A31" s="3" t="s">
        <v>1036</v>
      </c>
      <c r="M31" s="18" t="s">
        <v>578</v>
      </c>
      <c r="N31" s="18" t="s">
        <v>580</v>
      </c>
      <c r="O31" s="18" t="s">
        <v>582</v>
      </c>
      <c r="P31" s="18" t="s">
        <v>132</v>
      </c>
      <c r="R31" s="18" t="s">
        <v>578</v>
      </c>
      <c r="S31" s="18" t="s">
        <v>580</v>
      </c>
      <c r="T31" s="18" t="s">
        <v>582</v>
      </c>
      <c r="U31" s="18" t="s">
        <v>132</v>
      </c>
    </row>
    <row r="32" spans="1:21" x14ac:dyDescent="0.2">
      <c r="B32" s="18" t="s">
        <v>1030</v>
      </c>
      <c r="C32" s="18" t="s">
        <v>1031</v>
      </c>
      <c r="E32" s="18" t="s">
        <v>1030</v>
      </c>
      <c r="F32" s="18" t="s">
        <v>1031</v>
      </c>
      <c r="M32" s="18">
        <v>0.996</v>
      </c>
      <c r="N32" s="18">
        <v>0.996</v>
      </c>
      <c r="O32" s="18">
        <v>0.996</v>
      </c>
      <c r="P32" s="18">
        <v>0.996</v>
      </c>
      <c r="R32" s="18">
        <v>0.97819999999999996</v>
      </c>
      <c r="S32" s="18">
        <v>0.97819999999999996</v>
      </c>
      <c r="T32" s="18">
        <v>0.97819999999999996</v>
      </c>
      <c r="U32" s="18">
        <v>0.97819999999999996</v>
      </c>
    </row>
    <row r="33" spans="1:21" x14ac:dyDescent="0.2">
      <c r="B33" s="24">
        <v>0.98338324232282304</v>
      </c>
      <c r="C33" s="24">
        <v>0.96887654749508201</v>
      </c>
      <c r="D33" s="24"/>
      <c r="E33" s="24">
        <v>0.960151250727167</v>
      </c>
      <c r="F33" s="24">
        <v>0.95487416835406402</v>
      </c>
      <c r="M33" s="18">
        <v>0</v>
      </c>
      <c r="N33" s="18">
        <v>0</v>
      </c>
      <c r="O33" s="18">
        <v>0</v>
      </c>
      <c r="P33" s="18">
        <v>0</v>
      </c>
      <c r="R33" s="18">
        <v>0</v>
      </c>
      <c r="S33" s="18">
        <v>0</v>
      </c>
      <c r="T33" s="18">
        <v>0</v>
      </c>
      <c r="U33" s="18">
        <v>0</v>
      </c>
    </row>
    <row r="34" spans="1:21" x14ac:dyDescent="0.2">
      <c r="B34" s="18">
        <v>16748</v>
      </c>
      <c r="C34" s="18">
        <v>538</v>
      </c>
      <c r="E34" s="18">
        <v>3301</v>
      </c>
      <c r="F34" s="18">
        <v>156</v>
      </c>
      <c r="M34" s="18">
        <v>0</v>
      </c>
      <c r="N34" s="18">
        <v>4383</v>
      </c>
      <c r="O34" s="18">
        <v>2</v>
      </c>
      <c r="P34" s="18">
        <v>0</v>
      </c>
      <c r="R34" s="18">
        <v>0</v>
      </c>
      <c r="S34" s="18">
        <v>858</v>
      </c>
      <c r="T34" s="18">
        <v>11</v>
      </c>
      <c r="U34" s="18">
        <v>8</v>
      </c>
    </row>
    <row r="35" spans="1:21" x14ac:dyDescent="0.2">
      <c r="B35" s="18">
        <v>283</v>
      </c>
      <c r="C35" s="18">
        <v>15346</v>
      </c>
      <c r="E35" s="18">
        <v>137</v>
      </c>
      <c r="F35" s="18">
        <v>1425</v>
      </c>
      <c r="M35" s="18">
        <v>0</v>
      </c>
      <c r="N35" s="18">
        <v>0</v>
      </c>
      <c r="O35" s="18">
        <v>5551</v>
      </c>
      <c r="P35" s="18">
        <v>37</v>
      </c>
      <c r="R35" s="18">
        <v>0</v>
      </c>
      <c r="S35" s="18">
        <v>5</v>
      </c>
      <c r="T35" s="18">
        <v>1092</v>
      </c>
      <c r="U35" s="18">
        <v>20</v>
      </c>
    </row>
    <row r="36" spans="1:21" x14ac:dyDescent="0.2">
      <c r="M36" s="18">
        <v>0</v>
      </c>
      <c r="N36" s="18">
        <v>1</v>
      </c>
      <c r="O36" s="18">
        <v>23</v>
      </c>
      <c r="P36" s="18">
        <v>5632</v>
      </c>
      <c r="R36" s="18">
        <v>0</v>
      </c>
      <c r="S36" s="18">
        <v>4</v>
      </c>
      <c r="T36" s="18">
        <v>20</v>
      </c>
      <c r="U36" s="18">
        <v>1107</v>
      </c>
    </row>
    <row r="37" spans="1:21" x14ac:dyDescent="0.2">
      <c r="A37" t="s">
        <v>1038</v>
      </c>
    </row>
    <row r="38" spans="1:21" x14ac:dyDescent="0.2">
      <c r="A38" s="3" t="s">
        <v>1036</v>
      </c>
      <c r="L38" t="s">
        <v>1045</v>
      </c>
    </row>
    <row r="39" spans="1:21" x14ac:dyDescent="0.2">
      <c r="B39" s="18" t="s">
        <v>1037</v>
      </c>
      <c r="C39" s="18" t="s">
        <v>1031</v>
      </c>
      <c r="E39" s="18" t="s">
        <v>1030</v>
      </c>
      <c r="F39" s="18" t="s">
        <v>1031</v>
      </c>
      <c r="L39" s="3" t="s">
        <v>1036</v>
      </c>
    </row>
    <row r="40" spans="1:21" x14ac:dyDescent="0.2">
      <c r="B40" s="24">
        <v>0.97839451958545498</v>
      </c>
      <c r="C40" s="24">
        <v>0.96667823672335995</v>
      </c>
      <c r="D40" s="24"/>
      <c r="E40" s="24">
        <v>0.95626822157434399</v>
      </c>
      <c r="F40" s="24">
        <v>0.948799537170957</v>
      </c>
      <c r="M40" s="18" t="s">
        <v>578</v>
      </c>
      <c r="N40" s="18" t="s">
        <v>580</v>
      </c>
      <c r="O40" s="18" t="s">
        <v>582</v>
      </c>
      <c r="P40" s="18" t="s">
        <v>132</v>
      </c>
      <c r="R40" s="18" t="s">
        <v>578</v>
      </c>
      <c r="S40" s="18" t="s">
        <v>580</v>
      </c>
      <c r="T40" s="18" t="s">
        <v>582</v>
      </c>
      <c r="U40" s="18" t="s">
        <v>132</v>
      </c>
    </row>
    <row r="41" spans="1:21" x14ac:dyDescent="0.2">
      <c r="B41" s="18">
        <v>16710</v>
      </c>
      <c r="C41" s="18">
        <v>576</v>
      </c>
      <c r="E41" s="18">
        <v>3280</v>
      </c>
      <c r="F41" s="18">
        <v>177</v>
      </c>
      <c r="M41" s="18">
        <v>0.99780000000000002</v>
      </c>
      <c r="N41" s="18">
        <v>0.99780000000000002</v>
      </c>
      <c r="O41" s="18">
        <v>0.99780000000000002</v>
      </c>
      <c r="P41" s="18">
        <v>0.99780000000000002</v>
      </c>
      <c r="R41" s="18">
        <v>0.97660000000000002</v>
      </c>
      <c r="S41" s="18">
        <v>0.97660000000000002</v>
      </c>
      <c r="T41" s="18">
        <v>0.97660000000000002</v>
      </c>
      <c r="U41" s="18">
        <v>0.97660000000000002</v>
      </c>
    </row>
    <row r="42" spans="1:21" x14ac:dyDescent="0.2">
      <c r="B42" s="18">
        <v>369</v>
      </c>
      <c r="C42" s="18">
        <v>15260</v>
      </c>
      <c r="E42" s="18">
        <v>150</v>
      </c>
      <c r="F42" s="18">
        <v>1412</v>
      </c>
      <c r="M42" s="18">
        <v>0</v>
      </c>
      <c r="N42" s="18">
        <v>0</v>
      </c>
      <c r="O42" s="18">
        <v>0</v>
      </c>
      <c r="P42" s="18">
        <v>0</v>
      </c>
      <c r="R42" s="18">
        <v>0</v>
      </c>
      <c r="S42" s="18">
        <v>0</v>
      </c>
      <c r="T42" s="18">
        <v>0</v>
      </c>
      <c r="U42" s="18">
        <v>0</v>
      </c>
    </row>
    <row r="43" spans="1:21" x14ac:dyDescent="0.2">
      <c r="M43" s="18">
        <v>0</v>
      </c>
      <c r="N43" s="18">
        <v>4385</v>
      </c>
      <c r="O43" s="18">
        <v>0</v>
      </c>
      <c r="P43" s="18">
        <v>0</v>
      </c>
      <c r="R43" s="18">
        <v>0</v>
      </c>
      <c r="S43" s="18">
        <v>858</v>
      </c>
      <c r="T43" s="18">
        <v>11</v>
      </c>
      <c r="U43" s="18">
        <v>8</v>
      </c>
    </row>
    <row r="44" spans="1:21" x14ac:dyDescent="0.2">
      <c r="A44" t="s">
        <v>1039</v>
      </c>
      <c r="M44" s="18">
        <v>0</v>
      </c>
      <c r="N44" s="18">
        <v>0</v>
      </c>
      <c r="O44" s="18">
        <v>5562</v>
      </c>
      <c r="P44" s="18">
        <v>26</v>
      </c>
      <c r="R44" s="18">
        <v>0</v>
      </c>
      <c r="S44" s="18">
        <v>6</v>
      </c>
      <c r="T44" s="18">
        <v>1085</v>
      </c>
      <c r="U44" s="18">
        <v>26</v>
      </c>
    </row>
    <row r="45" spans="1:21" x14ac:dyDescent="0.2">
      <c r="A45" s="3" t="s">
        <v>1036</v>
      </c>
      <c r="M45" s="18">
        <v>0</v>
      </c>
      <c r="N45" s="18">
        <v>0</v>
      </c>
      <c r="O45" s="18">
        <v>9</v>
      </c>
      <c r="P45" s="18">
        <v>5647</v>
      </c>
      <c r="R45" s="18">
        <v>0</v>
      </c>
      <c r="S45" s="18">
        <v>9</v>
      </c>
      <c r="T45" s="18">
        <v>13</v>
      </c>
      <c r="U45" s="18">
        <v>1109</v>
      </c>
    </row>
    <row r="46" spans="1:21" x14ac:dyDescent="0.2">
      <c r="B46" s="18" t="s">
        <v>1030</v>
      </c>
      <c r="C46" s="18" t="s">
        <v>1031</v>
      </c>
      <c r="E46" s="18" t="s">
        <v>1030</v>
      </c>
      <c r="F46" s="18" t="s">
        <v>1031</v>
      </c>
    </row>
    <row r="47" spans="1:21" x14ac:dyDescent="0.2">
      <c r="B47" s="24">
        <v>0.98106793271203296</v>
      </c>
      <c r="C47" s="24">
        <v>0.96829804466041802</v>
      </c>
      <c r="D47" s="24"/>
      <c r="E47" s="24">
        <v>0.960280373831775</v>
      </c>
      <c r="F47" s="24">
        <v>0.95111368238356897</v>
      </c>
    </row>
    <row r="48" spans="1:21" x14ac:dyDescent="0.2">
      <c r="B48" s="18">
        <v>16738</v>
      </c>
      <c r="C48" s="18">
        <v>548</v>
      </c>
      <c r="E48" s="18">
        <v>3288</v>
      </c>
      <c r="F48" s="18">
        <v>169</v>
      </c>
      <c r="L48" t="s">
        <v>1046</v>
      </c>
    </row>
    <row r="49" spans="1:21" x14ac:dyDescent="0.2">
      <c r="B49" s="18">
        <v>323</v>
      </c>
      <c r="C49" s="18">
        <v>15306</v>
      </c>
      <c r="E49" s="18">
        <v>136</v>
      </c>
      <c r="F49" s="18">
        <v>1426</v>
      </c>
      <c r="L49" s="3" t="s">
        <v>1036</v>
      </c>
    </row>
    <row r="50" spans="1:21" x14ac:dyDescent="0.2">
      <c r="M50" s="18" t="s">
        <v>578</v>
      </c>
      <c r="N50" s="18" t="s">
        <v>580</v>
      </c>
      <c r="O50" s="18" t="s">
        <v>582</v>
      </c>
      <c r="P50" s="18" t="s">
        <v>132</v>
      </c>
      <c r="R50" s="18" t="s">
        <v>578</v>
      </c>
      <c r="S50" s="18" t="s">
        <v>580</v>
      </c>
      <c r="T50" s="18" t="s">
        <v>582</v>
      </c>
      <c r="U50" s="18" t="s">
        <v>132</v>
      </c>
    </row>
    <row r="51" spans="1:21" x14ac:dyDescent="0.2">
      <c r="A51" t="s">
        <v>1040</v>
      </c>
      <c r="M51" s="18">
        <v>0.99829999999999997</v>
      </c>
      <c r="N51" s="18">
        <v>0.99829999999999997</v>
      </c>
      <c r="O51" s="18">
        <v>0.99829999999999997</v>
      </c>
      <c r="P51" s="18">
        <v>0.99829999999999997</v>
      </c>
      <c r="R51" s="18">
        <v>0.97819999999999996</v>
      </c>
      <c r="S51" s="18">
        <v>0.97819999999999996</v>
      </c>
      <c r="T51" s="18">
        <v>0.97819999999999996</v>
      </c>
      <c r="U51" s="18">
        <v>0.97819999999999996</v>
      </c>
    </row>
    <row r="52" spans="1:21" x14ac:dyDescent="0.2">
      <c r="A52" s="3" t="s">
        <v>1036</v>
      </c>
      <c r="M52" s="18">
        <v>0</v>
      </c>
      <c r="N52" s="18">
        <v>0</v>
      </c>
      <c r="O52" s="18">
        <v>0</v>
      </c>
      <c r="P52" s="18">
        <v>0</v>
      </c>
      <c r="R52" s="18">
        <v>0</v>
      </c>
      <c r="S52" s="18">
        <v>0</v>
      </c>
      <c r="T52" s="18">
        <v>0</v>
      </c>
      <c r="U52" s="18">
        <v>0</v>
      </c>
    </row>
    <row r="53" spans="1:21" x14ac:dyDescent="0.2">
      <c r="B53" s="18" t="s">
        <v>1030</v>
      </c>
      <c r="C53" s="18" t="s">
        <v>1031</v>
      </c>
      <c r="E53" s="18" t="s">
        <v>1030</v>
      </c>
      <c r="F53" s="18" t="s">
        <v>1031</v>
      </c>
      <c r="M53" s="18">
        <v>0</v>
      </c>
      <c r="N53" s="18">
        <v>4385</v>
      </c>
      <c r="O53" s="18">
        <v>0</v>
      </c>
      <c r="P53" s="18">
        <v>0</v>
      </c>
      <c r="R53" s="18">
        <v>0</v>
      </c>
      <c r="S53" s="18">
        <v>862</v>
      </c>
      <c r="T53" s="18">
        <v>8</v>
      </c>
      <c r="U53" s="18">
        <v>7</v>
      </c>
    </row>
    <row r="54" spans="1:21" x14ac:dyDescent="0.2">
      <c r="B54" s="24">
        <v>0.98622973679623405</v>
      </c>
      <c r="C54" s="24">
        <v>0.98195071155848601</v>
      </c>
      <c r="D54" s="24"/>
      <c r="E54" s="24">
        <v>0.95829738280126497</v>
      </c>
      <c r="F54" s="24">
        <v>0.96384148105293599</v>
      </c>
      <c r="G54" s="1"/>
      <c r="M54" s="18">
        <v>0</v>
      </c>
      <c r="N54" s="18">
        <v>0</v>
      </c>
      <c r="O54" s="18">
        <v>5579</v>
      </c>
      <c r="P54" s="18">
        <v>9</v>
      </c>
      <c r="R54" s="18">
        <v>0</v>
      </c>
      <c r="S54" s="18">
        <v>9</v>
      </c>
      <c r="T54" s="18">
        <v>1097</v>
      </c>
      <c r="U54" s="18">
        <v>11</v>
      </c>
    </row>
    <row r="55" spans="1:21" x14ac:dyDescent="0.2">
      <c r="B55" s="18">
        <v>16974</v>
      </c>
      <c r="C55" s="18">
        <v>312</v>
      </c>
      <c r="E55" s="18">
        <v>3332</v>
      </c>
      <c r="F55" s="18">
        <v>125</v>
      </c>
      <c r="M55" s="18">
        <v>0</v>
      </c>
      <c r="N55" s="18">
        <v>1</v>
      </c>
      <c r="O55" s="18">
        <v>17</v>
      </c>
      <c r="P55" s="18">
        <v>5638</v>
      </c>
      <c r="R55" s="18">
        <v>0</v>
      </c>
      <c r="S55" s="18">
        <v>12</v>
      </c>
      <c r="T55" s="18">
        <v>21</v>
      </c>
      <c r="U55" s="18">
        <v>1098</v>
      </c>
    </row>
    <row r="56" spans="1:21" x14ac:dyDescent="0.2">
      <c r="B56" s="18">
        <v>237</v>
      </c>
      <c r="C56" s="18">
        <v>15392</v>
      </c>
      <c r="E56" s="18">
        <v>145</v>
      </c>
      <c r="F56" s="18">
        <v>1417</v>
      </c>
    </row>
    <row r="57" spans="1:21" x14ac:dyDescent="0.2">
      <c r="A57" s="18" t="s">
        <v>1051</v>
      </c>
      <c r="L57" t="s">
        <v>1047</v>
      </c>
    </row>
    <row r="58" spans="1:21" x14ac:dyDescent="0.2">
      <c r="A58" s="3" t="s">
        <v>978</v>
      </c>
      <c r="L58" s="3" t="s">
        <v>1036</v>
      </c>
    </row>
    <row r="59" spans="1:21" x14ac:dyDescent="0.2">
      <c r="B59" s="18" t="s">
        <v>1030</v>
      </c>
      <c r="C59" s="18" t="s">
        <v>1031</v>
      </c>
      <c r="E59" s="18" t="s">
        <v>1030</v>
      </c>
      <c r="F59" s="18" t="s">
        <v>1031</v>
      </c>
      <c r="M59" s="18" t="s">
        <v>578</v>
      </c>
      <c r="N59" s="18" t="s">
        <v>580</v>
      </c>
      <c r="O59" s="18" t="s">
        <v>582</v>
      </c>
      <c r="P59" s="18" t="s">
        <v>132</v>
      </c>
      <c r="R59" s="18" t="s">
        <v>578</v>
      </c>
      <c r="S59" s="18" t="s">
        <v>580</v>
      </c>
      <c r="T59" s="18" t="s">
        <v>582</v>
      </c>
      <c r="U59" s="18" t="s">
        <v>132</v>
      </c>
    </row>
    <row r="60" spans="1:21" x14ac:dyDescent="0.2">
      <c r="B60" s="24">
        <v>0.94989320556485601</v>
      </c>
      <c r="C60" s="24">
        <v>0.95192641443943005</v>
      </c>
      <c r="D60" s="24"/>
      <c r="E60" s="24">
        <v>0.95214473300262603</v>
      </c>
      <c r="F60" s="24">
        <v>0.94388197859415601</v>
      </c>
      <c r="M60" s="18">
        <v>0.99780000000000002</v>
      </c>
      <c r="N60" s="18">
        <v>0.99780000000000002</v>
      </c>
      <c r="O60" s="18">
        <v>0.99780000000000002</v>
      </c>
      <c r="P60" s="18">
        <v>0.99780000000000002</v>
      </c>
      <c r="R60" s="18">
        <v>0.97409999999999997</v>
      </c>
      <c r="S60" s="18">
        <v>0.97409999999999997</v>
      </c>
      <c r="T60" s="18">
        <v>0.97409999999999997</v>
      </c>
      <c r="U60" s="18">
        <v>0.97409999999999997</v>
      </c>
    </row>
    <row r="61" spans="1:21" x14ac:dyDescent="0.2">
      <c r="B61" s="18">
        <v>16455</v>
      </c>
      <c r="C61" s="18">
        <v>831</v>
      </c>
      <c r="E61" s="18">
        <v>3263</v>
      </c>
      <c r="F61" s="18">
        <v>194</v>
      </c>
      <c r="M61" s="18">
        <v>0</v>
      </c>
      <c r="N61" s="18">
        <v>0</v>
      </c>
      <c r="O61" s="18">
        <v>0</v>
      </c>
      <c r="P61" s="18">
        <v>0</v>
      </c>
      <c r="R61" s="18">
        <v>0</v>
      </c>
      <c r="S61" s="18">
        <v>0</v>
      </c>
      <c r="T61" s="18">
        <v>0</v>
      </c>
      <c r="U61" s="18">
        <v>0</v>
      </c>
    </row>
    <row r="62" spans="1:21" x14ac:dyDescent="0.2">
      <c r="B62" s="18">
        <v>868</v>
      </c>
      <c r="C62" s="18">
        <v>14761</v>
      </c>
      <c r="E62" s="18">
        <v>164</v>
      </c>
      <c r="F62" s="18">
        <v>1398</v>
      </c>
      <c r="M62" s="18">
        <v>0</v>
      </c>
      <c r="N62" s="18">
        <v>4385</v>
      </c>
      <c r="O62" s="18">
        <v>0</v>
      </c>
      <c r="P62" s="18">
        <v>0</v>
      </c>
      <c r="R62" s="18">
        <v>0</v>
      </c>
      <c r="S62" s="18">
        <v>859</v>
      </c>
      <c r="T62" s="18">
        <v>6</v>
      </c>
      <c r="U62" s="18">
        <v>12</v>
      </c>
    </row>
    <row r="63" spans="1:21" x14ac:dyDescent="0.2">
      <c r="M63" s="18">
        <v>0</v>
      </c>
      <c r="N63" s="18">
        <v>0</v>
      </c>
      <c r="O63" s="18">
        <v>5566</v>
      </c>
      <c r="P63" s="18">
        <v>22</v>
      </c>
      <c r="R63" s="18">
        <v>0</v>
      </c>
      <c r="S63" s="18">
        <v>12</v>
      </c>
      <c r="T63" s="18">
        <v>1081</v>
      </c>
      <c r="U63" s="18">
        <v>24</v>
      </c>
    </row>
    <row r="64" spans="1:21" x14ac:dyDescent="0.2">
      <c r="A64" s="18" t="s">
        <v>1052</v>
      </c>
      <c r="M64" s="18">
        <v>0</v>
      </c>
      <c r="N64" s="18">
        <v>2</v>
      </c>
      <c r="O64" s="18">
        <v>11</v>
      </c>
      <c r="P64" s="18">
        <v>5643</v>
      </c>
      <c r="R64" s="18">
        <v>0</v>
      </c>
      <c r="S64" s="18">
        <v>9</v>
      </c>
      <c r="T64" s="18">
        <v>18</v>
      </c>
      <c r="U64" s="18">
        <v>1104</v>
      </c>
    </row>
    <row r="65" spans="1:21" x14ac:dyDescent="0.2">
      <c r="A65" s="3" t="s">
        <v>978</v>
      </c>
    </row>
    <row r="66" spans="1:21" x14ac:dyDescent="0.2">
      <c r="B66" s="18" t="s">
        <v>1030</v>
      </c>
      <c r="C66" s="18" t="s">
        <v>1031</v>
      </c>
      <c r="E66" s="18" t="s">
        <v>1030</v>
      </c>
      <c r="F66" s="18" t="s">
        <v>1031</v>
      </c>
      <c r="L66" t="s">
        <v>1048</v>
      </c>
    </row>
    <row r="67" spans="1:21" x14ac:dyDescent="0.2">
      <c r="B67" s="24">
        <v>0.95404826668209897</v>
      </c>
      <c r="C67" s="24">
        <v>0.953661922943422</v>
      </c>
      <c r="D67" s="24"/>
      <c r="E67" s="24">
        <v>0.952214452214452</v>
      </c>
      <c r="F67" s="24">
        <v>0.94532831935203898</v>
      </c>
      <c r="L67" s="3" t="s">
        <v>1036</v>
      </c>
    </row>
    <row r="68" spans="1:21" x14ac:dyDescent="0.2">
      <c r="B68" s="18">
        <v>16485</v>
      </c>
      <c r="C68" s="18">
        <v>801</v>
      </c>
      <c r="E68" s="18">
        <v>3268</v>
      </c>
      <c r="F68" s="18">
        <v>189</v>
      </c>
      <c r="M68" s="18" t="s">
        <v>578</v>
      </c>
      <c r="N68" s="18" t="s">
        <v>580</v>
      </c>
      <c r="O68" s="18" t="s">
        <v>582</v>
      </c>
      <c r="P68" s="18" t="s">
        <v>132</v>
      </c>
      <c r="R68" s="18" t="s">
        <v>578</v>
      </c>
      <c r="S68" s="18" t="s">
        <v>580</v>
      </c>
      <c r="T68" s="18" t="s">
        <v>582</v>
      </c>
      <c r="U68" s="18" t="s">
        <v>132</v>
      </c>
    </row>
    <row r="69" spans="1:21" x14ac:dyDescent="0.2">
      <c r="B69" s="18">
        <v>794</v>
      </c>
      <c r="C69" s="18">
        <v>14835</v>
      </c>
      <c r="E69" s="18">
        <v>164</v>
      </c>
      <c r="F69" s="18">
        <v>1398</v>
      </c>
      <c r="M69" s="18">
        <v>0.99739999999999995</v>
      </c>
      <c r="N69" s="18">
        <v>0.99739999999999995</v>
      </c>
      <c r="O69" s="18">
        <v>0.99739999999999995</v>
      </c>
      <c r="P69" s="18">
        <v>0.99739999999999995</v>
      </c>
      <c r="R69" s="18">
        <v>0.9798</v>
      </c>
      <c r="S69" s="18">
        <v>0.9798</v>
      </c>
      <c r="T69" s="18">
        <v>0.9798</v>
      </c>
      <c r="U69" s="18">
        <v>0.9798</v>
      </c>
    </row>
    <row r="70" spans="1:21" x14ac:dyDescent="0.2">
      <c r="M70" s="18">
        <v>0</v>
      </c>
      <c r="N70" s="18">
        <v>0</v>
      </c>
      <c r="O70" s="18">
        <v>0</v>
      </c>
      <c r="P70" s="18">
        <v>0</v>
      </c>
      <c r="R70" s="18">
        <v>0</v>
      </c>
      <c r="S70" s="18">
        <v>0</v>
      </c>
      <c r="T70" s="18">
        <v>0</v>
      </c>
      <c r="U70" s="18">
        <v>0</v>
      </c>
    </row>
    <row r="71" spans="1:21" x14ac:dyDescent="0.2">
      <c r="A71" t="s">
        <v>1053</v>
      </c>
      <c r="M71" s="18">
        <v>0</v>
      </c>
      <c r="N71" s="18">
        <v>4385</v>
      </c>
      <c r="O71" s="18">
        <v>0</v>
      </c>
      <c r="P71" s="18">
        <v>0</v>
      </c>
      <c r="R71" s="18">
        <v>0</v>
      </c>
      <c r="S71" s="18">
        <v>867</v>
      </c>
      <c r="T71" s="18">
        <v>3</v>
      </c>
      <c r="U71" s="18">
        <v>7</v>
      </c>
    </row>
    <row r="72" spans="1:21" x14ac:dyDescent="0.2">
      <c r="A72" s="3" t="s">
        <v>978</v>
      </c>
      <c r="M72" s="18">
        <v>0</v>
      </c>
      <c r="N72" s="18">
        <v>0</v>
      </c>
      <c r="O72" s="18">
        <v>5552</v>
      </c>
      <c r="P72" s="18">
        <v>36</v>
      </c>
      <c r="R72" s="18">
        <v>0</v>
      </c>
      <c r="S72" s="18">
        <v>10</v>
      </c>
      <c r="T72" s="18">
        <v>1082</v>
      </c>
      <c r="U72" s="18">
        <v>25</v>
      </c>
    </row>
    <row r="73" spans="1:21" x14ac:dyDescent="0.2">
      <c r="B73" s="18" t="s">
        <v>1030</v>
      </c>
      <c r="C73" s="18" t="s">
        <v>1031</v>
      </c>
      <c r="E73" s="18" t="s">
        <v>1030</v>
      </c>
      <c r="F73" s="18" t="s">
        <v>1031</v>
      </c>
      <c r="M73" s="18">
        <v>0</v>
      </c>
      <c r="N73" s="18">
        <v>1</v>
      </c>
      <c r="O73" s="18">
        <v>4</v>
      </c>
      <c r="P73" s="18">
        <v>5651</v>
      </c>
      <c r="R73" s="18">
        <v>0</v>
      </c>
      <c r="S73" s="18">
        <v>5</v>
      </c>
      <c r="T73" s="18">
        <v>13</v>
      </c>
      <c r="U73" s="18">
        <v>1113</v>
      </c>
    </row>
    <row r="74" spans="1:21" x14ac:dyDescent="0.2">
      <c r="B74" s="24">
        <v>0.94291315880521198</v>
      </c>
      <c r="C74" s="24">
        <v>0.94596783524239203</v>
      </c>
      <c r="D74" s="24"/>
      <c r="E74" s="24">
        <v>0.94979686593151402</v>
      </c>
      <c r="F74" s="24">
        <v>0.94677466010992195</v>
      </c>
    </row>
    <row r="75" spans="1:21" x14ac:dyDescent="0.2">
      <c r="B75" s="18">
        <v>16352</v>
      </c>
      <c r="C75" s="18">
        <v>934</v>
      </c>
      <c r="E75" s="18">
        <v>3273</v>
      </c>
      <c r="F75" s="18">
        <v>184</v>
      </c>
      <c r="L75" t="s">
        <v>1059</v>
      </c>
    </row>
    <row r="76" spans="1:21" x14ac:dyDescent="0.2">
      <c r="B76" s="18">
        <v>990</v>
      </c>
      <c r="C76" s="18">
        <v>14639</v>
      </c>
      <c r="E76" s="18">
        <v>173</v>
      </c>
      <c r="F76" s="18">
        <v>1389</v>
      </c>
      <c r="M76" s="18" t="s">
        <v>578</v>
      </c>
      <c r="N76" s="18" t="s">
        <v>580</v>
      </c>
      <c r="O76" s="18" t="s">
        <v>582</v>
      </c>
      <c r="P76" s="18" t="s">
        <v>132</v>
      </c>
      <c r="R76" s="18" t="s">
        <v>578</v>
      </c>
      <c r="S76" s="18" t="s">
        <v>580</v>
      </c>
      <c r="T76" s="18" t="s">
        <v>582</v>
      </c>
      <c r="U76" s="18" t="s">
        <v>132</v>
      </c>
    </row>
    <row r="77" spans="1:21" x14ac:dyDescent="0.2">
      <c r="M77" s="18">
        <v>0.99150000000000005</v>
      </c>
      <c r="N77" s="18">
        <v>0.99150000000000005</v>
      </c>
      <c r="O77" s="18">
        <v>0.99150000000000005</v>
      </c>
      <c r="P77" s="18">
        <v>0.99150000000000005</v>
      </c>
      <c r="R77" s="18">
        <v>0.97250000000000003</v>
      </c>
      <c r="S77" s="18">
        <v>0.97250000000000003</v>
      </c>
      <c r="T77" s="18">
        <v>0.97250000000000003</v>
      </c>
      <c r="U77" s="18">
        <v>0.97250000000000003</v>
      </c>
    </row>
    <row r="78" spans="1:21" x14ac:dyDescent="0.2">
      <c r="A78" t="s">
        <v>1054</v>
      </c>
      <c r="M78" s="18">
        <v>0</v>
      </c>
      <c r="N78" s="18">
        <v>0</v>
      </c>
      <c r="O78" s="18">
        <v>0</v>
      </c>
      <c r="P78" s="18">
        <v>0</v>
      </c>
      <c r="R78" s="18">
        <v>0</v>
      </c>
      <c r="S78" s="18">
        <v>0</v>
      </c>
      <c r="T78" s="18">
        <v>0</v>
      </c>
      <c r="U78" s="18">
        <v>0</v>
      </c>
    </row>
    <row r="79" spans="1:21" x14ac:dyDescent="0.2">
      <c r="A79" s="3" t="s">
        <v>978</v>
      </c>
      <c r="M79" s="18">
        <v>0</v>
      </c>
      <c r="N79" s="18">
        <v>4383</v>
      </c>
      <c r="O79" s="18">
        <v>1</v>
      </c>
      <c r="P79" s="18">
        <v>1</v>
      </c>
      <c r="R79" s="18">
        <v>0</v>
      </c>
      <c r="S79" s="18">
        <v>869</v>
      </c>
      <c r="T79" s="18">
        <v>4</v>
      </c>
      <c r="U79" s="18">
        <v>4</v>
      </c>
    </row>
    <row r="80" spans="1:21" x14ac:dyDescent="0.2">
      <c r="B80" s="18" t="s">
        <v>1030</v>
      </c>
      <c r="C80" s="18" t="s">
        <v>1031</v>
      </c>
      <c r="E80" s="18" t="s">
        <v>1030</v>
      </c>
      <c r="F80" s="18" t="s">
        <v>1031</v>
      </c>
      <c r="M80" s="18">
        <v>0</v>
      </c>
      <c r="N80" s="18">
        <v>6</v>
      </c>
      <c r="O80" s="18">
        <v>5522</v>
      </c>
      <c r="P80" s="18">
        <v>60</v>
      </c>
      <c r="R80" s="18">
        <v>0</v>
      </c>
      <c r="S80" s="18">
        <v>14</v>
      </c>
      <c r="T80" s="18">
        <v>1084</v>
      </c>
      <c r="U80" s="18">
        <v>19</v>
      </c>
    </row>
    <row r="81" spans="1:21" x14ac:dyDescent="0.2">
      <c r="B81" s="24">
        <v>0.95382928377676401</v>
      </c>
      <c r="C81" s="24">
        <v>0.95609163484901005</v>
      </c>
      <c r="D81" s="24"/>
      <c r="E81" s="24">
        <v>0.95146759662888603</v>
      </c>
      <c r="F81" s="24">
        <v>0.94706392826149799</v>
      </c>
      <c r="M81" s="18">
        <v>0</v>
      </c>
      <c r="N81" s="18">
        <v>9</v>
      </c>
      <c r="O81" s="18">
        <v>56</v>
      </c>
      <c r="P81" s="18">
        <v>5591</v>
      </c>
      <c r="R81" s="18">
        <v>0</v>
      </c>
      <c r="S81" s="18">
        <v>18</v>
      </c>
      <c r="T81" s="18">
        <v>27</v>
      </c>
      <c r="U81" s="18">
        <v>1086</v>
      </c>
    </row>
    <row r="82" spans="1:21" x14ac:dyDescent="0.2">
      <c r="B82" s="18">
        <v>16527</v>
      </c>
      <c r="C82" s="18">
        <v>759</v>
      </c>
      <c r="E82" s="18">
        <v>3274</v>
      </c>
      <c r="F82" s="18">
        <v>183</v>
      </c>
    </row>
    <row r="83" spans="1:21" x14ac:dyDescent="0.2">
      <c r="B83" s="18">
        <v>800</v>
      </c>
      <c r="C83" s="18">
        <v>14829</v>
      </c>
      <c r="E83" s="18">
        <v>167</v>
      </c>
      <c r="F83" s="18">
        <v>1395</v>
      </c>
      <c r="L83" t="s">
        <v>1060</v>
      </c>
    </row>
    <row r="84" spans="1:21" x14ac:dyDescent="0.2">
      <c r="M84" s="18" t="s">
        <v>578</v>
      </c>
      <c r="N84" s="18" t="s">
        <v>580</v>
      </c>
      <c r="O84" s="18" t="s">
        <v>582</v>
      </c>
      <c r="P84" s="18" t="s">
        <v>132</v>
      </c>
      <c r="R84" s="18" t="s">
        <v>578</v>
      </c>
      <c r="S84" s="18" t="s">
        <v>580</v>
      </c>
      <c r="T84" s="18" t="s">
        <v>582</v>
      </c>
      <c r="U84" s="18" t="s">
        <v>132</v>
      </c>
    </row>
    <row r="85" spans="1:21" x14ac:dyDescent="0.2">
      <c r="A85" t="s">
        <v>1055</v>
      </c>
      <c r="M85" s="18">
        <v>0.99409999999999998</v>
      </c>
      <c r="N85" s="18">
        <v>0.99409999999999998</v>
      </c>
      <c r="O85" s="18">
        <v>0.99409999999999998</v>
      </c>
      <c r="P85" s="18">
        <v>0.99409999999999998</v>
      </c>
      <c r="R85" s="24">
        <v>0.96799999999999997</v>
      </c>
      <c r="S85" s="24">
        <v>0.96799999999999997</v>
      </c>
      <c r="T85" s="24">
        <v>0.96799999999999997</v>
      </c>
      <c r="U85" s="24">
        <v>0.96799999999999997</v>
      </c>
    </row>
    <row r="86" spans="1:21" x14ac:dyDescent="0.2">
      <c r="M86" s="18">
        <v>0</v>
      </c>
      <c r="N86" s="18">
        <v>0</v>
      </c>
      <c r="O86" s="18">
        <v>0</v>
      </c>
      <c r="P86" s="18">
        <v>0</v>
      </c>
      <c r="R86" s="18">
        <v>0</v>
      </c>
      <c r="S86" s="18">
        <v>0</v>
      </c>
      <c r="T86" s="18">
        <v>0</v>
      </c>
      <c r="U86" s="18">
        <v>0</v>
      </c>
    </row>
    <row r="87" spans="1:21" x14ac:dyDescent="0.2">
      <c r="B87" s="18" t="s">
        <v>1030</v>
      </c>
      <c r="C87" s="18" t="s">
        <v>1031</v>
      </c>
      <c r="E87" s="18" t="s">
        <v>1030</v>
      </c>
      <c r="F87" s="18" t="s">
        <v>1031</v>
      </c>
      <c r="M87" s="18">
        <v>0</v>
      </c>
      <c r="N87" s="18">
        <v>4382</v>
      </c>
      <c r="O87" s="18">
        <v>1</v>
      </c>
      <c r="P87" s="18">
        <v>2</v>
      </c>
      <c r="R87" s="18">
        <v>0</v>
      </c>
      <c r="S87" s="18">
        <v>857</v>
      </c>
      <c r="T87" s="18">
        <v>10</v>
      </c>
      <c r="U87" s="18">
        <v>10</v>
      </c>
    </row>
    <row r="88" spans="1:21" x14ac:dyDescent="0.2">
      <c r="A88" s="1"/>
      <c r="B88" s="24">
        <v>0.96401372013255004</v>
      </c>
      <c r="C88" s="24">
        <v>0.95927340043966203</v>
      </c>
      <c r="D88" s="24"/>
      <c r="E88" s="24">
        <v>0.95432062845504795</v>
      </c>
      <c r="F88" s="24">
        <v>0.948799537170957</v>
      </c>
      <c r="M88" s="18">
        <v>0</v>
      </c>
      <c r="N88" s="18">
        <v>1</v>
      </c>
      <c r="O88" s="18">
        <v>5544</v>
      </c>
      <c r="P88" s="18">
        <v>43</v>
      </c>
      <c r="R88" s="18">
        <v>0</v>
      </c>
      <c r="S88" s="18">
        <v>11</v>
      </c>
      <c r="T88" s="18">
        <v>1078</v>
      </c>
      <c r="U88" s="18">
        <v>28</v>
      </c>
    </row>
    <row r="89" spans="1:21" x14ac:dyDescent="0.2">
      <c r="B89" s="18">
        <v>16582</v>
      </c>
      <c r="C89" s="18">
        <v>704</v>
      </c>
      <c r="E89" s="18">
        <v>3280</v>
      </c>
      <c r="F89" s="18">
        <v>177</v>
      </c>
      <c r="M89" s="18">
        <v>0</v>
      </c>
      <c r="N89" s="18">
        <v>1</v>
      </c>
      <c r="O89" s="18">
        <v>44</v>
      </c>
      <c r="P89" s="18">
        <v>5611</v>
      </c>
      <c r="R89" s="18">
        <v>0</v>
      </c>
      <c r="S89" s="18">
        <v>13</v>
      </c>
      <c r="T89" s="18">
        <v>28</v>
      </c>
      <c r="U89" s="18">
        <v>1090</v>
      </c>
    </row>
    <row r="90" spans="1:21" x14ac:dyDescent="0.2">
      <c r="B90" s="18">
        <v>619</v>
      </c>
      <c r="C90" s="18">
        <v>15010</v>
      </c>
      <c r="E90" s="18">
        <v>157</v>
      </c>
      <c r="F90" s="18">
        <v>1405</v>
      </c>
    </row>
    <row r="91" spans="1:21" x14ac:dyDescent="0.2">
      <c r="L91" t="s">
        <v>1061</v>
      </c>
    </row>
    <row r="92" spans="1:21" x14ac:dyDescent="0.2">
      <c r="A92" t="s">
        <v>1056</v>
      </c>
      <c r="M92" s="18" t="s">
        <v>578</v>
      </c>
      <c r="N92" s="18" t="s">
        <v>580</v>
      </c>
      <c r="O92" s="18" t="s">
        <v>582</v>
      </c>
      <c r="P92" s="18" t="s">
        <v>132</v>
      </c>
      <c r="R92" s="18" t="s">
        <v>578</v>
      </c>
      <c r="S92" s="18" t="s">
        <v>580</v>
      </c>
      <c r="T92" s="18" t="s">
        <v>582</v>
      </c>
      <c r="U92" s="18" t="s">
        <v>132</v>
      </c>
    </row>
    <row r="93" spans="1:21" x14ac:dyDescent="0.2">
      <c r="M93" s="18">
        <v>0.99209999999999998</v>
      </c>
      <c r="N93" s="18">
        <v>0.99209999999999998</v>
      </c>
      <c r="O93" s="18">
        <v>0.99209999999999998</v>
      </c>
      <c r="P93" s="18">
        <v>0.99209999999999998</v>
      </c>
      <c r="R93" s="18">
        <v>0.97060000000000002</v>
      </c>
      <c r="S93" s="18">
        <v>0.97060000000000002</v>
      </c>
      <c r="T93" s="18">
        <v>0.97060000000000002</v>
      </c>
      <c r="U93" s="18">
        <v>0.97060000000000002</v>
      </c>
    </row>
    <row r="94" spans="1:21" x14ac:dyDescent="0.2">
      <c r="B94" s="18" t="s">
        <v>1030</v>
      </c>
      <c r="C94" s="18" t="s">
        <v>1031</v>
      </c>
      <c r="E94" s="18" t="s">
        <v>1030</v>
      </c>
      <c r="F94" s="18" t="s">
        <v>1031</v>
      </c>
      <c r="M94" s="18">
        <v>0</v>
      </c>
      <c r="N94" s="18">
        <v>0</v>
      </c>
      <c r="O94" s="18">
        <v>0</v>
      </c>
      <c r="P94" s="18">
        <v>0</v>
      </c>
      <c r="R94" s="18">
        <v>0</v>
      </c>
      <c r="S94" s="18">
        <v>0</v>
      </c>
      <c r="T94" s="18">
        <v>0</v>
      </c>
      <c r="U94" s="18">
        <v>0</v>
      </c>
    </row>
    <row r="95" spans="1:21" x14ac:dyDescent="0.2">
      <c r="A95" s="1"/>
      <c r="B95" s="24">
        <v>0.95871347730684797</v>
      </c>
      <c r="C95" s="24">
        <v>0.96048825639245605</v>
      </c>
      <c r="D95" s="24"/>
      <c r="E95" s="24">
        <v>0.95253256150506505</v>
      </c>
      <c r="F95" s="24">
        <v>0.95198148683829897</v>
      </c>
      <c r="M95" s="18">
        <v>0</v>
      </c>
      <c r="N95" s="18">
        <v>4381</v>
      </c>
      <c r="O95" s="18">
        <v>1</v>
      </c>
      <c r="P95" s="18">
        <v>3</v>
      </c>
      <c r="R95" s="18">
        <v>0</v>
      </c>
      <c r="S95" s="18">
        <v>859</v>
      </c>
      <c r="T95" s="18">
        <v>6</v>
      </c>
      <c r="U95" s="18">
        <v>12</v>
      </c>
    </row>
    <row r="96" spans="1:21" x14ac:dyDescent="0.2">
      <c r="B96" s="18">
        <v>16603</v>
      </c>
      <c r="C96" s="18">
        <v>683</v>
      </c>
      <c r="E96" s="18">
        <v>3291</v>
      </c>
      <c r="F96" s="18">
        <v>166</v>
      </c>
      <c r="M96" s="18">
        <v>0</v>
      </c>
      <c r="N96" s="18">
        <v>1</v>
      </c>
      <c r="O96" s="18">
        <v>5532</v>
      </c>
      <c r="P96" s="18">
        <v>55</v>
      </c>
      <c r="R96" s="18">
        <v>0</v>
      </c>
      <c r="S96" s="18">
        <v>9</v>
      </c>
      <c r="T96" s="18">
        <v>1082</v>
      </c>
      <c r="U96" s="18">
        <v>26</v>
      </c>
    </row>
    <row r="97" spans="1:21" x14ac:dyDescent="0.2">
      <c r="B97" s="18">
        <v>715</v>
      </c>
      <c r="C97" s="18">
        <v>14914</v>
      </c>
      <c r="E97" s="18">
        <v>164</v>
      </c>
      <c r="F97" s="18">
        <v>1398</v>
      </c>
      <c r="M97" s="18">
        <v>0</v>
      </c>
      <c r="N97" s="18">
        <v>5</v>
      </c>
      <c r="O97" s="18">
        <v>58</v>
      </c>
      <c r="P97" s="18">
        <v>5593</v>
      </c>
      <c r="R97" s="18">
        <v>0</v>
      </c>
      <c r="S97" s="18">
        <v>7</v>
      </c>
      <c r="T97" s="18">
        <v>32</v>
      </c>
      <c r="U97" s="18">
        <v>1092</v>
      </c>
    </row>
    <row r="99" spans="1:21" x14ac:dyDescent="0.2">
      <c r="A99" t="s">
        <v>1057</v>
      </c>
      <c r="L99" t="s">
        <v>1062</v>
      </c>
    </row>
    <row r="100" spans="1:21" x14ac:dyDescent="0.2">
      <c r="M100" s="18" t="s">
        <v>578</v>
      </c>
      <c r="N100" s="18" t="s">
        <v>580</v>
      </c>
      <c r="O100" s="18" t="s">
        <v>582</v>
      </c>
      <c r="P100" s="18" t="s">
        <v>132</v>
      </c>
      <c r="R100" s="18" t="s">
        <v>578</v>
      </c>
      <c r="S100" s="18" t="s">
        <v>580</v>
      </c>
      <c r="T100" s="18" t="s">
        <v>582</v>
      </c>
      <c r="U100" s="18" t="s">
        <v>132</v>
      </c>
    </row>
    <row r="101" spans="1:21" x14ac:dyDescent="0.2">
      <c r="B101" s="18" t="s">
        <v>1030</v>
      </c>
      <c r="C101" s="18" t="s">
        <v>1031</v>
      </c>
      <c r="E101" s="18" t="s">
        <v>1030</v>
      </c>
      <c r="F101" s="18" t="s">
        <v>1031</v>
      </c>
      <c r="M101" s="18">
        <v>0.99360000000000004</v>
      </c>
      <c r="N101" s="18">
        <v>0.99360000000000004</v>
      </c>
      <c r="O101" s="18">
        <v>0.99360000000000004</v>
      </c>
      <c r="P101" s="18">
        <v>0.99360000000000004</v>
      </c>
      <c r="R101" s="18">
        <v>0.9738</v>
      </c>
      <c r="S101" s="18">
        <v>0.9738</v>
      </c>
      <c r="T101" s="18">
        <v>0.9738</v>
      </c>
      <c r="U101" s="18">
        <v>0.9738</v>
      </c>
    </row>
    <row r="102" spans="1:21" x14ac:dyDescent="0.2">
      <c r="A102" s="1"/>
      <c r="B102" s="24">
        <v>0.95576423340420502</v>
      </c>
      <c r="C102" s="24">
        <v>0.936191137336573</v>
      </c>
      <c r="D102" s="24"/>
      <c r="E102" s="24">
        <v>0.95921405180113095</v>
      </c>
      <c r="F102" s="24">
        <v>0.932021984379519</v>
      </c>
      <c r="M102" s="18">
        <v>0</v>
      </c>
      <c r="N102" s="18">
        <v>0</v>
      </c>
      <c r="O102" s="18">
        <v>0</v>
      </c>
      <c r="P102" s="18">
        <v>0</v>
      </c>
      <c r="R102" s="18">
        <v>0</v>
      </c>
      <c r="S102" s="18">
        <v>0</v>
      </c>
      <c r="T102" s="18">
        <v>0</v>
      </c>
      <c r="U102" s="18">
        <v>0</v>
      </c>
    </row>
    <row r="103" spans="1:21" x14ac:dyDescent="0.2">
      <c r="B103" s="18">
        <v>16183</v>
      </c>
      <c r="C103" s="18">
        <v>1103</v>
      </c>
      <c r="E103" s="18">
        <v>3222</v>
      </c>
      <c r="F103" s="18">
        <v>235</v>
      </c>
      <c r="M103" s="18">
        <v>0</v>
      </c>
      <c r="N103" s="18">
        <v>4380</v>
      </c>
      <c r="O103" s="18">
        <v>1</v>
      </c>
      <c r="P103" s="18">
        <v>4</v>
      </c>
      <c r="R103" s="18">
        <v>0</v>
      </c>
      <c r="S103" s="18">
        <v>866</v>
      </c>
      <c r="T103" s="18">
        <v>4</v>
      </c>
      <c r="U103" s="18">
        <v>7</v>
      </c>
    </row>
    <row r="104" spans="1:21" x14ac:dyDescent="0.2">
      <c r="B104" s="18">
        <v>749</v>
      </c>
      <c r="C104" s="18">
        <v>14880</v>
      </c>
      <c r="E104" s="18">
        <v>137</v>
      </c>
      <c r="F104" s="18">
        <v>1425</v>
      </c>
      <c r="M104" s="18">
        <v>0</v>
      </c>
      <c r="N104" s="18">
        <v>1</v>
      </c>
      <c r="O104" s="18">
        <v>5519</v>
      </c>
      <c r="P104" s="18">
        <v>68</v>
      </c>
      <c r="R104" s="18">
        <v>0</v>
      </c>
      <c r="S104" s="18">
        <v>10</v>
      </c>
      <c r="T104" s="18">
        <v>1075</v>
      </c>
      <c r="U104" s="18">
        <v>32</v>
      </c>
    </row>
    <row r="105" spans="1:21" x14ac:dyDescent="0.2">
      <c r="M105" s="18">
        <v>0</v>
      </c>
      <c r="N105" s="18">
        <v>1</v>
      </c>
      <c r="O105" s="18">
        <v>25</v>
      </c>
      <c r="P105" s="18">
        <v>5630</v>
      </c>
      <c r="R105" s="18">
        <v>0</v>
      </c>
      <c r="S105" s="18">
        <v>10</v>
      </c>
      <c r="T105" s="18">
        <v>19</v>
      </c>
      <c r="U105" s="18">
        <v>1102</v>
      </c>
    </row>
    <row r="106" spans="1:21" x14ac:dyDescent="0.2">
      <c r="A106" t="s">
        <v>1058</v>
      </c>
    </row>
    <row r="108" spans="1:21" x14ac:dyDescent="0.2">
      <c r="B108" s="18" t="s">
        <v>1030</v>
      </c>
      <c r="C108" s="18" t="s">
        <v>1031</v>
      </c>
      <c r="E108" s="18" t="s">
        <v>1030</v>
      </c>
      <c r="F108" s="18" t="s">
        <v>1031</v>
      </c>
    </row>
    <row r="109" spans="1:21" x14ac:dyDescent="0.2">
      <c r="A109" s="1"/>
      <c r="B109" s="24">
        <v>0.960141093474426</v>
      </c>
      <c r="C109" s="24">
        <v>0.94481082957306495</v>
      </c>
      <c r="D109" s="24"/>
      <c r="E109" s="24">
        <v>0.95781710914454199</v>
      </c>
      <c r="F109" s="24">
        <v>0.93925368816893196</v>
      </c>
    </row>
    <row r="110" spans="1:21" x14ac:dyDescent="0.2">
      <c r="B110" s="18">
        <v>16332</v>
      </c>
      <c r="C110" s="18">
        <v>954</v>
      </c>
      <c r="E110" s="18">
        <v>3247</v>
      </c>
      <c r="F110" s="18">
        <v>210</v>
      </c>
    </row>
    <row r="111" spans="1:21" x14ac:dyDescent="0.2">
      <c r="B111" s="18">
        <v>678</v>
      </c>
      <c r="C111" s="18">
        <v>14951</v>
      </c>
      <c r="E111" s="18">
        <v>143</v>
      </c>
      <c r="F111" s="18">
        <v>1419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60"/>
  <sheetViews>
    <sheetView topLeftCell="A138" zoomScale="90" zoomScaleNormal="90" zoomScalePageLayoutView="90" workbookViewId="0">
      <selection activeCell="J153" sqref="J153"/>
    </sheetView>
  </sheetViews>
  <sheetFormatPr baseColWidth="10" defaultRowHeight="16" x14ac:dyDescent="0.2"/>
  <cols>
    <col min="2" max="2" width="3.83203125" bestFit="1" customWidth="1"/>
    <col min="3" max="3" width="9.5" bestFit="1" customWidth="1"/>
    <col min="4" max="4" width="7.83203125" bestFit="1" customWidth="1"/>
    <col min="5" max="7" width="8.33203125" bestFit="1" customWidth="1"/>
    <col min="8" max="8" width="6.83203125" bestFit="1" customWidth="1"/>
    <col min="9" max="9" width="9.5" bestFit="1" customWidth="1"/>
    <col min="10" max="10" width="11.5" bestFit="1" customWidth="1"/>
    <col min="11" max="11" width="7.6640625" style="18" bestFit="1" customWidth="1"/>
    <col min="12" max="12" width="7.83203125" bestFit="1" customWidth="1"/>
    <col min="13" max="13" width="14.83203125" bestFit="1" customWidth="1"/>
    <col min="14" max="14" width="5" bestFit="1" customWidth="1"/>
    <col min="15" max="15" width="9.5" bestFit="1" customWidth="1"/>
    <col min="16" max="19" width="7.33203125" bestFit="1" customWidth="1"/>
    <col min="20" max="20" width="6.5" bestFit="1" customWidth="1"/>
    <col min="21" max="21" width="9.1640625" bestFit="1" customWidth="1"/>
    <col min="22" max="22" width="9.83203125" bestFit="1" customWidth="1"/>
    <col min="23" max="23" width="9.5" bestFit="1" customWidth="1"/>
    <col min="24" max="24" width="7.33203125" bestFit="1" customWidth="1"/>
    <col min="25" max="25" width="11.83203125" customWidth="1"/>
    <col min="26" max="26" width="10.5" customWidth="1"/>
    <col min="29" max="31" width="10.83203125" style="3"/>
    <col min="33" max="35" width="10.83203125" style="3"/>
    <col min="36" max="36" width="11" style="3" bestFit="1" customWidth="1"/>
  </cols>
  <sheetData>
    <row r="1" spans="2:58" x14ac:dyDescent="0.2">
      <c r="AU1" s="3" t="s">
        <v>8</v>
      </c>
      <c r="AV1" s="3" t="s">
        <v>9</v>
      </c>
      <c r="AW1" s="3" t="s">
        <v>559</v>
      </c>
      <c r="AY1" s="3" t="s">
        <v>8</v>
      </c>
      <c r="AZ1" s="3" t="s">
        <v>9</v>
      </c>
      <c r="BA1" s="3" t="s">
        <v>559</v>
      </c>
      <c r="BC1" s="3" t="s">
        <v>1028</v>
      </c>
      <c r="BD1" s="3" t="s">
        <v>8</v>
      </c>
      <c r="BE1" s="3" t="s">
        <v>9</v>
      </c>
      <c r="BF1" s="3" t="s">
        <v>559</v>
      </c>
    </row>
    <row r="2" spans="2:58" x14ac:dyDescent="0.2">
      <c r="B2" s="18" t="s">
        <v>935</v>
      </c>
      <c r="C2" s="109"/>
      <c r="D2" s="109" t="s">
        <v>931</v>
      </c>
      <c r="E2" s="120" t="s">
        <v>932</v>
      </c>
      <c r="F2" s="120" t="s">
        <v>933</v>
      </c>
      <c r="G2" s="110" t="s">
        <v>929</v>
      </c>
      <c r="H2" s="120"/>
      <c r="I2" s="36" t="s">
        <v>926</v>
      </c>
      <c r="J2" s="135" t="s">
        <v>937</v>
      </c>
      <c r="N2" s="18" t="s">
        <v>1013</v>
      </c>
      <c r="O2" s="112"/>
      <c r="P2" s="112" t="s">
        <v>931</v>
      </c>
      <c r="Q2" s="120" t="s">
        <v>932</v>
      </c>
      <c r="R2" s="120" t="s">
        <v>933</v>
      </c>
      <c r="S2" s="113" t="s">
        <v>929</v>
      </c>
      <c r="T2" s="43"/>
      <c r="U2" s="120" t="s">
        <v>926</v>
      </c>
      <c r="V2" s="113" t="s">
        <v>934</v>
      </c>
      <c r="W2" s="18"/>
      <c r="Y2" t="s">
        <v>1023</v>
      </c>
      <c r="AU2" s="150" t="s">
        <v>562</v>
      </c>
      <c r="AV2" s="151">
        <v>6</v>
      </c>
      <c r="AW2" s="151" t="s">
        <v>940</v>
      </c>
      <c r="AY2" s="3" t="s">
        <v>562</v>
      </c>
      <c r="AZ2" s="3">
        <v>7</v>
      </c>
      <c r="BA2" s="3" t="s">
        <v>957</v>
      </c>
      <c r="BC2" s="150">
        <v>1</v>
      </c>
      <c r="BD2" s="150" t="s">
        <v>562</v>
      </c>
      <c r="BE2" s="151">
        <v>8</v>
      </c>
      <c r="BF2" s="151" t="s">
        <v>972</v>
      </c>
    </row>
    <row r="3" spans="2:58" x14ac:dyDescent="0.2">
      <c r="B3" s="18"/>
      <c r="C3" s="109" t="s">
        <v>930</v>
      </c>
      <c r="D3" s="139">
        <f>D7-SUM(D4:D6)</f>
        <v>4395.0074086020322</v>
      </c>
      <c r="E3" s="121">
        <f>E7-E4</f>
        <v>87</v>
      </c>
      <c r="F3" s="121">
        <f>F7-F5</f>
        <v>99.986500000000007</v>
      </c>
      <c r="G3" s="125">
        <f>G7-G6</f>
        <v>95.007000000000005</v>
      </c>
      <c r="H3" s="145">
        <f>H7-SUM(H4:H6)</f>
        <v>4677.0009086020327</v>
      </c>
      <c r="I3" s="109"/>
      <c r="J3" s="146">
        <f>1-SUM(J4:J6)</f>
        <v>0.84897457044872615</v>
      </c>
      <c r="O3" s="27" t="s">
        <v>930</v>
      </c>
      <c r="P3" s="139">
        <f>P7-SUM(P4:P6)</f>
        <v>4462.0319213423472</v>
      </c>
      <c r="Q3" s="121">
        <f>Q7-Q4</f>
        <v>59.008299999999991</v>
      </c>
      <c r="R3" s="121">
        <f>R7-R5</f>
        <v>50.011800000000022</v>
      </c>
      <c r="S3" s="125">
        <f>S7-S6</f>
        <v>105.9864</v>
      </c>
      <c r="T3" s="125">
        <f>T7-SUM(T4:T6)</f>
        <v>4677.0384213423476</v>
      </c>
      <c r="U3" s="112"/>
      <c r="V3" s="113"/>
      <c r="W3" s="89">
        <f>T3/T7</f>
        <v>0.84898137980438326</v>
      </c>
      <c r="AU3" s="150" t="s">
        <v>941</v>
      </c>
      <c r="AV3" s="151">
        <v>6</v>
      </c>
      <c r="AW3" s="151" t="s">
        <v>942</v>
      </c>
      <c r="AY3" s="3" t="s">
        <v>729</v>
      </c>
      <c r="AZ3" s="3">
        <v>12</v>
      </c>
      <c r="BA3" s="3" t="s">
        <v>958</v>
      </c>
      <c r="BC3" s="150">
        <v>2</v>
      </c>
      <c r="BD3" s="150" t="s">
        <v>729</v>
      </c>
      <c r="BE3" s="151">
        <v>12</v>
      </c>
      <c r="BF3" s="151" t="s">
        <v>958</v>
      </c>
    </row>
    <row r="4" spans="2:58" x14ac:dyDescent="0.2">
      <c r="B4" s="18"/>
      <c r="C4" s="27" t="s">
        <v>927</v>
      </c>
      <c r="D4" s="132">
        <f>H4-E4</f>
        <v>80.995523223279235</v>
      </c>
      <c r="E4" s="121">
        <f>E7*E8</f>
        <v>203</v>
      </c>
      <c r="F4" s="121"/>
      <c r="G4" s="125"/>
      <c r="H4" s="139">
        <f>E4/I4</f>
        <v>283.99552322327924</v>
      </c>
      <c r="I4" s="27">
        <v>0.71479999999999999</v>
      </c>
      <c r="J4" s="122">
        <f>H4/H7</f>
        <v>5.1551193179030536E-2</v>
      </c>
      <c r="O4" s="27" t="s">
        <v>927</v>
      </c>
      <c r="P4" s="132">
        <f>T4-Q4</f>
        <v>95.983677643504535</v>
      </c>
      <c r="Q4" s="121">
        <f>Q8*Q7</f>
        <v>187.99170000000001</v>
      </c>
      <c r="R4" s="121">
        <v>0</v>
      </c>
      <c r="S4" s="125">
        <v>0</v>
      </c>
      <c r="T4" s="125">
        <f>Q4/U4</f>
        <v>283.97537764350454</v>
      </c>
      <c r="U4" s="136">
        <v>0.66200000000000003</v>
      </c>
      <c r="V4" s="123"/>
      <c r="W4" s="89">
        <f>T4/T7</f>
        <v>5.1547536330278552E-2</v>
      </c>
      <c r="AU4" s="150" t="s">
        <v>729</v>
      </c>
      <c r="AV4" s="151">
        <v>11</v>
      </c>
      <c r="AW4" s="151" t="s">
        <v>943</v>
      </c>
      <c r="AY4" s="3" t="s">
        <v>941</v>
      </c>
      <c r="AZ4" s="3">
        <v>6</v>
      </c>
      <c r="BA4" s="3" t="s">
        <v>959</v>
      </c>
      <c r="BC4" s="150">
        <v>3</v>
      </c>
      <c r="BD4" s="150" t="s">
        <v>941</v>
      </c>
      <c r="BE4" s="151">
        <v>6</v>
      </c>
      <c r="BF4" s="151" t="s">
        <v>959</v>
      </c>
    </row>
    <row r="5" spans="2:58" x14ac:dyDescent="0.2">
      <c r="B5" s="18"/>
      <c r="C5" s="27" t="s">
        <v>928</v>
      </c>
      <c r="D5" s="132">
        <f>H5-F5</f>
        <v>39.002495260663522</v>
      </c>
      <c r="E5" s="121"/>
      <c r="F5" s="121">
        <f>F7*F8</f>
        <v>211.01349999999999</v>
      </c>
      <c r="G5" s="125"/>
      <c r="H5" s="139">
        <f>F5/I5</f>
        <v>250.01599526066352</v>
      </c>
      <c r="I5" s="27">
        <v>0.84399999999999997</v>
      </c>
      <c r="J5" s="122">
        <f>H5/H7</f>
        <v>4.538319028147822E-2</v>
      </c>
      <c r="O5" s="27" t="s">
        <v>928</v>
      </c>
      <c r="P5" s="132">
        <f>T5-R5</f>
        <v>53.996748979591814</v>
      </c>
      <c r="Q5" s="121">
        <f>Q7-SUM(Q3:Q4)</f>
        <v>0</v>
      </c>
      <c r="R5" s="121">
        <f>R8*R7</f>
        <v>195.98819999999998</v>
      </c>
      <c r="S5" s="125">
        <v>0</v>
      </c>
      <c r="T5" s="125">
        <f>R5/U5</f>
        <v>249.98494897959179</v>
      </c>
      <c r="U5" s="136">
        <v>0.78400000000000003</v>
      </c>
      <c r="V5" s="123"/>
      <c r="W5" s="89">
        <f>T5/T7</f>
        <v>4.5377554724921366E-2</v>
      </c>
      <c r="AU5" s="151" t="s">
        <v>944</v>
      </c>
      <c r="AV5" s="151">
        <v>8</v>
      </c>
      <c r="AW5" s="151" t="s">
        <v>945</v>
      </c>
      <c r="AY5" s="3" t="s">
        <v>960</v>
      </c>
      <c r="AZ5" s="3">
        <v>11</v>
      </c>
      <c r="BA5" s="3" t="s">
        <v>961</v>
      </c>
      <c r="BC5" s="151">
        <v>4</v>
      </c>
      <c r="BD5" s="151" t="s">
        <v>735</v>
      </c>
      <c r="BE5" s="151">
        <v>13</v>
      </c>
      <c r="BF5" s="151" t="s">
        <v>973</v>
      </c>
    </row>
    <row r="6" spans="2:58" x14ac:dyDescent="0.2">
      <c r="B6" s="18"/>
      <c r="C6" s="23" t="s">
        <v>929</v>
      </c>
      <c r="D6" s="138">
        <f>H6-G6</f>
        <v>62.994572914024843</v>
      </c>
      <c r="E6" s="126"/>
      <c r="F6" s="126"/>
      <c r="G6" s="127">
        <f>G7*G8</f>
        <v>234.99299999999999</v>
      </c>
      <c r="H6" s="147">
        <f>G6/I6</f>
        <v>297.98757291402484</v>
      </c>
      <c r="I6" s="23">
        <v>0.78859999999999997</v>
      </c>
      <c r="J6" s="134">
        <f>H6/H7</f>
        <v>5.409104609076508E-2</v>
      </c>
      <c r="O6" s="23" t="s">
        <v>929</v>
      </c>
      <c r="P6" s="138">
        <f>T6-S6</f>
        <v>59.987652034556163</v>
      </c>
      <c r="Q6" s="126">
        <v>0</v>
      </c>
      <c r="R6" s="126">
        <f>R7-SUM(R3:R5)</f>
        <v>0</v>
      </c>
      <c r="S6" s="127">
        <f>S8*S7</f>
        <v>238.0136</v>
      </c>
      <c r="T6" s="127">
        <f>S6/U6</f>
        <v>298.00125203455616</v>
      </c>
      <c r="U6" s="137">
        <v>0.79869999999999997</v>
      </c>
      <c r="V6" s="124"/>
      <c r="W6" s="89">
        <f>T6/T7</f>
        <v>5.4093529140416804E-2</v>
      </c>
      <c r="AU6" s="151" t="s">
        <v>946</v>
      </c>
      <c r="AV6" s="151">
        <v>4</v>
      </c>
      <c r="AW6" s="151" t="s">
        <v>947</v>
      </c>
      <c r="AY6" s="3" t="s">
        <v>735</v>
      </c>
      <c r="AZ6" s="3">
        <v>13</v>
      </c>
      <c r="BA6" s="3" t="s">
        <v>962</v>
      </c>
      <c r="BC6" s="151">
        <v>5</v>
      </c>
      <c r="BD6" s="151" t="s">
        <v>990</v>
      </c>
      <c r="BE6" s="151">
        <v>8</v>
      </c>
      <c r="BF6" s="151" t="s">
        <v>991</v>
      </c>
    </row>
    <row r="7" spans="2:58" x14ac:dyDescent="0.2">
      <c r="B7" s="18"/>
      <c r="C7" s="27"/>
      <c r="D7" s="141">
        <f>H7-SUM(E7:G7)</f>
        <v>4578</v>
      </c>
      <c r="E7" s="120">
        <v>290</v>
      </c>
      <c r="F7" s="120">
        <v>311</v>
      </c>
      <c r="G7" s="110">
        <v>330</v>
      </c>
      <c r="H7" s="121">
        <v>5509</v>
      </c>
      <c r="I7" s="45" t="s">
        <v>625</v>
      </c>
      <c r="J7" s="45" t="s">
        <v>598</v>
      </c>
      <c r="K7" s="45" t="s">
        <v>596</v>
      </c>
      <c r="L7" s="45" t="s">
        <v>938</v>
      </c>
      <c r="O7" s="27"/>
      <c r="P7" s="141">
        <v>4672</v>
      </c>
      <c r="Q7" s="142">
        <v>247</v>
      </c>
      <c r="R7" s="142">
        <v>246</v>
      </c>
      <c r="S7" s="143">
        <v>344</v>
      </c>
      <c r="T7" s="121">
        <f>SUM(P7:S7)</f>
        <v>5509</v>
      </c>
      <c r="U7" s="45" t="s">
        <v>625</v>
      </c>
      <c r="V7" s="45" t="s">
        <v>598</v>
      </c>
      <c r="W7" s="45" t="s">
        <v>596</v>
      </c>
      <c r="X7" s="45" t="s">
        <v>938</v>
      </c>
      <c r="AU7" s="151" t="s">
        <v>722</v>
      </c>
      <c r="AV7" s="151">
        <v>3</v>
      </c>
      <c r="AW7" s="151" t="s">
        <v>948</v>
      </c>
      <c r="AY7" s="3" t="s">
        <v>944</v>
      </c>
      <c r="AZ7" s="3">
        <v>9</v>
      </c>
      <c r="BA7" s="3" t="s">
        <v>963</v>
      </c>
      <c r="BC7" s="151">
        <v>6</v>
      </c>
      <c r="BD7" s="151" t="s">
        <v>960</v>
      </c>
      <c r="BE7" s="151">
        <v>14</v>
      </c>
      <c r="BF7" s="151" t="s">
        <v>992</v>
      </c>
    </row>
    <row r="8" spans="2:58" x14ac:dyDescent="0.2">
      <c r="B8" s="18"/>
      <c r="C8" s="23" t="s">
        <v>925</v>
      </c>
      <c r="D8" s="163">
        <f>D3/D7</f>
        <v>0.96002783062517083</v>
      </c>
      <c r="E8" s="167">
        <v>0.7</v>
      </c>
      <c r="F8" s="167">
        <v>0.67849999999999999</v>
      </c>
      <c r="G8" s="168">
        <v>0.71209999999999996</v>
      </c>
      <c r="H8" s="144"/>
      <c r="I8" s="46">
        <f>SUM(D3,E4,F5,G6 )/H7</f>
        <v>0.91559519125104971</v>
      </c>
      <c r="J8" s="66">
        <f>(E4+F5+G6)/SUM(E7:G7)</f>
        <v>0.69710687432867879</v>
      </c>
      <c r="K8" s="46">
        <f>(E4+F5+G6)/SUM(H4:H6)</f>
        <v>0.7800567412994478</v>
      </c>
      <c r="L8" s="67">
        <f>2*J8*K8/(J8+K8)</f>
        <v>0.73625279010821409</v>
      </c>
      <c r="O8" s="23" t="s">
        <v>925</v>
      </c>
      <c r="P8" s="163">
        <f>P3/P7</f>
        <v>0.95505820234211203</v>
      </c>
      <c r="Q8" s="128">
        <v>0.7611</v>
      </c>
      <c r="R8" s="128">
        <v>0.79669999999999996</v>
      </c>
      <c r="S8" s="133">
        <v>0.69189999999999996</v>
      </c>
      <c r="T8" s="140"/>
      <c r="U8" s="46">
        <f>SUM(P3,Q4,R5,S6 )/T7</f>
        <v>0.92285812694542513</v>
      </c>
      <c r="V8" s="66">
        <f>(Q4+R5+S6)/SUM(Q7:S7)</f>
        <v>0.74312246117084835</v>
      </c>
      <c r="W8" s="46">
        <f>(Q4+R5+S6)/SUM(T4:T6)</f>
        <v>0.74762286619481844</v>
      </c>
      <c r="X8" s="67">
        <f>2*V8*W8/(V8+W8)</f>
        <v>0.74536587055559433</v>
      </c>
      <c r="AU8" s="151" t="s">
        <v>54</v>
      </c>
      <c r="AV8" s="151">
        <v>16</v>
      </c>
      <c r="AW8" s="151" t="s">
        <v>949</v>
      </c>
      <c r="AY8" s="3" t="s">
        <v>946</v>
      </c>
      <c r="AZ8" s="3">
        <v>4</v>
      </c>
      <c r="BA8" s="3" t="s">
        <v>964</v>
      </c>
      <c r="BC8" s="151">
        <v>7</v>
      </c>
      <c r="BD8" s="151" t="s">
        <v>946</v>
      </c>
      <c r="BE8" s="151">
        <v>4</v>
      </c>
      <c r="BF8" s="151" t="s">
        <v>964</v>
      </c>
    </row>
    <row r="9" spans="2:58" x14ac:dyDescent="0.2">
      <c r="D9" s="129"/>
      <c r="E9" s="130"/>
      <c r="F9" s="130"/>
      <c r="G9" s="131"/>
      <c r="W9" s="18"/>
      <c r="AU9" s="151" t="s">
        <v>950</v>
      </c>
      <c r="AV9" s="151">
        <v>5</v>
      </c>
      <c r="AW9" s="151" t="s">
        <v>951</v>
      </c>
      <c r="AY9" s="3"/>
      <c r="AZ9" s="3"/>
      <c r="BA9" s="3"/>
      <c r="BC9" s="3"/>
      <c r="BD9" s="3"/>
      <c r="BE9" s="3"/>
      <c r="BF9" s="3"/>
    </row>
    <row r="10" spans="2:58" x14ac:dyDescent="0.2">
      <c r="B10" s="18" t="s">
        <v>936</v>
      </c>
      <c r="C10" s="109"/>
      <c r="D10" s="109" t="s">
        <v>931</v>
      </c>
      <c r="E10" s="120" t="s">
        <v>932</v>
      </c>
      <c r="F10" s="120" t="s">
        <v>933</v>
      </c>
      <c r="G10" s="110" t="s">
        <v>929</v>
      </c>
      <c r="H10" s="43"/>
      <c r="I10" s="120" t="s">
        <v>926</v>
      </c>
      <c r="J10" s="110" t="s">
        <v>934</v>
      </c>
      <c r="N10" s="18" t="s">
        <v>1019</v>
      </c>
      <c r="O10" s="112"/>
      <c r="P10" s="112" t="s">
        <v>931</v>
      </c>
      <c r="Q10" s="120" t="s">
        <v>932</v>
      </c>
      <c r="R10" s="120" t="s">
        <v>933</v>
      </c>
      <c r="S10" s="113" t="s">
        <v>929</v>
      </c>
      <c r="T10" s="43"/>
      <c r="U10" s="120" t="s">
        <v>926</v>
      </c>
      <c r="V10" s="113" t="s">
        <v>934</v>
      </c>
      <c r="W10" s="18"/>
      <c r="Y10" t="s">
        <v>1024</v>
      </c>
      <c r="AU10" s="151" t="s">
        <v>560</v>
      </c>
      <c r="AV10" s="151">
        <v>2</v>
      </c>
      <c r="AW10" s="151" t="s">
        <v>952</v>
      </c>
      <c r="AY10" s="3"/>
      <c r="AZ10" s="3"/>
      <c r="BA10" s="3"/>
      <c r="BC10" s="3"/>
      <c r="BD10" s="3"/>
      <c r="BE10" s="3"/>
      <c r="BF10" s="3"/>
    </row>
    <row r="11" spans="2:58" x14ac:dyDescent="0.2">
      <c r="B11" s="119"/>
      <c r="C11" s="27" t="s">
        <v>930</v>
      </c>
      <c r="D11" s="139">
        <f>D15-SUM(D12:D14)</f>
        <v>4415.983607222005</v>
      </c>
      <c r="E11" s="121">
        <f>E15-E12</f>
        <v>76.008800000000008</v>
      </c>
      <c r="F11" s="121">
        <f>F15-F13</f>
        <v>74.995000000000005</v>
      </c>
      <c r="G11" s="125">
        <f>G15-G14</f>
        <v>110.00400000000002</v>
      </c>
      <c r="H11" s="125">
        <f>H15-SUM(H12:H14)</f>
        <v>4676.9914072220054</v>
      </c>
      <c r="I11" s="109"/>
      <c r="J11" s="110"/>
      <c r="K11" s="89">
        <f>H11/H15</f>
        <v>0.84897284574732357</v>
      </c>
      <c r="O11" s="27" t="s">
        <v>930</v>
      </c>
      <c r="P11" s="139">
        <f>P15-SUM(P12:P14)</f>
        <v>4369.0296906862623</v>
      </c>
      <c r="Q11" s="121">
        <f>Q15-Q12</f>
        <v>96.990300000000019</v>
      </c>
      <c r="R11" s="121">
        <f>R15-R13</f>
        <v>90.990000000000009</v>
      </c>
      <c r="S11" s="125">
        <f>S15-S14</f>
        <v>120.00899999999999</v>
      </c>
      <c r="T11" s="125">
        <f>T15-SUM(T12:T14)</f>
        <v>4677.0189906862615</v>
      </c>
      <c r="U11" s="112"/>
      <c r="V11" s="113"/>
      <c r="W11" s="89">
        <f>T11/T15</f>
        <v>0.84897785272939941</v>
      </c>
      <c r="AU11" s="151" t="s">
        <v>561</v>
      </c>
      <c r="AV11" s="151">
        <v>6</v>
      </c>
      <c r="AW11" s="151" t="s">
        <v>953</v>
      </c>
      <c r="AY11" s="3"/>
      <c r="AZ11" s="3"/>
      <c r="BA11" s="3"/>
      <c r="BC11" s="3"/>
      <c r="BD11" s="3"/>
      <c r="BE11" s="3"/>
      <c r="BF11" s="3"/>
    </row>
    <row r="12" spans="2:58" x14ac:dyDescent="0.2">
      <c r="B12" s="119"/>
      <c r="C12" s="27" t="s">
        <v>927</v>
      </c>
      <c r="D12" s="132">
        <f>H12-E12</f>
        <v>83.015017323724749</v>
      </c>
      <c r="E12" s="121">
        <f>E16*E15</f>
        <v>200.99119999999999</v>
      </c>
      <c r="F12" s="121">
        <v>0</v>
      </c>
      <c r="G12" s="125">
        <v>0</v>
      </c>
      <c r="H12" s="125">
        <f>E12/I12</f>
        <v>284.00621732372474</v>
      </c>
      <c r="I12" s="136">
        <v>0.7077</v>
      </c>
      <c r="J12" s="123"/>
      <c r="K12" s="89">
        <f>H12/H15</f>
        <v>5.1553134384411822E-2</v>
      </c>
      <c r="O12" s="27" t="s">
        <v>927</v>
      </c>
      <c r="P12" s="132">
        <f>T12-Q12</f>
        <v>77.984923655913946</v>
      </c>
      <c r="Q12" s="121">
        <f>Q16*Q15</f>
        <v>206.00969999999998</v>
      </c>
      <c r="R12" s="121">
        <v>0</v>
      </c>
      <c r="S12" s="125">
        <v>0</v>
      </c>
      <c r="T12" s="125">
        <f>Q12/U12</f>
        <v>283.99462365591393</v>
      </c>
      <c r="U12" s="136">
        <v>0.72540000000000004</v>
      </c>
      <c r="V12" s="123"/>
      <c r="W12" s="89">
        <f>T12/T15</f>
        <v>5.1551029888530393E-2</v>
      </c>
      <c r="AU12" s="151" t="s">
        <v>954</v>
      </c>
      <c r="AV12" s="151">
        <v>10</v>
      </c>
      <c r="AW12" s="151" t="s">
        <v>955</v>
      </c>
      <c r="AY12" s="3"/>
      <c r="AZ12" s="3"/>
      <c r="BA12" s="3"/>
      <c r="BC12" s="3"/>
      <c r="BD12" s="3"/>
      <c r="BE12" s="3"/>
      <c r="BF12" s="3"/>
    </row>
    <row r="13" spans="2:58" x14ac:dyDescent="0.2">
      <c r="B13" s="18"/>
      <c r="C13" s="27" t="s">
        <v>928</v>
      </c>
      <c r="D13" s="132">
        <f>H13-F13</f>
        <v>42.001009615384618</v>
      </c>
      <c r="E13" s="121">
        <f>E15-SUM(E11:E12)</f>
        <v>0</v>
      </c>
      <c r="F13" s="121">
        <f>F16*F15</f>
        <v>208.005</v>
      </c>
      <c r="G13" s="125">
        <v>0</v>
      </c>
      <c r="H13" s="125">
        <f>F13/I13</f>
        <v>250.00600961538461</v>
      </c>
      <c r="I13" s="136">
        <v>0.83199999999999996</v>
      </c>
      <c r="J13" s="123"/>
      <c r="K13" s="89">
        <f>H13/H15</f>
        <v>4.5381377675691524E-2</v>
      </c>
      <c r="O13" s="27" t="s">
        <v>928</v>
      </c>
      <c r="P13" s="132">
        <f>T13-R13</f>
        <v>41.001961722488034</v>
      </c>
      <c r="Q13" s="121">
        <f>Q15-SUM(Q11:Q12)</f>
        <v>0</v>
      </c>
      <c r="R13" s="121">
        <f>R16*R15</f>
        <v>209.01</v>
      </c>
      <c r="S13" s="125">
        <v>0</v>
      </c>
      <c r="T13" s="125">
        <f>R13/U13</f>
        <v>250.01196172248802</v>
      </c>
      <c r="U13" s="136">
        <v>0.83599999999999997</v>
      </c>
      <c r="V13" s="123"/>
      <c r="W13" s="89">
        <f>T13/T15</f>
        <v>4.5382458109001274E-2</v>
      </c>
      <c r="AU13" s="151" t="s">
        <v>735</v>
      </c>
      <c r="AV13" s="151">
        <v>12</v>
      </c>
      <c r="AW13" s="151" t="s">
        <v>956</v>
      </c>
      <c r="AY13" s="3"/>
      <c r="AZ13" s="3"/>
      <c r="BA13" s="3"/>
      <c r="BC13" s="3"/>
      <c r="BD13" s="3"/>
      <c r="BE13" s="3"/>
      <c r="BF13" s="3"/>
    </row>
    <row r="14" spans="2:58" x14ac:dyDescent="0.2">
      <c r="B14" s="18"/>
      <c r="C14" s="23" t="s">
        <v>929</v>
      </c>
      <c r="D14" s="138">
        <f>H14-G14</f>
        <v>52.0003658388855</v>
      </c>
      <c r="E14" s="126">
        <v>0</v>
      </c>
      <c r="F14" s="126">
        <f>F15-SUM(F11:F13)</f>
        <v>0</v>
      </c>
      <c r="G14" s="127">
        <f>G16*G15</f>
        <v>245.99599999999998</v>
      </c>
      <c r="H14" s="127">
        <f>G14/I14</f>
        <v>297.99636583888548</v>
      </c>
      <c r="I14" s="137">
        <v>0.82550000000000001</v>
      </c>
      <c r="J14" s="124"/>
      <c r="K14" s="89">
        <f>H14/H15</f>
        <v>5.4092642192573148E-2</v>
      </c>
      <c r="O14" s="23" t="s">
        <v>929</v>
      </c>
      <c r="P14" s="138">
        <f>T14-S14</f>
        <v>50.983423935335992</v>
      </c>
      <c r="Q14" s="126">
        <v>0</v>
      </c>
      <c r="R14" s="126">
        <f>R15-SUM(R11:R13)</f>
        <v>0</v>
      </c>
      <c r="S14" s="127">
        <f>S16*S15</f>
        <v>246.99100000000001</v>
      </c>
      <c r="T14" s="127">
        <f>S14/U14</f>
        <v>297.97442393533601</v>
      </c>
      <c r="U14" s="137">
        <v>0.82889999999999997</v>
      </c>
      <c r="V14" s="124"/>
      <c r="W14" s="89">
        <f>T14/T15</f>
        <v>5.4088659273068801E-2</v>
      </c>
    </row>
    <row r="15" spans="2:58" x14ac:dyDescent="0.2">
      <c r="B15" s="18"/>
      <c r="C15" s="27"/>
      <c r="D15" s="141">
        <f>H15-SUM(E15:G15)</f>
        <v>4593</v>
      </c>
      <c r="E15" s="142">
        <v>277</v>
      </c>
      <c r="F15" s="142">
        <v>283</v>
      </c>
      <c r="G15" s="143">
        <v>356</v>
      </c>
      <c r="H15" s="121">
        <v>5509</v>
      </c>
      <c r="I15" s="45" t="s">
        <v>625</v>
      </c>
      <c r="J15" s="45" t="s">
        <v>598</v>
      </c>
      <c r="K15" s="45" t="s">
        <v>596</v>
      </c>
      <c r="L15" s="45" t="s">
        <v>938</v>
      </c>
      <c r="O15" s="27"/>
      <c r="P15" s="141">
        <v>4539</v>
      </c>
      <c r="Q15" s="142">
        <v>303</v>
      </c>
      <c r="R15" s="142">
        <v>300</v>
      </c>
      <c r="S15" s="143">
        <v>367</v>
      </c>
      <c r="T15" s="121">
        <f>SUM(P15:S15)</f>
        <v>5509</v>
      </c>
      <c r="U15" s="45" t="s">
        <v>625</v>
      </c>
      <c r="V15" s="45" t="s">
        <v>598</v>
      </c>
      <c r="W15" s="45" t="s">
        <v>596</v>
      </c>
      <c r="X15" s="45" t="s">
        <v>938</v>
      </c>
    </row>
    <row r="16" spans="2:58" x14ac:dyDescent="0.2">
      <c r="B16" s="18"/>
      <c r="C16" s="23" t="s">
        <v>925</v>
      </c>
      <c r="D16" s="163">
        <f>D11/D15</f>
        <v>0.96145952693707926</v>
      </c>
      <c r="E16" s="128">
        <v>0.72560000000000002</v>
      </c>
      <c r="F16" s="128">
        <v>0.73499999999999999</v>
      </c>
      <c r="G16" s="133">
        <v>0.69099999999999995</v>
      </c>
      <c r="H16" s="140"/>
      <c r="I16" s="46">
        <f>SUM(D11,E12,F13,G14 )/H15</f>
        <v>0.9204893460196053</v>
      </c>
      <c r="J16" s="66">
        <f>(E12+F13+G14)/SUM(E15:G15)</f>
        <v>0.71505698689956321</v>
      </c>
      <c r="K16" s="46">
        <f>(E12+F13+G14)/SUM(H12:H14)</f>
        <v>0.78724210985976162</v>
      </c>
      <c r="L16" s="67">
        <f>2*J16*K16/(J16+K16)</f>
        <v>0.74941530917655719</v>
      </c>
      <c r="O16" s="23" t="s">
        <v>925</v>
      </c>
      <c r="P16" s="163">
        <f>P11/P15</f>
        <v>0.96255335771893857</v>
      </c>
      <c r="Q16" s="128">
        <v>0.67989999999999995</v>
      </c>
      <c r="R16" s="128">
        <v>0.69669999999999999</v>
      </c>
      <c r="S16" s="133">
        <v>0.67300000000000004</v>
      </c>
      <c r="T16" s="140"/>
      <c r="U16" s="46">
        <f>SUM(P11,Q12,R13,S14 )/T15</f>
        <v>0.9132402233955822</v>
      </c>
      <c r="V16" s="66">
        <f>(Q12+R13+S14)/SUM(Q15:S15)</f>
        <v>0.68248525773195867</v>
      </c>
      <c r="W16" s="46">
        <f>(Q12+R13+S14)/SUM(T12:T14)</f>
        <v>0.7957040997198499</v>
      </c>
      <c r="X16" s="67">
        <f>2*V16*W16/(V16+W16)</f>
        <v>0.73475879776570829</v>
      </c>
    </row>
    <row r="17" spans="2:24" x14ac:dyDescent="0.2">
      <c r="B17" s="18"/>
      <c r="C17" s="19"/>
      <c r="D17" s="19"/>
      <c r="E17" s="148"/>
      <c r="F17" s="148"/>
      <c r="G17" s="148"/>
      <c r="H17" s="140"/>
      <c r="I17" s="46"/>
      <c r="J17" s="66"/>
      <c r="K17" s="46"/>
      <c r="L17" s="67"/>
      <c r="W17" s="18"/>
    </row>
    <row r="18" spans="2:24" x14ac:dyDescent="0.2">
      <c r="B18" s="18" t="s">
        <v>939</v>
      </c>
      <c r="C18" s="109"/>
      <c r="D18" s="109" t="s">
        <v>931</v>
      </c>
      <c r="E18" s="120" t="s">
        <v>932</v>
      </c>
      <c r="F18" s="120" t="s">
        <v>933</v>
      </c>
      <c r="G18" s="110" t="s">
        <v>929</v>
      </c>
      <c r="H18" s="43"/>
      <c r="I18" s="120" t="s">
        <v>926</v>
      </c>
      <c r="J18" s="110" t="s">
        <v>934</v>
      </c>
      <c r="N18" s="18" t="s">
        <v>1027</v>
      </c>
      <c r="O18" s="112"/>
      <c r="P18" s="112" t="s">
        <v>931</v>
      </c>
      <c r="Q18" s="120" t="s">
        <v>932</v>
      </c>
      <c r="R18" s="120" t="s">
        <v>933</v>
      </c>
      <c r="S18" s="113" t="s">
        <v>929</v>
      </c>
      <c r="T18" s="43"/>
      <c r="U18" s="120" t="s">
        <v>926</v>
      </c>
      <c r="V18" s="113" t="s">
        <v>934</v>
      </c>
      <c r="W18" s="18"/>
    </row>
    <row r="19" spans="2:24" x14ac:dyDescent="0.2">
      <c r="B19" s="18"/>
      <c r="C19" s="27" t="s">
        <v>930</v>
      </c>
      <c r="D19" s="139">
        <f>D23-SUM(D20:D22)</f>
        <v>4443.9999813892919</v>
      </c>
      <c r="E19" s="121">
        <f>E23-E20</f>
        <v>68.992799999999988</v>
      </c>
      <c r="F19" s="121">
        <f>F23-F21</f>
        <v>63.999899999999997</v>
      </c>
      <c r="G19" s="125">
        <f>G23-G22</f>
        <v>100.00500000000002</v>
      </c>
      <c r="H19" s="125">
        <f>H23-SUM(H20:H22)</f>
        <v>4676.9976813892918</v>
      </c>
      <c r="I19" s="109"/>
      <c r="J19" s="110"/>
      <c r="K19" s="89">
        <f>H19/H23</f>
        <v>0.8489739846413672</v>
      </c>
      <c r="O19" s="27" t="s">
        <v>930</v>
      </c>
      <c r="P19" s="139">
        <f>P23-SUM(P20:P22)</f>
        <v>4417.9857963640961</v>
      </c>
      <c r="Q19" s="121">
        <f>Q23-Q20</f>
        <v>104.005</v>
      </c>
      <c r="R19" s="121">
        <f>R23-R21</f>
        <v>61.987500000000011</v>
      </c>
      <c r="S19" s="125">
        <f>S23-S22</f>
        <v>93.012</v>
      </c>
      <c r="T19" s="125">
        <f>T23-SUM(T20:T22)</f>
        <v>4676.9902963640961</v>
      </c>
      <c r="U19" s="112"/>
      <c r="V19" s="113"/>
      <c r="W19" s="89">
        <f>T19/T23</f>
        <v>0.84897264410312145</v>
      </c>
    </row>
    <row r="20" spans="2:24" x14ac:dyDescent="0.2">
      <c r="C20" s="27" t="s">
        <v>927</v>
      </c>
      <c r="D20" s="132">
        <f>H20-E20</f>
        <v>85.996242340791753</v>
      </c>
      <c r="E20" s="121">
        <f>E24*E23</f>
        <v>198.00720000000001</v>
      </c>
      <c r="F20" s="121">
        <v>0</v>
      </c>
      <c r="G20" s="125">
        <v>0</v>
      </c>
      <c r="H20" s="125">
        <f>E20/I20</f>
        <v>284.00344234079176</v>
      </c>
      <c r="I20" s="136">
        <v>0.69720000000000004</v>
      </c>
      <c r="J20" s="123"/>
      <c r="K20" s="89">
        <f>H20/H23</f>
        <v>5.155263066632633E-2</v>
      </c>
      <c r="O20" s="27" t="s">
        <v>927</v>
      </c>
      <c r="P20" s="132">
        <f>T20-Q20</f>
        <v>83.016586830577921</v>
      </c>
      <c r="Q20" s="121">
        <f>Q24*Q23</f>
        <v>200.995</v>
      </c>
      <c r="R20" s="121">
        <v>0</v>
      </c>
      <c r="S20" s="125">
        <v>0</v>
      </c>
      <c r="T20" s="125">
        <f>Q20/U20</f>
        <v>284.01158683057793</v>
      </c>
      <c r="U20" s="136">
        <v>0.7077</v>
      </c>
      <c r="V20" s="123"/>
      <c r="W20" s="89">
        <f>T20/T23</f>
        <v>5.1554109063455783E-2</v>
      </c>
    </row>
    <row r="21" spans="2:24" x14ac:dyDescent="0.2">
      <c r="C21" s="27" t="s">
        <v>928</v>
      </c>
      <c r="D21" s="132">
        <f>H21-F21</f>
        <v>47.000023152709332</v>
      </c>
      <c r="E21" s="121">
        <f>E23-SUM(E19:E20)</f>
        <v>0</v>
      </c>
      <c r="F21" s="121">
        <f>F24*F23</f>
        <v>203.0001</v>
      </c>
      <c r="G21" s="125">
        <v>0</v>
      </c>
      <c r="H21" s="125">
        <f>F21/I21</f>
        <v>250.00012315270934</v>
      </c>
      <c r="I21" s="136">
        <v>0.81200000000000006</v>
      </c>
      <c r="J21" s="123"/>
      <c r="K21" s="89">
        <f>H21/H23</f>
        <v>4.5380309158233677E-2</v>
      </c>
      <c r="O21" s="27" t="s">
        <v>928</v>
      </c>
      <c r="P21" s="132">
        <f>T21-R21</f>
        <v>51.003203517587934</v>
      </c>
      <c r="Q21" s="121">
        <f>Q23-SUM(Q19:Q20)</f>
        <v>0</v>
      </c>
      <c r="R21" s="121">
        <f>R24*R23</f>
        <v>199.01249999999999</v>
      </c>
      <c r="S21" s="125">
        <v>0</v>
      </c>
      <c r="T21" s="125">
        <f>R21/U21</f>
        <v>250.01570351758792</v>
      </c>
      <c r="U21" s="136">
        <v>0.79600000000000004</v>
      </c>
      <c r="V21" s="123"/>
      <c r="W21" s="89">
        <f>T21/T23</f>
        <v>4.5383137323940448E-2</v>
      </c>
    </row>
    <row r="22" spans="2:24" x14ac:dyDescent="0.2">
      <c r="C22" s="23" t="s">
        <v>929</v>
      </c>
      <c r="D22" s="138">
        <f>H22-G22</f>
        <v>59.003753117206969</v>
      </c>
      <c r="E22" s="126">
        <v>0</v>
      </c>
      <c r="F22" s="126">
        <f>F23-SUM(F19:F21)</f>
        <v>0</v>
      </c>
      <c r="G22" s="127">
        <f>G24*G23</f>
        <v>238.99499999999998</v>
      </c>
      <c r="H22" s="127">
        <f>G22/I22</f>
        <v>297.99875311720695</v>
      </c>
      <c r="I22" s="137">
        <v>0.80200000000000005</v>
      </c>
      <c r="J22" s="124"/>
      <c r="K22" s="89">
        <f>H22/H23</f>
        <v>5.4093075534072783E-2</v>
      </c>
      <c r="O22" s="23" t="s">
        <v>929</v>
      </c>
      <c r="P22" s="138">
        <f>T22-S22</f>
        <v>53.994413287738155</v>
      </c>
      <c r="Q22" s="126">
        <v>0</v>
      </c>
      <c r="R22" s="126">
        <f>R23-SUM(R19:R21)</f>
        <v>0</v>
      </c>
      <c r="S22" s="127">
        <f>S24*S23</f>
        <v>243.988</v>
      </c>
      <c r="T22" s="127">
        <f>S22/U22</f>
        <v>297.98241328773815</v>
      </c>
      <c r="U22" s="137">
        <v>0.81879999999999997</v>
      </c>
      <c r="V22" s="124"/>
      <c r="W22" s="89">
        <f>T22/T23</f>
        <v>5.4090109509482329E-2</v>
      </c>
    </row>
    <row r="23" spans="2:24" x14ac:dyDescent="0.2">
      <c r="C23" s="27"/>
      <c r="D23" s="141">
        <v>4636</v>
      </c>
      <c r="E23" s="142">
        <v>267</v>
      </c>
      <c r="F23" s="142">
        <v>267</v>
      </c>
      <c r="G23" s="143">
        <v>339</v>
      </c>
      <c r="H23" s="121">
        <f>SUM(D23:G23)</f>
        <v>5509</v>
      </c>
      <c r="I23" s="45" t="s">
        <v>625</v>
      </c>
      <c r="J23" s="45" t="s">
        <v>598</v>
      </c>
      <c r="K23" s="45" t="s">
        <v>596</v>
      </c>
      <c r="L23" s="45" t="s">
        <v>938</v>
      </c>
      <c r="O23" s="27"/>
      <c r="P23" s="141">
        <v>4606</v>
      </c>
      <c r="Q23" s="142">
        <v>305</v>
      </c>
      <c r="R23" s="142">
        <v>261</v>
      </c>
      <c r="S23" s="143">
        <v>337</v>
      </c>
      <c r="T23" s="121">
        <f>SUM(P23:S23)</f>
        <v>5509</v>
      </c>
      <c r="U23" s="45" t="s">
        <v>625</v>
      </c>
      <c r="V23" s="45" t="s">
        <v>598</v>
      </c>
      <c r="W23" s="45" t="s">
        <v>596</v>
      </c>
      <c r="X23" s="45" t="s">
        <v>938</v>
      </c>
    </row>
    <row r="24" spans="2:24" x14ac:dyDescent="0.2">
      <c r="C24" s="23" t="s">
        <v>925</v>
      </c>
      <c r="D24" s="163">
        <f>D19/D23</f>
        <v>0.95858498304341933</v>
      </c>
      <c r="E24" s="128">
        <v>0.74160000000000004</v>
      </c>
      <c r="F24" s="128">
        <v>0.76029999999999998</v>
      </c>
      <c r="G24" s="133">
        <v>0.70499999999999996</v>
      </c>
      <c r="H24" s="140"/>
      <c r="I24" s="46">
        <f>SUM(D19,E20,F21,G22 )/H23</f>
        <v>0.92285392655460008</v>
      </c>
      <c r="J24" s="66">
        <f>(E20+F21+G22)/SUM(E23:G23)</f>
        <v>0.73310687285223364</v>
      </c>
      <c r="K24" s="46">
        <f>(E20+F21+G22)/SUM(H20:H22)</f>
        <v>0.76923138996618057</v>
      </c>
      <c r="L24" s="67">
        <f>2*J24*K24/(J24+K24)</f>
        <v>0.75073481486112581</v>
      </c>
      <c r="O24" s="23" t="s">
        <v>925</v>
      </c>
      <c r="P24" s="163">
        <f>P19/P23</f>
        <v>0.95918058974470177</v>
      </c>
      <c r="Q24" s="128">
        <v>0.65900000000000003</v>
      </c>
      <c r="R24" s="128">
        <v>0.76249999999999996</v>
      </c>
      <c r="S24" s="133">
        <v>0.72399999999999998</v>
      </c>
      <c r="T24" s="140"/>
      <c r="U24" s="46">
        <f>SUM(P19,Q20,R21,S22 )/T23</f>
        <v>0.91885665209005196</v>
      </c>
      <c r="V24" s="66">
        <f>(Q20+R21+S22)/SUM(Q23:S23)</f>
        <v>0.7131733111849391</v>
      </c>
      <c r="W24" s="46">
        <f>(Q20+R21+S22)/SUM(T20:T22)</f>
        <v>0.77402402542388982</v>
      </c>
      <c r="X24" s="67">
        <f>2*V24*W24/(V24+W24)</f>
        <v>0.74235377318113727</v>
      </c>
    </row>
    <row r="25" spans="2:24" x14ac:dyDescent="0.2">
      <c r="N25" s="57"/>
      <c r="O25" s="57"/>
      <c r="P25" s="57"/>
      <c r="Q25" s="57"/>
      <c r="R25" s="57"/>
      <c r="S25" s="57"/>
      <c r="T25" s="57"/>
      <c r="U25" s="57"/>
      <c r="V25" s="57"/>
      <c r="W25" s="57"/>
    </row>
    <row r="26" spans="2:24" x14ac:dyDescent="0.2">
      <c r="B26" s="18" t="s">
        <v>996</v>
      </c>
      <c r="C26" s="109"/>
      <c r="D26" s="109" t="s">
        <v>931</v>
      </c>
      <c r="E26" s="120" t="s">
        <v>932</v>
      </c>
      <c r="F26" s="120" t="s">
        <v>933</v>
      </c>
      <c r="G26" s="110" t="s">
        <v>929</v>
      </c>
      <c r="H26" s="43"/>
      <c r="I26" s="120" t="s">
        <v>926</v>
      </c>
      <c r="J26" s="110" t="s">
        <v>934</v>
      </c>
      <c r="N26" s="118"/>
      <c r="O26" s="118"/>
      <c r="P26" s="118"/>
      <c r="Q26" s="118"/>
      <c r="R26" s="118"/>
      <c r="S26" s="118"/>
      <c r="T26" s="19"/>
      <c r="U26" s="57"/>
      <c r="V26" s="57"/>
      <c r="W26" s="57"/>
    </row>
    <row r="27" spans="2:24" x14ac:dyDescent="0.2">
      <c r="C27" s="27" t="s">
        <v>930</v>
      </c>
      <c r="D27" s="139">
        <f>D31-SUM(D28:D30)</f>
        <v>4442.9837767254248</v>
      </c>
      <c r="E27" s="121">
        <f>E31-E28</f>
        <v>61.009199999999993</v>
      </c>
      <c r="F27" s="121">
        <f>F31-F29</f>
        <v>58.004899999999992</v>
      </c>
      <c r="G27" s="125">
        <f>G31-G30</f>
        <v>115.01150000000001</v>
      </c>
      <c r="H27" s="125">
        <f>H31-SUM(H28:H30)</f>
        <v>4677.0093767254257</v>
      </c>
      <c r="I27" s="109"/>
      <c r="J27" s="110"/>
      <c r="K27" s="89">
        <f>H27/H31</f>
        <v>0.84897610759219921</v>
      </c>
      <c r="N27" s="118"/>
      <c r="O27" s="57"/>
      <c r="P27" s="57"/>
      <c r="Q27" s="57"/>
      <c r="R27" s="57"/>
      <c r="S27" s="118"/>
      <c r="T27" s="157"/>
      <c r="U27" s="158"/>
      <c r="V27" s="159"/>
      <c r="W27" s="57"/>
    </row>
    <row r="28" spans="2:24" x14ac:dyDescent="0.2">
      <c r="C28" s="27" t="s">
        <v>927</v>
      </c>
      <c r="D28" s="132">
        <f>H28-E28</f>
        <v>93.010389591078052</v>
      </c>
      <c r="E28" s="121">
        <f>E32*E31</f>
        <v>190.99080000000001</v>
      </c>
      <c r="F28" s="121">
        <v>0</v>
      </c>
      <c r="G28" s="125">
        <v>0</v>
      </c>
      <c r="H28" s="125">
        <f>E28/I28</f>
        <v>284.00118959107806</v>
      </c>
      <c r="I28" s="136">
        <v>0.67249999999999999</v>
      </c>
      <c r="J28" s="123"/>
      <c r="K28" s="89">
        <f>H28/H31</f>
        <v>5.1552221744613914E-2</v>
      </c>
      <c r="N28" s="118"/>
      <c r="O28" s="57"/>
      <c r="P28" s="57"/>
      <c r="Q28" s="57"/>
      <c r="R28" s="57"/>
      <c r="S28" s="118"/>
      <c r="T28" s="157"/>
      <c r="U28" s="158"/>
      <c r="V28" s="159"/>
      <c r="W28" s="57"/>
    </row>
    <row r="29" spans="2:24" x14ac:dyDescent="0.2">
      <c r="C29" s="27" t="s">
        <v>928</v>
      </c>
      <c r="D29" s="132">
        <f>H29-F29</f>
        <v>50.998744221105511</v>
      </c>
      <c r="E29" s="121">
        <f>E31-SUM(E27:E28)</f>
        <v>0</v>
      </c>
      <c r="F29" s="121">
        <f>F32*F31</f>
        <v>198.99510000000001</v>
      </c>
      <c r="G29" s="125">
        <v>0</v>
      </c>
      <c r="H29" s="125">
        <f>F29/I29</f>
        <v>249.99384422110552</v>
      </c>
      <c r="I29" s="136">
        <v>0.79600000000000004</v>
      </c>
      <c r="J29" s="123"/>
      <c r="K29" s="89">
        <f>H29/H31</f>
        <v>4.5379169399365676E-2</v>
      </c>
      <c r="N29" s="118"/>
      <c r="O29" s="57"/>
      <c r="P29" s="57"/>
      <c r="Q29" s="57"/>
      <c r="R29" s="57"/>
      <c r="S29" s="118"/>
      <c r="T29" s="157"/>
      <c r="U29" s="158"/>
      <c r="V29" s="159"/>
      <c r="W29" s="57"/>
    </row>
    <row r="30" spans="2:24" x14ac:dyDescent="0.2">
      <c r="C30" s="23" t="s">
        <v>929</v>
      </c>
      <c r="D30" s="138">
        <f>H30-G30</f>
        <v>48.007089462391207</v>
      </c>
      <c r="E30" s="126">
        <v>0</v>
      </c>
      <c r="F30" s="126">
        <f>F31-SUM(F27:F29)</f>
        <v>0</v>
      </c>
      <c r="G30" s="127">
        <f>G32*G31</f>
        <v>249.98849999999999</v>
      </c>
      <c r="H30" s="127">
        <f>G30/I30</f>
        <v>297.99558946239119</v>
      </c>
      <c r="I30" s="137">
        <v>0.83889999999999998</v>
      </c>
      <c r="J30" s="124"/>
      <c r="K30" s="89">
        <f>H30/H31</f>
        <v>5.4092501263821237E-2</v>
      </c>
      <c r="N30" s="118"/>
      <c r="O30" s="57"/>
      <c r="P30" s="57"/>
      <c r="Q30" s="57"/>
      <c r="R30" s="57"/>
      <c r="S30" s="118"/>
      <c r="T30" s="157"/>
      <c r="U30" s="158"/>
      <c r="V30" s="159"/>
      <c r="W30" s="57"/>
    </row>
    <row r="31" spans="2:24" x14ac:dyDescent="0.2">
      <c r="C31" s="27"/>
      <c r="D31" s="141">
        <v>4635</v>
      </c>
      <c r="E31" s="142">
        <v>252</v>
      </c>
      <c r="F31" s="142">
        <v>257</v>
      </c>
      <c r="G31" s="143">
        <v>365</v>
      </c>
      <c r="H31" s="121">
        <f>SUM(D31:G31)</f>
        <v>5509</v>
      </c>
      <c r="I31" s="45" t="s">
        <v>625</v>
      </c>
      <c r="J31" s="45" t="s">
        <v>598</v>
      </c>
      <c r="K31" s="45" t="s">
        <v>596</v>
      </c>
      <c r="L31" s="45" t="s">
        <v>938</v>
      </c>
      <c r="N31" s="118"/>
      <c r="O31" s="118"/>
      <c r="P31" s="118"/>
      <c r="Q31" s="118"/>
      <c r="R31" s="118"/>
      <c r="S31" s="118"/>
      <c r="T31" s="118"/>
      <c r="U31" s="118"/>
      <c r="V31" s="118"/>
      <c r="W31" s="118"/>
    </row>
    <row r="32" spans="2:24" x14ac:dyDescent="0.2">
      <c r="C32" s="23" t="s">
        <v>925</v>
      </c>
      <c r="D32" s="163">
        <f>D27/D31</f>
        <v>0.95857255161282084</v>
      </c>
      <c r="E32" s="128">
        <v>0.75790000000000002</v>
      </c>
      <c r="F32" s="128">
        <v>0.77429999999999999</v>
      </c>
      <c r="G32" s="133">
        <v>0.68489999999999995</v>
      </c>
      <c r="H32" s="140"/>
      <c r="I32" s="46">
        <f>SUM(D27,E28,F29,G30 )/H31</f>
        <v>0.92266439947820378</v>
      </c>
      <c r="J32" s="66">
        <f>(E28+F29+G30)/SUM(E31:G31)</f>
        <v>0.73223615560640742</v>
      </c>
      <c r="K32" s="46">
        <f>(E28+F29+G30)/SUM(H28:H30)</f>
        <v>0.76920866906067853</v>
      </c>
      <c r="L32" s="67">
        <f>2*J32*K32/(J32+K32)</f>
        <v>0.75026719522244156</v>
      </c>
      <c r="N32" s="149"/>
      <c r="O32" s="61"/>
      <c r="P32" s="61"/>
      <c r="Q32" s="61"/>
      <c r="R32" s="61"/>
      <c r="S32" s="118"/>
      <c r="T32" s="61"/>
      <c r="U32" s="160"/>
      <c r="V32" s="61"/>
      <c r="W32" s="161"/>
    </row>
    <row r="33" spans="2:24" ht="17" customHeight="1" x14ac:dyDescent="0.2">
      <c r="N33" s="57"/>
      <c r="O33" s="57"/>
      <c r="P33" s="57"/>
      <c r="Q33" s="57"/>
      <c r="R33" s="57"/>
      <c r="S33" s="57"/>
      <c r="T33" s="57"/>
      <c r="U33" s="57"/>
      <c r="V33" s="57"/>
      <c r="W33" s="57"/>
    </row>
    <row r="34" spans="2:24" x14ac:dyDescent="0.2">
      <c r="B34" s="18" t="s">
        <v>1000</v>
      </c>
      <c r="C34" s="112"/>
      <c r="D34" s="112" t="s">
        <v>931</v>
      </c>
      <c r="E34" s="120" t="s">
        <v>932</v>
      </c>
      <c r="F34" s="120" t="s">
        <v>933</v>
      </c>
      <c r="G34" s="113" t="s">
        <v>929</v>
      </c>
      <c r="H34" s="43"/>
      <c r="I34" s="120" t="s">
        <v>926</v>
      </c>
      <c r="J34" s="113" t="s">
        <v>934</v>
      </c>
      <c r="N34" s="18" t="s">
        <v>1049</v>
      </c>
      <c r="O34" s="112"/>
      <c r="P34" s="112" t="s">
        <v>931</v>
      </c>
      <c r="Q34" s="120" t="s">
        <v>932</v>
      </c>
      <c r="R34" s="120" t="s">
        <v>933</v>
      </c>
      <c r="S34" s="113" t="s">
        <v>929</v>
      </c>
      <c r="T34" s="43"/>
      <c r="U34" s="120" t="s">
        <v>926</v>
      </c>
      <c r="V34" s="113" t="s">
        <v>934</v>
      </c>
      <c r="W34" s="18"/>
    </row>
    <row r="35" spans="2:24" x14ac:dyDescent="0.2">
      <c r="C35" s="27" t="s">
        <v>930</v>
      </c>
      <c r="D35" s="139">
        <f>D39-SUM(D36:D38)</f>
        <v>4408.0094650553456</v>
      </c>
      <c r="E35" s="121">
        <f>E39-E36</f>
        <v>80.996800000000007</v>
      </c>
      <c r="F35" s="121">
        <f>F39-F37</f>
        <v>68.004300000000001</v>
      </c>
      <c r="G35" s="125">
        <f>G39-G38</f>
        <v>120.01079999999999</v>
      </c>
      <c r="H35" s="125">
        <f>H39-SUM(H36:H38)</f>
        <v>4677.021365055346</v>
      </c>
      <c r="I35" s="112"/>
      <c r="J35" s="113"/>
      <c r="K35" s="89">
        <f>H35/H39</f>
        <v>0.84897828372759954</v>
      </c>
      <c r="O35" s="27" t="s">
        <v>930</v>
      </c>
      <c r="P35" s="139">
        <f>P39-SUM(P36:P38)</f>
        <v>4450.0069504455805</v>
      </c>
      <c r="Q35" s="121">
        <f>Q39-Q36</f>
        <v>60</v>
      </c>
      <c r="R35" s="121">
        <f>R39-R37</f>
        <v>57.011200000000002</v>
      </c>
      <c r="S35" s="125">
        <f>S39-S38</f>
        <v>109.99760000000001</v>
      </c>
      <c r="T35" s="125">
        <f>T39-SUM(T36:T38)</f>
        <v>4677.015750445581</v>
      </c>
      <c r="U35" s="112"/>
      <c r="V35" s="113"/>
      <c r="W35" s="89">
        <f>T35/T39</f>
        <v>0.84897726455719391</v>
      </c>
    </row>
    <row r="36" spans="2:24" x14ac:dyDescent="0.2">
      <c r="C36" s="27" t="s">
        <v>927</v>
      </c>
      <c r="D36" s="132">
        <f>H36-E36</f>
        <v>80.996800000000007</v>
      </c>
      <c r="E36" s="121">
        <f>E40*E39</f>
        <v>203.00319999999999</v>
      </c>
      <c r="F36" s="121">
        <v>0</v>
      </c>
      <c r="G36" s="125">
        <v>0</v>
      </c>
      <c r="H36" s="125">
        <f>E36/I36</f>
        <v>284</v>
      </c>
      <c r="I36" s="136">
        <v>0.71479999999999999</v>
      </c>
      <c r="J36" s="123"/>
      <c r="K36" s="89">
        <f>H36/H39</f>
        <v>5.1552005808676714E-2</v>
      </c>
      <c r="O36" s="27" t="s">
        <v>927</v>
      </c>
      <c r="P36" s="132">
        <f>T36-Q36</f>
        <v>94.005979073243623</v>
      </c>
      <c r="Q36" s="121">
        <f>Q40*Q39</f>
        <v>190</v>
      </c>
      <c r="R36" s="121">
        <v>0</v>
      </c>
      <c r="S36" s="125">
        <v>0</v>
      </c>
      <c r="T36" s="125">
        <f>Q36/U36</f>
        <v>284.00597907324362</v>
      </c>
      <c r="U36" s="136">
        <v>0.66900000000000004</v>
      </c>
      <c r="V36" s="123"/>
      <c r="W36" s="89">
        <f>T36/T39</f>
        <v>5.1553091136911165E-2</v>
      </c>
    </row>
    <row r="37" spans="2:24" x14ac:dyDescent="0.2">
      <c r="C37" s="27" t="s">
        <v>928</v>
      </c>
      <c r="D37" s="132">
        <f>H37-F37</f>
        <v>44.999056097560981</v>
      </c>
      <c r="E37" s="121">
        <f>E39-SUM(E35:E36)</f>
        <v>0</v>
      </c>
      <c r="F37" s="121">
        <f>F40*F39</f>
        <v>204.9957</v>
      </c>
      <c r="G37" s="125">
        <v>0</v>
      </c>
      <c r="H37" s="125">
        <f>F37/I37</f>
        <v>249.99475609756098</v>
      </c>
      <c r="I37" s="136">
        <v>0.82</v>
      </c>
      <c r="J37" s="123"/>
      <c r="K37" s="89">
        <f>H37/H39</f>
        <v>4.5379334924225988E-2</v>
      </c>
      <c r="O37" s="27" t="s">
        <v>928</v>
      </c>
      <c r="P37" s="132">
        <f>T37-R37</f>
        <v>50.997129648241184</v>
      </c>
      <c r="Q37" s="121">
        <f>Q39-SUM(Q35:Q36)</f>
        <v>0</v>
      </c>
      <c r="R37" s="121">
        <f>R40*R39</f>
        <v>198.9888</v>
      </c>
      <c r="S37" s="125">
        <v>0</v>
      </c>
      <c r="T37" s="125">
        <f>R37/U37</f>
        <v>249.98592964824118</v>
      </c>
      <c r="U37" s="136">
        <v>0.79600000000000004</v>
      </c>
      <c r="V37" s="123"/>
      <c r="W37" s="89">
        <f>T37/T39</f>
        <v>4.5377732737019637E-2</v>
      </c>
    </row>
    <row r="38" spans="2:24" x14ac:dyDescent="0.2">
      <c r="C38" s="23" t="s">
        <v>929</v>
      </c>
      <c r="D38" s="138">
        <f>H38-G38</f>
        <v>53.994678847093297</v>
      </c>
      <c r="E38" s="126">
        <v>0</v>
      </c>
      <c r="F38" s="126">
        <f>F39-SUM(F35:F37)</f>
        <v>0</v>
      </c>
      <c r="G38" s="127">
        <f>G40*G39</f>
        <v>243.98920000000001</v>
      </c>
      <c r="H38" s="127">
        <f>G38/I38</f>
        <v>297.98387884709331</v>
      </c>
      <c r="I38" s="137">
        <v>0.81879999999999997</v>
      </c>
      <c r="J38" s="124"/>
      <c r="K38" s="89">
        <f>H38/H39</f>
        <v>5.409037553949779E-2</v>
      </c>
      <c r="O38" s="23" t="s">
        <v>929</v>
      </c>
      <c r="P38" s="138">
        <f>T38-S38</f>
        <v>48.989940832934423</v>
      </c>
      <c r="Q38" s="126">
        <v>0</v>
      </c>
      <c r="R38" s="126">
        <f>R39-SUM(R35:R37)</f>
        <v>0</v>
      </c>
      <c r="S38" s="127">
        <f>S40*S39</f>
        <v>249.00239999999999</v>
      </c>
      <c r="T38" s="127">
        <f>S38/U38</f>
        <v>297.99234083293442</v>
      </c>
      <c r="U38" s="137">
        <v>0.83560000000000001</v>
      </c>
      <c r="V38" s="124"/>
      <c r="W38" s="89">
        <f>T38/T39</f>
        <v>5.409191156887537E-2</v>
      </c>
    </row>
    <row r="39" spans="2:24" x14ac:dyDescent="0.2">
      <c r="C39" s="27"/>
      <c r="D39" s="141">
        <v>4588</v>
      </c>
      <c r="E39" s="142">
        <v>284</v>
      </c>
      <c r="F39" s="142">
        <v>273</v>
      </c>
      <c r="G39" s="143">
        <v>364</v>
      </c>
      <c r="H39" s="121">
        <f>SUM(D39:G39)</f>
        <v>5509</v>
      </c>
      <c r="I39" s="45" t="s">
        <v>625</v>
      </c>
      <c r="J39" s="45" t="s">
        <v>598</v>
      </c>
      <c r="K39" s="45" t="s">
        <v>596</v>
      </c>
      <c r="L39" s="45" t="s">
        <v>938</v>
      </c>
      <c r="O39" s="27"/>
      <c r="P39" s="141">
        <v>4644</v>
      </c>
      <c r="Q39" s="142">
        <v>250</v>
      </c>
      <c r="R39" s="142">
        <v>256</v>
      </c>
      <c r="S39" s="143">
        <v>359</v>
      </c>
      <c r="T39" s="121">
        <f>SUM(P39:S39)</f>
        <v>5509</v>
      </c>
      <c r="U39" s="45" t="s">
        <v>625</v>
      </c>
      <c r="V39" s="45" t="s">
        <v>598</v>
      </c>
      <c r="W39" s="45" t="s">
        <v>596</v>
      </c>
      <c r="X39" s="45" t="s">
        <v>938</v>
      </c>
    </row>
    <row r="40" spans="2:24" x14ac:dyDescent="0.2">
      <c r="C40" s="23" t="s">
        <v>925</v>
      </c>
      <c r="D40" s="163">
        <f>D35/D39</f>
        <v>0.96076928183420784</v>
      </c>
      <c r="E40" s="128">
        <v>0.71479999999999999</v>
      </c>
      <c r="F40" s="128">
        <v>0.75090000000000001</v>
      </c>
      <c r="G40" s="133">
        <v>0.67030000000000001</v>
      </c>
      <c r="H40" s="140"/>
      <c r="I40" s="46">
        <f>SUM(D35,E36,F37,G38 )/H39</f>
        <v>0.918496562907124</v>
      </c>
      <c r="J40" s="66">
        <f>(E36+F37+G38)/SUM(E39:G39)</f>
        <v>0.707913246471227</v>
      </c>
      <c r="K40" s="46">
        <f>(E36+F37+G38)/SUM(H36:H38)</f>
        <v>0.78365966698576617</v>
      </c>
      <c r="L40" s="67">
        <f>2*J40*K40/(J40+K40)</f>
        <v>0.7438631447103573</v>
      </c>
      <c r="O40" s="23" t="s">
        <v>925</v>
      </c>
      <c r="P40" s="163">
        <f>P35/P39</f>
        <v>0.95822716417863496</v>
      </c>
      <c r="Q40" s="128">
        <v>0.76</v>
      </c>
      <c r="R40" s="128">
        <v>0.77729999999999999</v>
      </c>
      <c r="S40" s="133">
        <v>0.69359999999999999</v>
      </c>
      <c r="T40" s="140"/>
      <c r="U40" s="46">
        <f>SUM(P35,Q36,R37,S38 )/T39</f>
        <v>0.92357926128981316</v>
      </c>
      <c r="V40" s="66">
        <f>(Q36+R37+S38)/SUM(Q39:S39)</f>
        <v>0.73756208092485542</v>
      </c>
      <c r="W40" s="46">
        <f>(Q36+R37+S38)/SUM(T36:T38)</f>
        <v>0.76683086289396107</v>
      </c>
      <c r="X40" s="67">
        <f>2*V40*W40/(V40+W40)</f>
        <v>0.75191175188281045</v>
      </c>
    </row>
    <row r="41" spans="2:24" x14ac:dyDescent="0.2">
      <c r="N41" s="118"/>
      <c r="O41" s="57"/>
      <c r="P41" s="57"/>
      <c r="Q41" s="57"/>
      <c r="R41" s="57"/>
      <c r="S41" s="118"/>
      <c r="T41" s="157"/>
      <c r="U41" s="158"/>
      <c r="V41" s="159"/>
      <c r="W41" s="57"/>
    </row>
    <row r="42" spans="2:24" x14ac:dyDescent="0.2">
      <c r="B42" s="18" t="s">
        <v>1004</v>
      </c>
      <c r="C42" s="112"/>
      <c r="D42" s="112" t="s">
        <v>931</v>
      </c>
      <c r="E42" s="120" t="s">
        <v>932</v>
      </c>
      <c r="F42" s="120" t="s">
        <v>933</v>
      </c>
      <c r="G42" s="113" t="s">
        <v>929</v>
      </c>
      <c r="H42" s="43"/>
      <c r="I42" s="120" t="s">
        <v>926</v>
      </c>
      <c r="J42" s="113" t="s">
        <v>934</v>
      </c>
      <c r="N42" s="18" t="s">
        <v>1050</v>
      </c>
      <c r="O42" s="112"/>
      <c r="P42" s="112" t="s">
        <v>931</v>
      </c>
      <c r="Q42" s="120" t="s">
        <v>932</v>
      </c>
      <c r="R42" s="120" t="s">
        <v>933</v>
      </c>
      <c r="S42" s="113" t="s">
        <v>929</v>
      </c>
      <c r="T42" s="43"/>
      <c r="U42" s="120" t="s">
        <v>926</v>
      </c>
      <c r="V42" s="113" t="s">
        <v>934</v>
      </c>
      <c r="W42" s="18"/>
    </row>
    <row r="43" spans="2:24" x14ac:dyDescent="0.2">
      <c r="C43" s="27" t="s">
        <v>930</v>
      </c>
      <c r="D43" s="139">
        <f>D47-SUM(D44:D46)</f>
        <v>4320.9945545035816</v>
      </c>
      <c r="E43" s="121">
        <f>E47-E44</f>
        <v>125.994</v>
      </c>
      <c r="F43" s="121">
        <f>F47-F45</f>
        <v>99.002999999999986</v>
      </c>
      <c r="G43" s="125">
        <f>G47-G46</f>
        <v>130.98750000000001</v>
      </c>
      <c r="H43" s="125">
        <f>H47-SUM(H44:H46)</f>
        <v>4676.9790545035812</v>
      </c>
      <c r="I43" s="112"/>
      <c r="J43" s="113"/>
      <c r="K43" s="89">
        <f>H43/H47</f>
        <v>0.84897060346770403</v>
      </c>
      <c r="O43" s="27" t="s">
        <v>930</v>
      </c>
      <c r="P43" s="139">
        <f>P47-SUM(P44:P46)</f>
        <v>4448.0020089862373</v>
      </c>
      <c r="Q43" s="121">
        <f>Q47-Q44</f>
        <v>60.992999999999995</v>
      </c>
      <c r="R43" s="121">
        <f>R47-R45</f>
        <v>54.991000000000014</v>
      </c>
      <c r="S43" s="125">
        <f>S47-S46</f>
        <v>113.0164</v>
      </c>
      <c r="T43" s="125">
        <f>T47-SUM(T44:T46)</f>
        <v>4677.0024089862372</v>
      </c>
      <c r="U43" s="112"/>
      <c r="V43" s="113"/>
      <c r="W43" s="89">
        <f>T43/T47</f>
        <v>0.84897484280018831</v>
      </c>
    </row>
    <row r="44" spans="2:24" x14ac:dyDescent="0.2">
      <c r="C44" s="27" t="s">
        <v>927</v>
      </c>
      <c r="D44" s="132">
        <f>H44-E44</f>
        <v>80.006251148545147</v>
      </c>
      <c r="E44" s="121">
        <f>E48*E47</f>
        <v>204.006</v>
      </c>
      <c r="F44" s="121">
        <v>0</v>
      </c>
      <c r="G44" s="125">
        <v>0</v>
      </c>
      <c r="H44" s="125">
        <f>E44/I44</f>
        <v>284.01225114854515</v>
      </c>
      <c r="I44" s="136">
        <v>0.71830000000000005</v>
      </c>
      <c r="J44" s="123"/>
      <c r="K44" s="89">
        <f>H44/H47</f>
        <v>5.1554229651215311E-2</v>
      </c>
      <c r="O44" s="27" t="s">
        <v>927</v>
      </c>
      <c r="P44" s="132">
        <f>T44-Q44</f>
        <v>94.00944245142</v>
      </c>
      <c r="Q44" s="121">
        <f>Q48*Q47</f>
        <v>190.00700000000001</v>
      </c>
      <c r="R44" s="121">
        <v>0</v>
      </c>
      <c r="S44" s="125">
        <v>0</v>
      </c>
      <c r="T44" s="125">
        <f>Q44/U44</f>
        <v>284.01644245142</v>
      </c>
      <c r="U44" s="136">
        <v>0.66900000000000004</v>
      </c>
      <c r="V44" s="123"/>
      <c r="W44" s="89">
        <f>T44/T47</f>
        <v>5.1554990461321476E-2</v>
      </c>
    </row>
    <row r="45" spans="2:24" x14ac:dyDescent="0.2">
      <c r="C45" s="27" t="s">
        <v>928</v>
      </c>
      <c r="D45" s="132">
        <f>H45-F45</f>
        <v>43.999359223300985</v>
      </c>
      <c r="E45" s="121">
        <f>E47-SUM(E43:E44)</f>
        <v>0</v>
      </c>
      <c r="F45" s="121">
        <f>F48*F47</f>
        <v>205.99700000000001</v>
      </c>
      <c r="G45" s="125">
        <v>0</v>
      </c>
      <c r="H45" s="125">
        <f>F45/I45</f>
        <v>249.996359223301</v>
      </c>
      <c r="I45" s="136">
        <v>0.82399999999999995</v>
      </c>
      <c r="J45" s="123"/>
      <c r="K45" s="89">
        <f>H45/H47</f>
        <v>4.5379625925449446E-2</v>
      </c>
      <c r="O45" s="27" t="s">
        <v>928</v>
      </c>
      <c r="P45" s="132">
        <f>T45-R45</f>
        <v>51.002306532663312</v>
      </c>
      <c r="Q45" s="121">
        <f>Q47-SUM(Q43:Q44)</f>
        <v>0</v>
      </c>
      <c r="R45" s="121">
        <f>R48*R47</f>
        <v>199.00899999999999</v>
      </c>
      <c r="S45" s="125">
        <v>0</v>
      </c>
      <c r="T45" s="125">
        <f>R45/U45</f>
        <v>250.0113065326633</v>
      </c>
      <c r="U45" s="136">
        <v>0.79600000000000004</v>
      </c>
      <c r="V45" s="123"/>
      <c r="W45" s="89">
        <f>T45/T47</f>
        <v>4.5382339178192649E-2</v>
      </c>
    </row>
    <row r="46" spans="2:24" x14ac:dyDescent="0.2">
      <c r="C46" s="23" t="s">
        <v>929</v>
      </c>
      <c r="D46" s="138">
        <f>H46-G46</f>
        <v>53.999835124572542</v>
      </c>
      <c r="E46" s="126">
        <v>0</v>
      </c>
      <c r="F46" s="126">
        <f>F47-SUM(F43:F45)</f>
        <v>0</v>
      </c>
      <c r="G46" s="127">
        <f>G48*G47</f>
        <v>244.01249999999999</v>
      </c>
      <c r="H46" s="127">
        <f>G46/I46</f>
        <v>298.01233512457253</v>
      </c>
      <c r="I46" s="137">
        <v>0.81879999999999997</v>
      </c>
      <c r="J46" s="124"/>
      <c r="K46" s="89">
        <f>H46/H47</f>
        <v>5.4095540955631245E-2</v>
      </c>
      <c r="O46" s="23" t="s">
        <v>929</v>
      </c>
      <c r="P46" s="138">
        <f>T46-S46</f>
        <v>48.986242029679289</v>
      </c>
      <c r="Q46" s="126">
        <v>0</v>
      </c>
      <c r="R46" s="126">
        <f>R47-SUM(R43:R45)</f>
        <v>0</v>
      </c>
      <c r="S46" s="127">
        <f>S48*S47</f>
        <v>248.9836</v>
      </c>
      <c r="T46" s="127">
        <f>S46/U46</f>
        <v>297.96984202967928</v>
      </c>
      <c r="U46" s="137">
        <v>0.83560000000000001</v>
      </c>
      <c r="V46" s="124"/>
      <c r="W46" s="89">
        <f>T46/T47</f>
        <v>5.4087827560297563E-2</v>
      </c>
    </row>
    <row r="47" spans="2:24" x14ac:dyDescent="0.2">
      <c r="C47" s="27"/>
      <c r="D47" s="141">
        <v>4499</v>
      </c>
      <c r="E47" s="142">
        <v>330</v>
      </c>
      <c r="F47" s="142">
        <v>305</v>
      </c>
      <c r="G47" s="143">
        <v>375</v>
      </c>
      <c r="H47" s="121">
        <f>SUM(D47:G47)</f>
        <v>5509</v>
      </c>
      <c r="I47" s="45" t="s">
        <v>625</v>
      </c>
      <c r="J47" s="45" t="s">
        <v>598</v>
      </c>
      <c r="K47" s="45" t="s">
        <v>596</v>
      </c>
      <c r="L47" s="45" t="s">
        <v>938</v>
      </c>
      <c r="O47" s="27"/>
      <c r="P47" s="141">
        <v>4642</v>
      </c>
      <c r="Q47" s="142">
        <v>251</v>
      </c>
      <c r="R47" s="142">
        <v>254</v>
      </c>
      <c r="S47" s="143">
        <v>362</v>
      </c>
      <c r="T47" s="121">
        <f>SUM(P47:S47)</f>
        <v>5509</v>
      </c>
      <c r="U47" s="45" t="s">
        <v>625</v>
      </c>
      <c r="V47" s="45" t="s">
        <v>598</v>
      </c>
      <c r="W47" s="45" t="s">
        <v>596</v>
      </c>
      <c r="X47" s="45" t="s">
        <v>938</v>
      </c>
    </row>
    <row r="48" spans="2:24" x14ac:dyDescent="0.2">
      <c r="C48" s="23" t="s">
        <v>925</v>
      </c>
      <c r="D48" s="163">
        <f>D43/D47</f>
        <v>0.9604344419879044</v>
      </c>
      <c r="E48" s="128">
        <v>0.61819999999999997</v>
      </c>
      <c r="F48" s="128">
        <v>0.6754</v>
      </c>
      <c r="G48" s="133">
        <v>0.65069999999999995</v>
      </c>
      <c r="H48" s="140"/>
      <c r="I48" s="46">
        <f>SUM(D43,E44,F45,G46 )/H47</f>
        <v>0.90306953249293553</v>
      </c>
      <c r="J48" s="66">
        <f>(E44+F45+G46)/SUM(E47:G47)</f>
        <v>0.64754009900990095</v>
      </c>
      <c r="K48" s="46">
        <f>(E44+F45+G46)/SUM(H44:H46)</f>
        <v>0.78605653324002189</v>
      </c>
      <c r="L48" s="67">
        <f>2*J48*K48/(J48+K48)</f>
        <v>0.71010647473798949</v>
      </c>
      <c r="O48" s="23" t="s">
        <v>925</v>
      </c>
      <c r="P48" s="163">
        <f>P43/P47</f>
        <v>0.95820810189276984</v>
      </c>
      <c r="Q48" s="128">
        <v>0.75700000000000001</v>
      </c>
      <c r="R48" s="128">
        <v>0.78349999999999997</v>
      </c>
      <c r="S48" s="133">
        <v>0.68779999999999997</v>
      </c>
      <c r="T48" s="140"/>
      <c r="U48" s="46">
        <f>SUM(P43,Q44,R45,S46 )/T47</f>
        <v>0.92321684679365335</v>
      </c>
      <c r="V48" s="66">
        <f>(Q44+R45+S46)/SUM(Q47:S47)</f>
        <v>0.73587035755478658</v>
      </c>
      <c r="W48" s="46">
        <f>(Q44+R45+S46)/SUM(T44:T46)</f>
        <v>0.76682866259578686</v>
      </c>
      <c r="X48" s="67">
        <f>2*V48*W48/(V48+W48)</f>
        <v>0.75103061166710261</v>
      </c>
    </row>
    <row r="49" spans="1:26" x14ac:dyDescent="0.2">
      <c r="N49" s="118"/>
      <c r="O49" s="57"/>
      <c r="P49" s="57"/>
      <c r="Q49" s="57"/>
      <c r="R49" s="57"/>
      <c r="S49" s="118"/>
      <c r="T49" s="157"/>
      <c r="U49" s="158"/>
      <c r="V49" s="159"/>
      <c r="W49" s="57"/>
    </row>
    <row r="50" spans="1:26" x14ac:dyDescent="0.2">
      <c r="B50" s="18" t="s">
        <v>1007</v>
      </c>
      <c r="C50" s="112"/>
      <c r="D50" s="112" t="s">
        <v>931</v>
      </c>
      <c r="E50" s="120" t="s">
        <v>932</v>
      </c>
      <c r="F50" s="120" t="s">
        <v>933</v>
      </c>
      <c r="G50" s="113" t="s">
        <v>929</v>
      </c>
      <c r="H50" s="43"/>
      <c r="I50" s="120" t="s">
        <v>926</v>
      </c>
      <c r="J50" s="113" t="s">
        <v>934</v>
      </c>
      <c r="N50" s="18" t="s">
        <v>1063</v>
      </c>
      <c r="O50" s="153"/>
      <c r="P50" s="153" t="s">
        <v>931</v>
      </c>
      <c r="Q50" s="120" t="s">
        <v>932</v>
      </c>
      <c r="R50" s="120" t="s">
        <v>933</v>
      </c>
      <c r="S50" s="154" t="s">
        <v>929</v>
      </c>
      <c r="T50" s="43"/>
      <c r="U50" s="120" t="s">
        <v>926</v>
      </c>
      <c r="V50" s="154" t="s">
        <v>934</v>
      </c>
      <c r="W50" s="18"/>
    </row>
    <row r="51" spans="1:26" x14ac:dyDescent="0.2">
      <c r="C51" s="27" t="s">
        <v>930</v>
      </c>
      <c r="D51" s="139">
        <f>D55-SUM(D52:D54)</f>
        <v>4420.9774197101924</v>
      </c>
      <c r="E51" s="121">
        <f>E55-E52</f>
        <v>75.996800000000007</v>
      </c>
      <c r="F51" s="121">
        <f>F55-F53</f>
        <v>65.012900000000002</v>
      </c>
      <c r="G51" s="125">
        <f>G55-G54</f>
        <v>115.01150000000001</v>
      </c>
      <c r="H51" s="125">
        <f>H55-SUM(H52:H54)</f>
        <v>4676.9986197101925</v>
      </c>
      <c r="I51" s="112"/>
      <c r="J51" s="113"/>
      <c r="K51" s="89">
        <f>H51/H55</f>
        <v>0.84897415496645356</v>
      </c>
      <c r="O51" s="27" t="s">
        <v>930</v>
      </c>
      <c r="P51" s="139">
        <f>P55-SUM(P52:P54)</f>
        <v>4456.0010931569723</v>
      </c>
      <c r="Q51" s="121">
        <f>Q55-Q52</f>
        <v>58.988100000000003</v>
      </c>
      <c r="R51" s="121">
        <f>R55-R53</f>
        <v>56.007000000000005</v>
      </c>
      <c r="S51" s="125">
        <f>S55-S54</f>
        <v>106.00299999999999</v>
      </c>
      <c r="T51" s="125">
        <f>T55-SUM(T52:T54)</f>
        <v>4676.9991931569721</v>
      </c>
      <c r="U51" s="153"/>
      <c r="V51" s="154"/>
      <c r="W51" s="89">
        <f>T51/T55</f>
        <v>0.84897425905917079</v>
      </c>
    </row>
    <row r="52" spans="1:26" x14ac:dyDescent="0.2">
      <c r="C52" s="27" t="s">
        <v>927</v>
      </c>
      <c r="D52" s="132">
        <f>H52-E52</f>
        <v>88.018246167222117</v>
      </c>
      <c r="E52" s="121">
        <f>E56*E55</f>
        <v>196.00319999999999</v>
      </c>
      <c r="F52" s="121">
        <v>0</v>
      </c>
      <c r="G52" s="125">
        <v>0</v>
      </c>
      <c r="H52" s="125">
        <f>E52/I52</f>
        <v>284.02144616722211</v>
      </c>
      <c r="I52" s="136">
        <v>0.69010000000000005</v>
      </c>
      <c r="J52" s="123"/>
      <c r="K52" s="89">
        <f>H52/H55</f>
        <v>5.1555898741554203E-2</v>
      </c>
      <c r="O52" s="27" t="s">
        <v>927</v>
      </c>
      <c r="P52" s="132">
        <f>T52-Q52</f>
        <v>94.011866816143453</v>
      </c>
      <c r="Q52" s="121">
        <f>Q56*Q55</f>
        <v>190.0119</v>
      </c>
      <c r="R52" s="121">
        <v>0</v>
      </c>
      <c r="S52" s="125">
        <v>0</v>
      </c>
      <c r="T52" s="125">
        <f>Q52/U52</f>
        <v>284.02376681614345</v>
      </c>
      <c r="U52" s="136">
        <v>0.66900000000000004</v>
      </c>
      <c r="V52" s="123"/>
      <c r="W52" s="89">
        <f>T52/T55</f>
        <v>5.1556319988408685E-2</v>
      </c>
    </row>
    <row r="53" spans="1:26" x14ac:dyDescent="0.2">
      <c r="C53" s="27" t="s">
        <v>928</v>
      </c>
      <c r="D53" s="132">
        <f>H53-F53</f>
        <v>43.997244660194184</v>
      </c>
      <c r="E53" s="121">
        <f>E55-SUM(E51:E52)</f>
        <v>0</v>
      </c>
      <c r="F53" s="121">
        <f>F56*F55</f>
        <v>205.9871</v>
      </c>
      <c r="G53" s="125">
        <v>0</v>
      </c>
      <c r="H53" s="125">
        <f>F53/I53</f>
        <v>249.98434466019418</v>
      </c>
      <c r="I53" s="136">
        <v>0.82399999999999995</v>
      </c>
      <c r="J53" s="123"/>
      <c r="K53" s="89">
        <f>H53/H55</f>
        <v>4.5377445028171023E-2</v>
      </c>
      <c r="O53" s="27" t="s">
        <v>928</v>
      </c>
      <c r="P53" s="132">
        <f>T53-R53</f>
        <v>51.99816161616161</v>
      </c>
      <c r="Q53" s="121">
        <f>Q55-SUM(Q51:Q52)</f>
        <v>0</v>
      </c>
      <c r="R53" s="121">
        <f>R56*R55</f>
        <v>197.99299999999999</v>
      </c>
      <c r="S53" s="125">
        <v>0</v>
      </c>
      <c r="T53" s="125">
        <f>R53/U53</f>
        <v>249.99116161616161</v>
      </c>
      <c r="U53" s="136">
        <v>0.79200000000000004</v>
      </c>
      <c r="V53" s="123"/>
      <c r="W53" s="89">
        <f>T53/T55</f>
        <v>4.5378682449838739E-2</v>
      </c>
    </row>
    <row r="54" spans="1:26" x14ac:dyDescent="0.2">
      <c r="C54" s="23" t="s">
        <v>929</v>
      </c>
      <c r="D54" s="138">
        <f>H54-G54</f>
        <v>48.007089462391207</v>
      </c>
      <c r="E54" s="126">
        <v>0</v>
      </c>
      <c r="F54" s="126">
        <f>F55-SUM(F51:F53)</f>
        <v>0</v>
      </c>
      <c r="G54" s="127">
        <f>G56*G55</f>
        <v>249.98849999999999</v>
      </c>
      <c r="H54" s="127">
        <f>G54/I54</f>
        <v>297.99558946239119</v>
      </c>
      <c r="I54" s="137">
        <v>0.83889999999999998</v>
      </c>
      <c r="J54" s="124"/>
      <c r="K54" s="89">
        <f>H54/H55</f>
        <v>5.4092501263821237E-2</v>
      </c>
      <c r="O54" s="23" t="s">
        <v>929</v>
      </c>
      <c r="P54" s="138">
        <f>T54-S54</f>
        <v>48.988878410722862</v>
      </c>
      <c r="Q54" s="126">
        <v>0</v>
      </c>
      <c r="R54" s="126">
        <f>R55-SUM(R51:R53)</f>
        <v>0</v>
      </c>
      <c r="S54" s="127">
        <f>S56*S55</f>
        <v>248.99700000000001</v>
      </c>
      <c r="T54" s="127">
        <f>S54/U54</f>
        <v>297.98587841072288</v>
      </c>
      <c r="U54" s="137">
        <v>0.83560000000000001</v>
      </c>
      <c r="V54" s="124"/>
      <c r="W54" s="89">
        <f>T54/T55</f>
        <v>5.4090738502581753E-2</v>
      </c>
    </row>
    <row r="55" spans="1:26" x14ac:dyDescent="0.2">
      <c r="C55" s="27"/>
      <c r="D55" s="141">
        <v>4601</v>
      </c>
      <c r="E55" s="142">
        <v>272</v>
      </c>
      <c r="F55" s="142">
        <v>271</v>
      </c>
      <c r="G55" s="143">
        <v>365</v>
      </c>
      <c r="H55" s="121">
        <f>SUM(D55:G55)</f>
        <v>5509</v>
      </c>
      <c r="I55" s="45" t="s">
        <v>625</v>
      </c>
      <c r="J55" s="45" t="s">
        <v>598</v>
      </c>
      <c r="K55" s="45" t="s">
        <v>596</v>
      </c>
      <c r="L55" s="45" t="s">
        <v>938</v>
      </c>
      <c r="O55" s="27"/>
      <c r="P55" s="141">
        <v>4651</v>
      </c>
      <c r="Q55" s="142">
        <v>249</v>
      </c>
      <c r="R55" s="142">
        <v>254</v>
      </c>
      <c r="S55" s="143">
        <v>355</v>
      </c>
      <c r="T55" s="121">
        <f>SUM(P55:S55)</f>
        <v>5509</v>
      </c>
      <c r="U55" s="45" t="s">
        <v>625</v>
      </c>
      <c r="V55" s="45" t="s">
        <v>598</v>
      </c>
      <c r="W55" s="45" t="s">
        <v>596</v>
      </c>
      <c r="X55" s="45" t="s">
        <v>938</v>
      </c>
    </row>
    <row r="56" spans="1:26" x14ac:dyDescent="0.2">
      <c r="C56" s="23" t="s">
        <v>925</v>
      </c>
      <c r="D56" s="163">
        <f>D51/D55</f>
        <v>0.96087316229302155</v>
      </c>
      <c r="E56" s="128">
        <v>0.72060000000000002</v>
      </c>
      <c r="F56" s="128">
        <v>0.7601</v>
      </c>
      <c r="G56" s="133">
        <v>0.68489999999999995</v>
      </c>
      <c r="H56" s="140"/>
      <c r="I56" s="46">
        <f>SUM(D51,E52,F53,G54 )/H55</f>
        <v>0.92084883276641738</v>
      </c>
      <c r="J56" s="66">
        <f>(E52+F53+G54)/SUM(E55:G55)</f>
        <v>0.71803832599118944</v>
      </c>
      <c r="K56" s="46">
        <f>(E52+F53+G54)/SUM(H52:H54)</f>
        <v>0.78362706534561155</v>
      </c>
      <c r="L56" s="67">
        <f>2*J56*K56/(J56+K56)</f>
        <v>0.74940032506343079</v>
      </c>
      <c r="O56" s="23" t="s">
        <v>925</v>
      </c>
      <c r="P56" s="163">
        <f>P51/P55</f>
        <v>0.95807376761061536</v>
      </c>
      <c r="Q56" s="128">
        <v>0.7631</v>
      </c>
      <c r="R56" s="128">
        <v>0.77949999999999997</v>
      </c>
      <c r="S56" s="133">
        <v>0.70140000000000002</v>
      </c>
      <c r="T56" s="140"/>
      <c r="U56" s="46">
        <f>SUM(P51,Q52,R53,S54 )/T55</f>
        <v>0.92448774608040907</v>
      </c>
      <c r="V56" s="66">
        <f>(Q52+R53+S54)/SUM(Q55:S55)</f>
        <v>0.74242645687645681</v>
      </c>
      <c r="W56" s="46">
        <f>(Q52+R53+S54)/SUM(T52:T54)</f>
        <v>0.76562654117735962</v>
      </c>
      <c r="X56" s="67">
        <f>2*V56*W56/(V56+W56)</f>
        <v>0.75384804246329162</v>
      </c>
    </row>
    <row r="59" spans="1:26" x14ac:dyDescent="0.2">
      <c r="A59" s="190"/>
      <c r="B59" s="191" t="s">
        <v>996</v>
      </c>
      <c r="C59" s="192"/>
      <c r="D59" s="192" t="s">
        <v>931</v>
      </c>
      <c r="E59" s="193" t="s">
        <v>932</v>
      </c>
      <c r="F59" s="193" t="s">
        <v>933</v>
      </c>
      <c r="G59" s="194" t="s">
        <v>929</v>
      </c>
      <c r="H59" s="195"/>
      <c r="I59" s="193" t="s">
        <v>926</v>
      </c>
      <c r="J59" s="194" t="s">
        <v>934</v>
      </c>
      <c r="K59" s="191"/>
      <c r="L59" s="190"/>
      <c r="N59" s="18" t="s">
        <v>1064</v>
      </c>
      <c r="O59" s="153"/>
      <c r="P59" s="153" t="s">
        <v>931</v>
      </c>
      <c r="Q59" s="120" t="s">
        <v>932</v>
      </c>
      <c r="R59" s="120" t="s">
        <v>933</v>
      </c>
      <c r="S59" s="154" t="s">
        <v>929</v>
      </c>
      <c r="T59" s="43"/>
      <c r="U59" s="120" t="s">
        <v>926</v>
      </c>
      <c r="V59" s="154" t="s">
        <v>934</v>
      </c>
      <c r="W59" s="18"/>
      <c r="Y59" s="57"/>
      <c r="Z59" s="57"/>
    </row>
    <row r="60" spans="1:26" x14ac:dyDescent="0.2">
      <c r="A60" s="190"/>
      <c r="B60" s="190"/>
      <c r="C60" s="196" t="s">
        <v>930</v>
      </c>
      <c r="D60" s="197">
        <f>D64-SUM(D61:D63)</f>
        <v>4442.9837767254248</v>
      </c>
      <c r="E60" s="198">
        <f>E64-E61</f>
        <v>61.009199999999993</v>
      </c>
      <c r="F60" s="198">
        <f>F64-F62</f>
        <v>58.004899999999992</v>
      </c>
      <c r="G60" s="199">
        <f>G64-G63</f>
        <v>115.01150000000001</v>
      </c>
      <c r="H60" s="199">
        <f>H64-SUM(H61:H63)</f>
        <v>4677.0093767254257</v>
      </c>
      <c r="I60" s="192"/>
      <c r="J60" s="194"/>
      <c r="K60" s="200">
        <f>H60/H64</f>
        <v>0.84897610759219921</v>
      </c>
      <c r="L60" s="190"/>
      <c r="O60" s="27" t="s">
        <v>930</v>
      </c>
      <c r="P60" s="139">
        <f>P64-SUM(P61:P63)</f>
        <v>4459.9968286189069</v>
      </c>
      <c r="Q60" s="121">
        <f>Q64-Q61</f>
        <v>58.988100000000003</v>
      </c>
      <c r="R60" s="121">
        <f>R64-R62</f>
        <v>52.995600000000024</v>
      </c>
      <c r="S60" s="125">
        <f>S64-S63</f>
        <v>104.99639999999999</v>
      </c>
      <c r="T60" s="125">
        <f>T64-SUM(T61:T63)</f>
        <v>4676.9769286189066</v>
      </c>
      <c r="U60" s="153"/>
      <c r="V60" s="154"/>
      <c r="W60" s="89">
        <f>T60/T64</f>
        <v>0.84897021757467905</v>
      </c>
      <c r="Y60" s="57"/>
      <c r="Z60" s="57"/>
    </row>
    <row r="61" spans="1:26" x14ac:dyDescent="0.2">
      <c r="A61" s="190"/>
      <c r="B61" s="190"/>
      <c r="C61" s="196" t="s">
        <v>927</v>
      </c>
      <c r="D61" s="197">
        <f>H61-E61</f>
        <v>93.010389591078052</v>
      </c>
      <c r="E61" s="198">
        <f>E65*E64</f>
        <v>190.99080000000001</v>
      </c>
      <c r="F61" s="198">
        <v>0</v>
      </c>
      <c r="G61" s="199">
        <v>0</v>
      </c>
      <c r="H61" s="199">
        <f>E61/I61</f>
        <v>284.00118959107806</v>
      </c>
      <c r="I61" s="201">
        <v>0.67249999999999999</v>
      </c>
      <c r="J61" s="202"/>
      <c r="K61" s="200">
        <f>H61/H64</f>
        <v>5.1552221744613914E-2</v>
      </c>
      <c r="L61" s="190"/>
      <c r="O61" s="27" t="s">
        <v>927</v>
      </c>
      <c r="P61" s="132">
        <f>T61-Q61</f>
        <v>94.011866816143453</v>
      </c>
      <c r="Q61" s="121">
        <f>Q65*Q64</f>
        <v>190.0119</v>
      </c>
      <c r="R61" s="121">
        <v>0</v>
      </c>
      <c r="S61" s="125">
        <v>0</v>
      </c>
      <c r="T61" s="125">
        <f>Q61/U61</f>
        <v>284.02376681614345</v>
      </c>
      <c r="U61" s="136">
        <v>0.66900000000000004</v>
      </c>
      <c r="V61" s="123"/>
      <c r="W61" s="89">
        <f>T61/T64</f>
        <v>5.1556319988408685E-2</v>
      </c>
      <c r="Y61" s="57"/>
      <c r="Z61" s="57"/>
    </row>
    <row r="62" spans="1:26" x14ac:dyDescent="0.2">
      <c r="A62" s="190"/>
      <c r="B62" s="190"/>
      <c r="C62" s="196" t="s">
        <v>928</v>
      </c>
      <c r="D62" s="197">
        <f>H62-F62</f>
        <v>50.998744221105511</v>
      </c>
      <c r="E62" s="198">
        <f>E64-SUM(E60:E61)</f>
        <v>0</v>
      </c>
      <c r="F62" s="198">
        <f>F65*F64</f>
        <v>198.99510000000001</v>
      </c>
      <c r="G62" s="199">
        <v>0</v>
      </c>
      <c r="H62" s="199">
        <f>F62/I62</f>
        <v>249.99384422110552</v>
      </c>
      <c r="I62" s="201">
        <v>0.79600000000000004</v>
      </c>
      <c r="J62" s="202"/>
      <c r="K62" s="200">
        <f>H62/H64</f>
        <v>4.5379169399365676E-2</v>
      </c>
      <c r="L62" s="190"/>
      <c r="O62" s="27" t="s">
        <v>928</v>
      </c>
      <c r="P62" s="132">
        <f>T62-R62</f>
        <v>51.001127638190923</v>
      </c>
      <c r="Q62" s="121">
        <f>Q64-SUM(Q60:Q61)</f>
        <v>0</v>
      </c>
      <c r="R62" s="121">
        <f>R65*R64</f>
        <v>199.00439999999998</v>
      </c>
      <c r="S62" s="125">
        <v>0</v>
      </c>
      <c r="T62" s="125">
        <f>R62/U62</f>
        <v>250.0055276381909</v>
      </c>
      <c r="U62" s="136">
        <v>0.79600000000000004</v>
      </c>
      <c r="V62" s="123"/>
      <c r="W62" s="89">
        <f>T62/T64</f>
        <v>4.538129018663839E-2</v>
      </c>
      <c r="Y62" s="57"/>
      <c r="Z62" s="57"/>
    </row>
    <row r="63" spans="1:26" x14ac:dyDescent="0.2">
      <c r="A63" s="190"/>
      <c r="B63" s="190"/>
      <c r="C63" s="203" t="s">
        <v>929</v>
      </c>
      <c r="D63" s="204">
        <f>H63-G63</f>
        <v>48.007089462391207</v>
      </c>
      <c r="E63" s="205">
        <v>0</v>
      </c>
      <c r="F63" s="205">
        <f>F64-SUM(F60:F62)</f>
        <v>0</v>
      </c>
      <c r="G63" s="206">
        <f>G65*G64</f>
        <v>249.98849999999999</v>
      </c>
      <c r="H63" s="206">
        <f>G63/I63</f>
        <v>297.99558946239119</v>
      </c>
      <c r="I63" s="207">
        <v>0.83889999999999998</v>
      </c>
      <c r="J63" s="208"/>
      <c r="K63" s="200">
        <f>H63/H64</f>
        <v>5.4092501263821237E-2</v>
      </c>
      <c r="L63" s="190"/>
      <c r="O63" s="23" t="s">
        <v>929</v>
      </c>
      <c r="P63" s="138">
        <f>T63-S63</f>
        <v>48.990176926759204</v>
      </c>
      <c r="Q63" s="126">
        <v>0</v>
      </c>
      <c r="R63" s="126">
        <f>R64-SUM(R60:R62)</f>
        <v>0</v>
      </c>
      <c r="S63" s="127">
        <f>S65*S64</f>
        <v>249.00360000000001</v>
      </c>
      <c r="T63" s="127">
        <f>S63/U63</f>
        <v>297.99377692675921</v>
      </c>
      <c r="U63" s="137">
        <v>0.83560000000000001</v>
      </c>
      <c r="V63" s="124"/>
      <c r="W63" s="89">
        <f>T63/T64</f>
        <v>5.4092172250273955E-2</v>
      </c>
      <c r="Y63" s="57"/>
      <c r="Z63" s="57"/>
    </row>
    <row r="64" spans="1:26" x14ac:dyDescent="0.2">
      <c r="A64" s="190"/>
      <c r="B64" s="190"/>
      <c r="C64" s="196"/>
      <c r="D64" s="209">
        <v>4635</v>
      </c>
      <c r="E64" s="210">
        <v>252</v>
      </c>
      <c r="F64" s="210">
        <v>257</v>
      </c>
      <c r="G64" s="211">
        <v>365</v>
      </c>
      <c r="H64" s="198">
        <f>SUM(D64:G64)</f>
        <v>5509</v>
      </c>
      <c r="I64" s="212" t="s">
        <v>625</v>
      </c>
      <c r="J64" s="212" t="s">
        <v>598</v>
      </c>
      <c r="K64" s="212" t="s">
        <v>596</v>
      </c>
      <c r="L64" s="212" t="s">
        <v>938</v>
      </c>
      <c r="O64" s="27"/>
      <c r="P64" s="141">
        <v>4654</v>
      </c>
      <c r="Q64" s="142">
        <v>249</v>
      </c>
      <c r="R64" s="142">
        <v>252</v>
      </c>
      <c r="S64" s="143">
        <v>354</v>
      </c>
      <c r="T64" s="121">
        <f>SUM(P64:S64)</f>
        <v>5509</v>
      </c>
      <c r="U64" s="45" t="s">
        <v>625</v>
      </c>
      <c r="V64" s="45" t="s">
        <v>598</v>
      </c>
      <c r="W64" s="45" t="s">
        <v>596</v>
      </c>
      <c r="X64" s="45" t="s">
        <v>938</v>
      </c>
      <c r="Y64" s="57"/>
      <c r="Z64" s="57"/>
    </row>
    <row r="65" spans="1:36" x14ac:dyDescent="0.2">
      <c r="A65" s="190"/>
      <c r="B65" s="190"/>
      <c r="C65" s="203" t="s">
        <v>925</v>
      </c>
      <c r="D65" s="213">
        <f>D60/D64</f>
        <v>0.95857255161282084</v>
      </c>
      <c r="E65" s="214">
        <v>0.75790000000000002</v>
      </c>
      <c r="F65" s="214">
        <v>0.77429999999999999</v>
      </c>
      <c r="G65" s="215">
        <v>0.68489999999999995</v>
      </c>
      <c r="H65" s="216"/>
      <c r="I65" s="217">
        <f>SUM(D60,E61,F62,G63 )/H64</f>
        <v>0.92266439947820378</v>
      </c>
      <c r="J65" s="217">
        <f>(E61+F62+G63)/SUM(E64:G64)</f>
        <v>0.73223615560640742</v>
      </c>
      <c r="K65" s="217">
        <f>(E61+F62+G63)/SUM(H61:H63)</f>
        <v>0.76920866906067853</v>
      </c>
      <c r="L65" s="218">
        <f>2*J65*K65/(J65+K65)</f>
        <v>0.75026719522244156</v>
      </c>
      <c r="O65" s="23" t="s">
        <v>925</v>
      </c>
      <c r="P65" s="163">
        <f>P60/P64</f>
        <v>0.95831474615790868</v>
      </c>
      <c r="Q65" s="128">
        <v>0.7631</v>
      </c>
      <c r="R65" s="128">
        <v>0.78969999999999996</v>
      </c>
      <c r="S65" s="133">
        <v>0.70340000000000003</v>
      </c>
      <c r="T65" s="140"/>
      <c r="U65" s="46">
        <f>SUM(P60,Q61,R62,S63 )/T64</f>
        <v>0.92539784509328504</v>
      </c>
      <c r="V65" s="66">
        <f>(Q61+R62+S63)/SUM(Q64:S64)</f>
        <v>0.74622210526315791</v>
      </c>
      <c r="W65" s="46">
        <f>(Q61+R62+S63)/SUM(T61:T63)</f>
        <v>0.76682957714253841</v>
      </c>
      <c r="X65" s="67">
        <f>2*V65*W65/(V65+W65)</f>
        <v>0.75638550630807966</v>
      </c>
      <c r="Y65" s="155"/>
      <c r="Z65" s="155"/>
    </row>
    <row r="66" spans="1:36" x14ac:dyDescent="0.2">
      <c r="N66" s="19"/>
      <c r="O66" s="149"/>
      <c r="P66" s="61"/>
      <c r="Q66" s="61"/>
      <c r="R66" s="61"/>
      <c r="S66" s="61"/>
      <c r="T66" s="155"/>
      <c r="U66" s="155"/>
      <c r="V66" s="155"/>
      <c r="W66" s="61"/>
      <c r="X66" s="160"/>
      <c r="Y66" s="61"/>
      <c r="Z66" s="161"/>
    </row>
    <row r="67" spans="1:36" x14ac:dyDescent="0.2">
      <c r="Y67" s="57"/>
      <c r="Z67" s="57"/>
    </row>
    <row r="68" spans="1:36" x14ac:dyDescent="0.2">
      <c r="M68" s="3"/>
      <c r="N68" s="18" t="s">
        <v>1065</v>
      </c>
      <c r="O68" s="153"/>
      <c r="P68" s="153" t="s">
        <v>931</v>
      </c>
      <c r="Q68" s="120" t="s">
        <v>932</v>
      </c>
      <c r="R68" s="120" t="s">
        <v>933</v>
      </c>
      <c r="S68" s="154" t="s">
        <v>929</v>
      </c>
      <c r="T68" s="43"/>
      <c r="U68" s="120" t="s">
        <v>926</v>
      </c>
      <c r="V68" s="154" t="s">
        <v>934</v>
      </c>
      <c r="W68" s="18"/>
      <c r="AC68"/>
      <c r="AD68"/>
      <c r="AE68"/>
      <c r="AG68"/>
      <c r="AH68"/>
      <c r="AI68"/>
      <c r="AJ68"/>
    </row>
    <row r="69" spans="1:36" x14ac:dyDescent="0.2">
      <c r="M69" s="3"/>
      <c r="O69" s="27" t="s">
        <v>930</v>
      </c>
      <c r="P69" s="139">
        <f>P73-SUM(P70:P72)</f>
        <v>4460.0157128240489</v>
      </c>
      <c r="Q69" s="121">
        <f>Q73-Q70</f>
        <v>60.008999999999986</v>
      </c>
      <c r="R69" s="121">
        <f>R73-R71</f>
        <v>52.995600000000024</v>
      </c>
      <c r="S69" s="125">
        <f>S73-S72</f>
        <v>103.99379999999999</v>
      </c>
      <c r="T69" s="125">
        <f>T73-SUM(T70:T72)</f>
        <v>4677.0141128240493</v>
      </c>
      <c r="U69" s="153"/>
      <c r="V69" s="154"/>
      <c r="W69" s="89">
        <f>T69/T73</f>
        <v>0.84897696729425476</v>
      </c>
      <c r="AC69"/>
      <c r="AD69"/>
      <c r="AE69"/>
      <c r="AG69"/>
      <c r="AH69"/>
      <c r="AI69"/>
      <c r="AJ69"/>
    </row>
    <row r="70" spans="1:36" x14ac:dyDescent="0.2">
      <c r="M70" s="3"/>
      <c r="O70" s="27" t="s">
        <v>927</v>
      </c>
      <c r="P70" s="132">
        <f>T70-Q70</f>
        <v>94.992471074380177</v>
      </c>
      <c r="Q70" s="121">
        <f>Q74*Q73</f>
        <v>188.99100000000001</v>
      </c>
      <c r="R70" s="121">
        <v>0</v>
      </c>
      <c r="S70" s="125">
        <v>0</v>
      </c>
      <c r="T70" s="125">
        <f>Q70/U70</f>
        <v>283.98347107438019</v>
      </c>
      <c r="U70" s="136">
        <v>0.66549999999999998</v>
      </c>
      <c r="V70" s="123"/>
      <c r="W70" s="89">
        <f>T70/T73</f>
        <v>5.1549005459135995E-2</v>
      </c>
      <c r="AC70"/>
      <c r="AD70"/>
      <c r="AE70"/>
      <c r="AG70"/>
      <c r="AH70"/>
      <c r="AI70"/>
      <c r="AJ70"/>
    </row>
    <row r="71" spans="1:36" x14ac:dyDescent="0.2">
      <c r="M71" s="3"/>
      <c r="O71" s="27" t="s">
        <v>928</v>
      </c>
      <c r="P71" s="132">
        <f>T71-R71</f>
        <v>51.001127638190923</v>
      </c>
      <c r="Q71" s="121">
        <f>Q73-SUM(Q69:Q70)</f>
        <v>0</v>
      </c>
      <c r="R71" s="121">
        <f>R74*R73</f>
        <v>199.00439999999998</v>
      </c>
      <c r="S71" s="125">
        <v>0</v>
      </c>
      <c r="T71" s="125">
        <f>R71/U71</f>
        <v>250.0055276381909</v>
      </c>
      <c r="U71" s="136">
        <v>0.79600000000000004</v>
      </c>
      <c r="V71" s="123"/>
      <c r="W71" s="89">
        <f>T71/T73</f>
        <v>4.538129018663839E-2</v>
      </c>
      <c r="AC71"/>
      <c r="AD71"/>
      <c r="AE71"/>
      <c r="AG71"/>
      <c r="AH71"/>
      <c r="AI71"/>
      <c r="AJ71"/>
    </row>
    <row r="72" spans="1:36" x14ac:dyDescent="0.2">
      <c r="M72" s="3"/>
      <c r="O72" s="23" t="s">
        <v>929</v>
      </c>
      <c r="P72" s="138">
        <f>T72-S72</f>
        <v>48.990688463379598</v>
      </c>
      <c r="Q72" s="126">
        <v>0</v>
      </c>
      <c r="R72" s="126">
        <f>R73-SUM(R69:R71)</f>
        <v>0</v>
      </c>
      <c r="S72" s="127">
        <f>S74*S73</f>
        <v>249.00620000000001</v>
      </c>
      <c r="T72" s="127">
        <f>S72/U72</f>
        <v>297.99688846337961</v>
      </c>
      <c r="U72" s="137">
        <v>0.83560000000000001</v>
      </c>
      <c r="V72" s="124"/>
      <c r="W72" s="89">
        <f>T72/T73</f>
        <v>5.4092737059970884E-2</v>
      </c>
      <c r="AC72"/>
      <c r="AD72"/>
      <c r="AE72"/>
      <c r="AG72"/>
      <c r="AH72"/>
      <c r="AI72"/>
      <c r="AJ72"/>
    </row>
    <row r="73" spans="1:36" x14ac:dyDescent="0.2">
      <c r="M73" s="3"/>
      <c r="O73" s="27"/>
      <c r="P73" s="141">
        <v>4655</v>
      </c>
      <c r="Q73" s="142">
        <v>249</v>
      </c>
      <c r="R73" s="142">
        <v>252</v>
      </c>
      <c r="S73" s="143">
        <v>353</v>
      </c>
      <c r="T73" s="121">
        <f>SUM(P73:S73)</f>
        <v>5509</v>
      </c>
      <c r="U73" s="45" t="s">
        <v>625</v>
      </c>
      <c r="V73" s="45" t="s">
        <v>598</v>
      </c>
      <c r="W73" s="45" t="s">
        <v>596</v>
      </c>
      <c r="X73" s="45" t="s">
        <v>938</v>
      </c>
      <c r="AC73"/>
      <c r="AD73"/>
      <c r="AE73"/>
      <c r="AG73"/>
      <c r="AH73"/>
      <c r="AI73"/>
      <c r="AJ73"/>
    </row>
    <row r="74" spans="1:36" x14ac:dyDescent="0.2">
      <c r="M74" s="3"/>
      <c r="O74" s="23" t="s">
        <v>925</v>
      </c>
      <c r="P74" s="163">
        <f>P69/P73</f>
        <v>0.95811293508572482</v>
      </c>
      <c r="Q74" s="128">
        <v>0.75900000000000001</v>
      </c>
      <c r="R74" s="128">
        <v>0.78969999999999996</v>
      </c>
      <c r="S74" s="133">
        <v>0.70540000000000003</v>
      </c>
      <c r="T74" s="140"/>
      <c r="U74" s="46">
        <f>SUM(P69,Q70,R71,S72 )/T73</f>
        <v>0.92521642999165887</v>
      </c>
      <c r="V74" s="66">
        <f>(Q70+R71+S72)/SUM(Q73:S73)</f>
        <v>0.74590351288056211</v>
      </c>
      <c r="W74" s="46">
        <f>(Q70+R71+S72)/SUM(T70:T72)</f>
        <v>0.76563991026603218</v>
      </c>
      <c r="X74" s="67">
        <f>2*V74*W74/(V74+W74)</f>
        <v>0.75564286136105963</v>
      </c>
      <c r="AC74"/>
      <c r="AD74"/>
      <c r="AE74"/>
      <c r="AG74"/>
      <c r="AH74"/>
      <c r="AI74"/>
      <c r="AJ74"/>
    </row>
    <row r="75" spans="1:36" x14ac:dyDescent="0.2">
      <c r="M75" s="3"/>
      <c r="N75" s="3"/>
      <c r="P75" s="3"/>
      <c r="Q75" s="3"/>
      <c r="R75" s="3"/>
      <c r="S75" s="3"/>
      <c r="AC75"/>
      <c r="AD75"/>
      <c r="AE75"/>
      <c r="AG75"/>
      <c r="AH75"/>
      <c r="AI75"/>
      <c r="AJ75"/>
    </row>
    <row r="76" spans="1:36" x14ac:dyDescent="0.2">
      <c r="M76" s="3"/>
      <c r="N76" s="18" t="s">
        <v>1066</v>
      </c>
      <c r="O76" s="153"/>
      <c r="P76" s="153" t="s">
        <v>931</v>
      </c>
      <c r="Q76" s="120" t="s">
        <v>932</v>
      </c>
      <c r="R76" s="120" t="s">
        <v>933</v>
      </c>
      <c r="S76" s="154" t="s">
        <v>929</v>
      </c>
      <c r="T76" s="43"/>
      <c r="U76" s="120" t="s">
        <v>926</v>
      </c>
      <c r="V76" s="154" t="s">
        <v>934</v>
      </c>
      <c r="W76" s="18"/>
      <c r="AC76"/>
      <c r="AD76"/>
      <c r="AE76"/>
      <c r="AG76"/>
      <c r="AH76"/>
      <c r="AI76"/>
      <c r="AJ76"/>
    </row>
    <row r="77" spans="1:36" x14ac:dyDescent="0.2">
      <c r="O77" s="27" t="s">
        <v>930</v>
      </c>
      <c r="P77" s="139">
        <f>P81-SUM(P78:P80)</f>
        <v>4460.9933140099538</v>
      </c>
      <c r="Q77" s="121">
        <f>Q81-Q78</f>
        <v>59</v>
      </c>
      <c r="R77" s="121">
        <f>R81-R79</f>
        <v>52.995600000000024</v>
      </c>
      <c r="S77" s="125">
        <f>S81-S80</f>
        <v>103.99379999999999</v>
      </c>
      <c r="T77" s="125">
        <f>T81-SUM(T78:T80)</f>
        <v>4676.9827140099533</v>
      </c>
      <c r="U77" s="153"/>
      <c r="V77" s="154"/>
      <c r="W77" s="89">
        <f>T77/T81</f>
        <v>0.84897126774549891</v>
      </c>
    </row>
    <row r="78" spans="1:36" x14ac:dyDescent="0.2">
      <c r="O78" s="27" t="s">
        <v>927</v>
      </c>
      <c r="P78" s="132">
        <f>T78-Q78</f>
        <v>93.014869888475857</v>
      </c>
      <c r="Q78" s="121">
        <f>Q82*Q81</f>
        <v>191</v>
      </c>
      <c r="R78" s="121">
        <v>0</v>
      </c>
      <c r="S78" s="125">
        <v>0</v>
      </c>
      <c r="T78" s="125">
        <f>Q78/U78</f>
        <v>284.01486988847586</v>
      </c>
      <c r="U78" s="136">
        <v>0.67249999999999999</v>
      </c>
      <c r="V78" s="123"/>
      <c r="W78" s="89">
        <f>T78/T81</f>
        <v>5.1554705007891791E-2</v>
      </c>
    </row>
    <row r="79" spans="1:36" x14ac:dyDescent="0.2">
      <c r="O79" s="27" t="s">
        <v>928</v>
      </c>
      <c r="P79" s="132">
        <f>T79-R79</f>
        <v>51.001127638190923</v>
      </c>
      <c r="Q79" s="121">
        <f>Q81-SUM(Q77:Q78)</f>
        <v>0</v>
      </c>
      <c r="R79" s="121">
        <f>R82*R81</f>
        <v>199.00439999999998</v>
      </c>
      <c r="S79" s="125">
        <v>0</v>
      </c>
      <c r="T79" s="125">
        <f>R79/U79</f>
        <v>250.0055276381909</v>
      </c>
      <c r="U79" s="136">
        <v>0.79600000000000004</v>
      </c>
      <c r="V79" s="123"/>
      <c r="W79" s="89">
        <f>T79/T81</f>
        <v>4.538129018663839E-2</v>
      </c>
    </row>
    <row r="80" spans="1:36" x14ac:dyDescent="0.2">
      <c r="O80" s="23" t="s">
        <v>929</v>
      </c>
      <c r="P80" s="138">
        <f>T80-S80</f>
        <v>48.990688463379598</v>
      </c>
      <c r="Q80" s="126">
        <v>0</v>
      </c>
      <c r="R80" s="126">
        <f>R81-SUM(R77:R79)</f>
        <v>0</v>
      </c>
      <c r="S80" s="127">
        <f>S82*S81</f>
        <v>249.00620000000001</v>
      </c>
      <c r="T80" s="127">
        <f>S80/U80</f>
        <v>297.99688846337961</v>
      </c>
      <c r="U80" s="137">
        <v>0.83560000000000001</v>
      </c>
      <c r="V80" s="124"/>
      <c r="W80" s="89">
        <f>T80/T81</f>
        <v>5.4092737059970884E-2</v>
      </c>
    </row>
    <row r="81" spans="14:24" x14ac:dyDescent="0.2">
      <c r="O81" s="27"/>
      <c r="P81" s="141">
        <v>4654</v>
      </c>
      <c r="Q81" s="142">
        <v>250</v>
      </c>
      <c r="R81" s="142">
        <v>252</v>
      </c>
      <c r="S81" s="143">
        <v>353</v>
      </c>
      <c r="T81" s="121">
        <f>SUM(P81:S81)</f>
        <v>5509</v>
      </c>
      <c r="U81" s="45" t="s">
        <v>625</v>
      </c>
      <c r="V81" s="45" t="s">
        <v>598</v>
      </c>
      <c r="W81" s="45" t="s">
        <v>596</v>
      </c>
      <c r="X81" s="45" t="s">
        <v>938</v>
      </c>
    </row>
    <row r="82" spans="14:24" x14ac:dyDescent="0.2">
      <c r="O82" s="23" t="s">
        <v>925</v>
      </c>
      <c r="P82" s="163">
        <f>P77/P81</f>
        <v>0.9585288599075964</v>
      </c>
      <c r="Q82" s="128">
        <v>0.76400000000000001</v>
      </c>
      <c r="R82" s="128">
        <v>0.78969999999999996</v>
      </c>
      <c r="S82" s="133">
        <v>0.70540000000000003</v>
      </c>
      <c r="T82" s="140"/>
      <c r="U82" s="46">
        <f>SUM(P77,Q78,R79,S80 )/T81</f>
        <v>0.92575856126519396</v>
      </c>
      <c r="V82" s="66">
        <f>(Q78+R79+S80)/SUM(Q81:S81)</f>
        <v>0.74738081871345019</v>
      </c>
      <c r="W82" s="46">
        <f>(Q78+R79+S80)/SUM(T78:T80)</f>
        <v>0.76802562970746324</v>
      </c>
      <c r="X82" s="67">
        <f>2*V82*W82/(V82+W82)</f>
        <v>0.75756259915853663</v>
      </c>
    </row>
    <row r="84" spans="14:24" x14ac:dyDescent="0.2">
      <c r="N84" s="18" t="s">
        <v>1067</v>
      </c>
      <c r="O84" s="153"/>
      <c r="P84" s="153" t="s">
        <v>931</v>
      </c>
      <c r="Q84" s="120" t="s">
        <v>932</v>
      </c>
      <c r="R84" s="120" t="s">
        <v>933</v>
      </c>
      <c r="S84" s="154" t="s">
        <v>929</v>
      </c>
      <c r="T84" s="43"/>
      <c r="U84" s="120" t="s">
        <v>926</v>
      </c>
      <c r="V84" s="154" t="s">
        <v>934</v>
      </c>
      <c r="W84" s="18"/>
    </row>
    <row r="85" spans="14:24" x14ac:dyDescent="0.2">
      <c r="O85" s="27" t="s">
        <v>930</v>
      </c>
      <c r="P85" s="139">
        <f>P89-SUM(P86:P88)</f>
        <v>4463.9965012765888</v>
      </c>
      <c r="Q85" s="121">
        <f>Q89-Q86</f>
        <v>59</v>
      </c>
      <c r="R85" s="121">
        <f>R89-R87</f>
        <v>52.995600000000024</v>
      </c>
      <c r="S85" s="125">
        <f>S89-S88</f>
        <v>101.00999999999999</v>
      </c>
      <c r="T85" s="125">
        <f>T89-SUM(T86:T88)</f>
        <v>4677.0021012765883</v>
      </c>
      <c r="U85" s="153"/>
      <c r="V85" s="154"/>
      <c r="W85" s="89">
        <f>T85/T89</f>
        <v>0.84897478694437978</v>
      </c>
    </row>
    <row r="86" spans="14:24" x14ac:dyDescent="0.2">
      <c r="O86" s="27" t="s">
        <v>927</v>
      </c>
      <c r="P86" s="132">
        <f>T86-Q86</f>
        <v>93.014869888475857</v>
      </c>
      <c r="Q86" s="121">
        <f>Q90*Q89</f>
        <v>191</v>
      </c>
      <c r="R86" s="121">
        <v>0</v>
      </c>
      <c r="S86" s="125">
        <v>0</v>
      </c>
      <c r="T86" s="125">
        <f>Q86/U86</f>
        <v>284.01486988847586</v>
      </c>
      <c r="U86" s="136">
        <v>0.67249999999999999</v>
      </c>
      <c r="V86" s="123"/>
      <c r="W86" s="89">
        <f>T86/T89</f>
        <v>5.1554705007891791E-2</v>
      </c>
    </row>
    <row r="87" spans="14:24" x14ac:dyDescent="0.2">
      <c r="O87" s="27" t="s">
        <v>928</v>
      </c>
      <c r="P87" s="132">
        <f>T87-R87</f>
        <v>51.001127638190923</v>
      </c>
      <c r="Q87" s="121">
        <f>Q89-SUM(Q85:Q86)</f>
        <v>0</v>
      </c>
      <c r="R87" s="121">
        <f>R90*R89</f>
        <v>199.00439999999998</v>
      </c>
      <c r="S87" s="125">
        <v>0</v>
      </c>
      <c r="T87" s="125">
        <f>R87/U87</f>
        <v>250.0055276381909</v>
      </c>
      <c r="U87" s="136">
        <v>0.79600000000000004</v>
      </c>
      <c r="V87" s="123"/>
      <c r="W87" s="89">
        <f>T87/T89</f>
        <v>4.538129018663839E-2</v>
      </c>
    </row>
    <row r="88" spans="14:24" x14ac:dyDescent="0.2">
      <c r="O88" s="23" t="s">
        <v>929</v>
      </c>
      <c r="P88" s="138">
        <f>T88-S88</f>
        <v>48.987501196744859</v>
      </c>
      <c r="Q88" s="126">
        <v>0</v>
      </c>
      <c r="R88" s="126">
        <f>R89-SUM(R85:R87)</f>
        <v>0</v>
      </c>
      <c r="S88" s="127">
        <f>S90*S89</f>
        <v>248.99</v>
      </c>
      <c r="T88" s="127">
        <f>S88/U88</f>
        <v>297.97750119674487</v>
      </c>
      <c r="U88" s="137">
        <v>0.83560000000000001</v>
      </c>
      <c r="V88" s="124"/>
      <c r="W88" s="89">
        <f>T88/T89</f>
        <v>5.4089217861090014E-2</v>
      </c>
    </row>
    <row r="89" spans="14:24" x14ac:dyDescent="0.2">
      <c r="O89" s="27"/>
      <c r="P89" s="141">
        <v>4657</v>
      </c>
      <c r="Q89" s="142">
        <v>250</v>
      </c>
      <c r="R89" s="142">
        <v>252</v>
      </c>
      <c r="S89" s="143">
        <v>350</v>
      </c>
      <c r="T89" s="121">
        <f>SUM(P89:S89)</f>
        <v>5509</v>
      </c>
      <c r="U89" s="45" t="s">
        <v>625</v>
      </c>
      <c r="V89" s="45" t="s">
        <v>598</v>
      </c>
      <c r="W89" s="45" t="s">
        <v>596</v>
      </c>
      <c r="X89" s="45" t="s">
        <v>938</v>
      </c>
    </row>
    <row r="90" spans="14:24" x14ac:dyDescent="0.2">
      <c r="O90" s="23" t="s">
        <v>925</v>
      </c>
      <c r="P90" s="163">
        <f>P85/P89</f>
        <v>0.95855625966858249</v>
      </c>
      <c r="Q90" s="128">
        <v>0.76400000000000001</v>
      </c>
      <c r="R90" s="128">
        <v>0.78969999999999996</v>
      </c>
      <c r="S90" s="133">
        <v>0.71140000000000003</v>
      </c>
      <c r="T90" s="140"/>
      <c r="U90" s="46">
        <f>SUM(P85,Q86,R87,S88 )/T89</f>
        <v>0.92630076262054606</v>
      </c>
      <c r="V90" s="66">
        <f>(Q86+R87+S88)/SUM(Q89:S89)</f>
        <v>0.74999342723004703</v>
      </c>
      <c r="W90" s="46">
        <f>(Q86+R87+S88)/SUM(T86:T88)</f>
        <v>0.76802405508529592</v>
      </c>
      <c r="X90" s="67">
        <f>2*V90*W90/(V90+W90)</f>
        <v>0.75890165953817701</v>
      </c>
    </row>
    <row r="92" spans="14:24" x14ac:dyDescent="0.2">
      <c r="N92" s="18" t="s">
        <v>1068</v>
      </c>
      <c r="O92" s="188"/>
      <c r="P92" s="188" t="s">
        <v>603</v>
      </c>
      <c r="Q92" s="120" t="s">
        <v>932</v>
      </c>
      <c r="R92" s="120" t="s">
        <v>928</v>
      </c>
      <c r="S92" s="189" t="s">
        <v>594</v>
      </c>
      <c r="T92" s="43"/>
      <c r="U92" s="120" t="s">
        <v>3</v>
      </c>
      <c r="V92" s="189" t="s">
        <v>934</v>
      </c>
      <c r="W92" s="18"/>
    </row>
    <row r="93" spans="14:24" x14ac:dyDescent="0.2">
      <c r="O93" s="27" t="s">
        <v>603</v>
      </c>
      <c r="P93" s="139">
        <f>P97-SUM(P94:P96)</f>
        <v>4469.0184339445195</v>
      </c>
      <c r="Q93" s="121">
        <f>Q97-Q94</f>
        <v>57.007599999999996</v>
      </c>
      <c r="R93" s="121">
        <f>R97-R95</f>
        <v>53.011200000000002</v>
      </c>
      <c r="S93" s="125">
        <f>S97-S96</f>
        <v>98.014499999999998</v>
      </c>
      <c r="T93" s="125">
        <f>T97-SUM(T94:T96)</f>
        <v>4677.0517339445196</v>
      </c>
      <c r="U93" s="188"/>
      <c r="V93" s="189"/>
      <c r="W93" s="89">
        <f>T93/T97</f>
        <v>0.84898379632320198</v>
      </c>
    </row>
    <row r="94" spans="14:24" x14ac:dyDescent="0.2">
      <c r="O94" s="27" t="s">
        <v>927</v>
      </c>
      <c r="P94" s="132">
        <f>T94-Q94</f>
        <v>94.002218834080708</v>
      </c>
      <c r="Q94" s="121">
        <f>Q98*Q97</f>
        <v>189.9924</v>
      </c>
      <c r="R94" s="121">
        <v>0</v>
      </c>
      <c r="S94" s="125">
        <v>0</v>
      </c>
      <c r="T94" s="125">
        <f>Q94/U94</f>
        <v>283.99461883408071</v>
      </c>
      <c r="U94" s="136">
        <v>0.66900000000000004</v>
      </c>
      <c r="V94" s="123"/>
      <c r="W94" s="89">
        <f>T94/T97</f>
        <v>5.1551029013265692E-2</v>
      </c>
    </row>
    <row r="95" spans="14:24" x14ac:dyDescent="0.2">
      <c r="O95" s="27" t="s">
        <v>928</v>
      </c>
      <c r="P95" s="132">
        <f>T95-R95</f>
        <v>51.997058585858582</v>
      </c>
      <c r="Q95" s="121">
        <f>Q97-SUM(Q93:Q94)</f>
        <v>0</v>
      </c>
      <c r="R95" s="121">
        <f>R98*R97</f>
        <v>197.9888</v>
      </c>
      <c r="S95" s="125">
        <v>0</v>
      </c>
      <c r="T95" s="125">
        <f>R95/U95</f>
        <v>249.98585858585858</v>
      </c>
      <c r="U95" s="136">
        <v>0.79200000000000004</v>
      </c>
      <c r="V95" s="123"/>
      <c r="W95" s="89">
        <f>T95/T97</f>
        <v>4.5377719837694425E-2</v>
      </c>
    </row>
    <row r="96" spans="14:24" x14ac:dyDescent="0.2">
      <c r="O96" s="23" t="s">
        <v>594</v>
      </c>
      <c r="P96" s="138">
        <f>T96-S96</f>
        <v>50.982288635541067</v>
      </c>
      <c r="Q96" s="126">
        <v>0</v>
      </c>
      <c r="R96" s="126">
        <f>R97-SUM(R93:R95)</f>
        <v>0</v>
      </c>
      <c r="S96" s="127">
        <f>S98*S97</f>
        <v>246.9855</v>
      </c>
      <c r="T96" s="127">
        <f>S96/U96</f>
        <v>297.96778863554107</v>
      </c>
      <c r="U96" s="137">
        <v>0.82889999999999997</v>
      </c>
      <c r="V96" s="124"/>
      <c r="W96" s="89">
        <f>T96/T97</f>
        <v>5.4087454825837912E-2</v>
      </c>
    </row>
    <row r="97" spans="14:36" x14ac:dyDescent="0.2">
      <c r="O97" s="27"/>
      <c r="P97" s="141">
        <v>4666</v>
      </c>
      <c r="Q97" s="142">
        <v>247</v>
      </c>
      <c r="R97" s="142">
        <v>251</v>
      </c>
      <c r="S97" s="143">
        <v>345</v>
      </c>
      <c r="T97" s="121">
        <f>SUM(P97:S97)</f>
        <v>5509</v>
      </c>
      <c r="U97" s="45" t="s">
        <v>625</v>
      </c>
      <c r="V97" s="45" t="s">
        <v>598</v>
      </c>
      <c r="W97" s="45" t="s">
        <v>596</v>
      </c>
      <c r="X97" s="45" t="s">
        <v>938</v>
      </c>
    </row>
    <row r="98" spans="14:36" x14ac:dyDescent="0.2">
      <c r="O98" s="23" t="s">
        <v>2</v>
      </c>
      <c r="P98" s="163">
        <f>P93/P97</f>
        <v>0.95778363350718376</v>
      </c>
      <c r="Q98" s="128">
        <v>0.76919999999999999</v>
      </c>
      <c r="R98" s="128">
        <v>0.78879999999999995</v>
      </c>
      <c r="S98" s="133">
        <v>0.71589999999999998</v>
      </c>
      <c r="T98" s="140"/>
      <c r="U98" s="46">
        <f>SUM(P93,Q94,R95,S96 )/T97</f>
        <v>0.92648123687502626</v>
      </c>
      <c r="V98" s="66">
        <f>(Q94+R95+S96)/SUM(Q97:S97)</f>
        <v>0.75322265717674963</v>
      </c>
      <c r="W98" s="46">
        <f>(Q94+R95+S96)/SUM(T94:T96)</f>
        <v>0.76322858753053258</v>
      </c>
      <c r="X98" s="67">
        <f>2*V98*W98/(V98+W98)</f>
        <v>0.75819261151910411</v>
      </c>
    </row>
    <row r="100" spans="14:36" x14ac:dyDescent="0.2">
      <c r="N100" s="18" t="s">
        <v>1069</v>
      </c>
      <c r="O100" s="188"/>
      <c r="P100" s="188" t="s">
        <v>603</v>
      </c>
      <c r="Q100" s="120" t="s">
        <v>932</v>
      </c>
      <c r="R100" s="120" t="s">
        <v>928</v>
      </c>
      <c r="S100" s="189" t="s">
        <v>594</v>
      </c>
      <c r="T100" s="43"/>
      <c r="U100" s="120" t="s">
        <v>3</v>
      </c>
      <c r="V100" s="189" t="s">
        <v>934</v>
      </c>
      <c r="W100" s="18"/>
      <c r="AC100"/>
      <c r="AD100"/>
      <c r="AE100"/>
      <c r="AG100"/>
      <c r="AH100"/>
      <c r="AI100"/>
      <c r="AJ100"/>
    </row>
    <row r="101" spans="14:36" x14ac:dyDescent="0.2">
      <c r="O101" s="27" t="s">
        <v>603</v>
      </c>
      <c r="P101" s="139">
        <f>P105-SUM(P102:P104)</f>
        <v>4467.0297367077683</v>
      </c>
      <c r="Q101" s="121">
        <f>Q105-Q102</f>
        <v>58.007200000000012</v>
      </c>
      <c r="R101" s="121">
        <f>R105-R103</f>
        <v>53.146799999999985</v>
      </c>
      <c r="S101" s="125">
        <f>S105-S104</f>
        <v>98.999099999999999</v>
      </c>
      <c r="T101" s="125">
        <f>T105-SUM(T102:T104)</f>
        <v>4677.1828367077687</v>
      </c>
      <c r="U101" s="188"/>
      <c r="V101" s="189"/>
      <c r="W101" s="89">
        <f>T101/T105</f>
        <v>0.84900759424718986</v>
      </c>
      <c r="AC101"/>
      <c r="AD101"/>
      <c r="AE101"/>
      <c r="AG101"/>
      <c r="AH101"/>
      <c r="AI101"/>
      <c r="AJ101"/>
    </row>
    <row r="102" spans="14:36" x14ac:dyDescent="0.2">
      <c r="O102" s="27" t="s">
        <v>927</v>
      </c>
      <c r="P102" s="132">
        <f>T102-Q102</f>
        <v>94.002416741405057</v>
      </c>
      <c r="Q102" s="121">
        <f>Q106*Q105</f>
        <v>189.99279999999999</v>
      </c>
      <c r="R102" s="121">
        <v>0</v>
      </c>
      <c r="S102" s="125">
        <v>0</v>
      </c>
      <c r="T102" s="125">
        <f>Q102/U102</f>
        <v>283.99521674140505</v>
      </c>
      <c r="U102" s="136">
        <v>0.66900000000000004</v>
      </c>
      <c r="V102" s="123"/>
      <c r="W102" s="89">
        <f>T102/T105</f>
        <v>5.1551137546089136E-2</v>
      </c>
      <c r="AC102"/>
      <c r="AD102"/>
      <c r="AE102"/>
      <c r="AG102"/>
      <c r="AH102"/>
      <c r="AI102"/>
      <c r="AJ102"/>
    </row>
    <row r="103" spans="14:36" x14ac:dyDescent="0.2">
      <c r="O103" s="27" t="s">
        <v>928</v>
      </c>
      <c r="P103" s="132">
        <f>T103-R103</f>
        <v>50.962377889447225</v>
      </c>
      <c r="Q103" s="121">
        <f>Q105-SUM(Q101:Q102)</f>
        <v>0</v>
      </c>
      <c r="R103" s="121">
        <f>R106*R105</f>
        <v>198.85320000000002</v>
      </c>
      <c r="S103" s="125">
        <v>0</v>
      </c>
      <c r="T103" s="125">
        <f>R103/U103</f>
        <v>249.81557788944724</v>
      </c>
      <c r="U103" s="136">
        <v>0.79600000000000004</v>
      </c>
      <c r="V103" s="123"/>
      <c r="W103" s="89">
        <f>T103/T105</f>
        <v>4.5346810290333495E-2</v>
      </c>
      <c r="AC103"/>
      <c r="AD103"/>
      <c r="AE103"/>
      <c r="AG103"/>
      <c r="AH103"/>
      <c r="AI103"/>
      <c r="AJ103"/>
    </row>
    <row r="104" spans="14:36" x14ac:dyDescent="0.2">
      <c r="O104" s="23" t="s">
        <v>594</v>
      </c>
      <c r="P104" s="138">
        <f>T104-S104</f>
        <v>50.005468661379439</v>
      </c>
      <c r="Q104" s="126">
        <v>0</v>
      </c>
      <c r="R104" s="126">
        <f>R105-SUM(R101:R103)</f>
        <v>0</v>
      </c>
      <c r="S104" s="127">
        <f>S106*S105</f>
        <v>248.0009</v>
      </c>
      <c r="T104" s="127">
        <f>S104/U104</f>
        <v>298.00636866137944</v>
      </c>
      <c r="U104" s="137">
        <v>0.83220000000000005</v>
      </c>
      <c r="V104" s="124"/>
      <c r="W104" s="89">
        <f>T104/T105</f>
        <v>5.4094457916387631E-2</v>
      </c>
      <c r="AC104"/>
      <c r="AD104"/>
      <c r="AE104"/>
      <c r="AG104"/>
      <c r="AH104"/>
      <c r="AI104"/>
      <c r="AJ104"/>
    </row>
    <row r="105" spans="14:36" x14ac:dyDescent="0.2">
      <c r="O105" s="27"/>
      <c r="P105" s="141">
        <v>4662</v>
      </c>
      <c r="Q105" s="142">
        <v>248</v>
      </c>
      <c r="R105" s="142">
        <v>252</v>
      </c>
      <c r="S105" s="143">
        <v>347</v>
      </c>
      <c r="T105" s="121">
        <f>SUM(P105:S105)</f>
        <v>5509</v>
      </c>
      <c r="U105" s="45" t="s">
        <v>625</v>
      </c>
      <c r="V105" s="45" t="s">
        <v>598</v>
      </c>
      <c r="W105" s="45" t="s">
        <v>596</v>
      </c>
      <c r="X105" s="45" t="s">
        <v>938</v>
      </c>
      <c r="AC105"/>
      <c r="AD105"/>
      <c r="AE105"/>
      <c r="AG105"/>
      <c r="AH105"/>
      <c r="AI105"/>
      <c r="AJ105"/>
    </row>
    <row r="106" spans="14:36" x14ac:dyDescent="0.2">
      <c r="O106" s="23" t="s">
        <v>2</v>
      </c>
      <c r="P106" s="163">
        <f>P101/P105</f>
        <v>0.95817883670265303</v>
      </c>
      <c r="Q106" s="128">
        <v>0.7661</v>
      </c>
      <c r="R106" s="128">
        <v>0.78910000000000002</v>
      </c>
      <c r="S106" s="133">
        <v>0.7147</v>
      </c>
      <c r="T106" s="140"/>
      <c r="U106" s="46">
        <f>SUM(P101,Q102,R103,S104 )/T105</f>
        <v>0.92646154233214173</v>
      </c>
      <c r="V106" s="66">
        <f>(Q102+R103+S104)/SUM(Q105:S105)</f>
        <v>0.75188536009445106</v>
      </c>
      <c r="W106" s="46">
        <f>(Q102+R103+S104)/SUM(T102:T104)</f>
        <v>0.76560923253787772</v>
      </c>
      <c r="X106" s="67">
        <f>2*V106*W106/(V106+W106)</f>
        <v>0.75868523854154113</v>
      </c>
      <c r="AC106"/>
      <c r="AD106"/>
      <c r="AE106"/>
      <c r="AG106"/>
      <c r="AH106"/>
      <c r="AI106"/>
      <c r="AJ106"/>
    </row>
    <row r="107" spans="14:36" x14ac:dyDescent="0.2">
      <c r="AC107"/>
      <c r="AD107"/>
      <c r="AE107"/>
      <c r="AG107"/>
      <c r="AH107"/>
      <c r="AI107"/>
      <c r="AJ107"/>
    </row>
    <row r="108" spans="14:36" x14ac:dyDescent="0.2">
      <c r="N108" s="18" t="s">
        <v>1070</v>
      </c>
      <c r="O108" s="188"/>
      <c r="P108" s="188" t="s">
        <v>603</v>
      </c>
      <c r="Q108" s="120" t="s">
        <v>932</v>
      </c>
      <c r="R108" s="120" t="s">
        <v>928</v>
      </c>
      <c r="S108" s="189" t="s">
        <v>594</v>
      </c>
      <c r="T108" s="43"/>
      <c r="U108" s="120" t="s">
        <v>3</v>
      </c>
      <c r="V108" s="189" t="s">
        <v>934</v>
      </c>
      <c r="W108" s="18"/>
    </row>
    <row r="109" spans="14:36" x14ac:dyDescent="0.2">
      <c r="O109" s="27" t="s">
        <v>603</v>
      </c>
      <c r="P109" s="139" t="e">
        <f>P113-SUM(P110:P112)</f>
        <v>#DIV/0!</v>
      </c>
      <c r="Q109" s="121">
        <f>Q113-Q110</f>
        <v>0</v>
      </c>
      <c r="R109" s="121">
        <f>R113-R111</f>
        <v>0</v>
      </c>
      <c r="S109" s="125">
        <f>S113-S112</f>
        <v>0</v>
      </c>
      <c r="T109" s="125" t="e">
        <f>T113-SUM(T110:T112)</f>
        <v>#DIV/0!</v>
      </c>
      <c r="U109" s="188"/>
      <c r="V109" s="189"/>
      <c r="W109" s="89" t="e">
        <f>T109/T113</f>
        <v>#DIV/0!</v>
      </c>
    </row>
    <row r="110" spans="14:36" x14ac:dyDescent="0.2">
      <c r="O110" s="27" t="s">
        <v>927</v>
      </c>
      <c r="P110" s="132" t="e">
        <f>T110-Q110</f>
        <v>#DIV/0!</v>
      </c>
      <c r="Q110" s="121">
        <f>Q114*Q113</f>
        <v>0</v>
      </c>
      <c r="R110" s="121">
        <v>0</v>
      </c>
      <c r="S110" s="125">
        <v>0</v>
      </c>
      <c r="T110" s="125" t="e">
        <f>Q110/U110</f>
        <v>#DIV/0!</v>
      </c>
      <c r="U110" s="136"/>
      <c r="V110" s="123"/>
      <c r="W110" s="89" t="e">
        <f>T110/T113</f>
        <v>#DIV/0!</v>
      </c>
    </row>
    <row r="111" spans="14:36" x14ac:dyDescent="0.2">
      <c r="O111" s="27" t="s">
        <v>928</v>
      </c>
      <c r="P111" s="132" t="e">
        <f>T111-R111</f>
        <v>#DIV/0!</v>
      </c>
      <c r="Q111" s="121">
        <f>Q113-SUM(Q109:Q110)</f>
        <v>0</v>
      </c>
      <c r="R111" s="121">
        <f>R114*R113</f>
        <v>0</v>
      </c>
      <c r="S111" s="125">
        <v>0</v>
      </c>
      <c r="T111" s="125" t="e">
        <f>R111/U111</f>
        <v>#DIV/0!</v>
      </c>
      <c r="U111" s="136"/>
      <c r="V111" s="123"/>
      <c r="W111" s="89" t="e">
        <f>T111/T113</f>
        <v>#DIV/0!</v>
      </c>
    </row>
    <row r="112" spans="14:36" x14ac:dyDescent="0.2">
      <c r="O112" s="23" t="s">
        <v>594</v>
      </c>
      <c r="P112" s="138" t="e">
        <f>T112-S112</f>
        <v>#DIV/0!</v>
      </c>
      <c r="Q112" s="126">
        <v>0</v>
      </c>
      <c r="R112" s="126">
        <f>R113-SUM(R109:R111)</f>
        <v>0</v>
      </c>
      <c r="S112" s="127">
        <f>S114*S113</f>
        <v>0</v>
      </c>
      <c r="T112" s="127" t="e">
        <f>S112/U112</f>
        <v>#DIV/0!</v>
      </c>
      <c r="U112" s="137"/>
      <c r="V112" s="124"/>
      <c r="W112" s="89" t="e">
        <f>T112/T113</f>
        <v>#DIV/0!</v>
      </c>
    </row>
    <row r="113" spans="14:24" x14ac:dyDescent="0.2">
      <c r="O113" s="27"/>
      <c r="P113" s="141"/>
      <c r="Q113" s="142"/>
      <c r="R113" s="142"/>
      <c r="S113" s="143"/>
      <c r="T113" s="121">
        <f>SUM(P113:S113)</f>
        <v>0</v>
      </c>
      <c r="U113" s="45" t="s">
        <v>625</v>
      </c>
      <c r="V113" s="45" t="s">
        <v>598</v>
      </c>
      <c r="W113" s="45" t="s">
        <v>596</v>
      </c>
      <c r="X113" s="45" t="s">
        <v>938</v>
      </c>
    </row>
    <row r="114" spans="14:24" x14ac:dyDescent="0.2">
      <c r="O114" s="23" t="s">
        <v>2</v>
      </c>
      <c r="P114" s="163"/>
      <c r="Q114" s="128"/>
      <c r="R114" s="128"/>
      <c r="S114" s="133"/>
      <c r="T114" s="140"/>
      <c r="U114" s="46" t="e">
        <f>SUM(P109,Q110,R111,S112 )/T113</f>
        <v>#DIV/0!</v>
      </c>
      <c r="V114" s="66" t="e">
        <f>(Q110+R111+S112)/SUM(Q113:S113)</f>
        <v>#DIV/0!</v>
      </c>
      <c r="W114" s="46" t="e">
        <f>(Q110+R111+S112)/SUM(T110:T112)</f>
        <v>#DIV/0!</v>
      </c>
      <c r="X114" s="67" t="e">
        <f>2*V114*W114/(V114+W114)</f>
        <v>#DIV/0!</v>
      </c>
    </row>
    <row r="116" spans="14:24" x14ac:dyDescent="0.2">
      <c r="N116" s="18" t="s">
        <v>1071</v>
      </c>
      <c r="O116" s="188"/>
      <c r="P116" s="188" t="s">
        <v>603</v>
      </c>
      <c r="Q116" s="120" t="s">
        <v>932</v>
      </c>
      <c r="R116" s="120" t="s">
        <v>928</v>
      </c>
      <c r="S116" s="189" t="s">
        <v>594</v>
      </c>
      <c r="T116" s="43"/>
      <c r="U116" s="120" t="s">
        <v>3</v>
      </c>
      <c r="V116" s="189" t="s">
        <v>934</v>
      </c>
      <c r="W116" s="18"/>
    </row>
    <row r="117" spans="14:24" x14ac:dyDescent="0.2">
      <c r="O117" s="27" t="s">
        <v>603</v>
      </c>
      <c r="P117" s="139">
        <f>P121-SUM(P118:P120)</f>
        <v>4264.9847831952693</v>
      </c>
      <c r="Q117" s="121">
        <f>Q121-Q118</f>
        <v>58.988100000000003</v>
      </c>
      <c r="R117" s="121">
        <f>R121-R119</f>
        <v>52.995600000000024</v>
      </c>
      <c r="S117" s="125">
        <f>S121-S120</f>
        <v>100.01519999999999</v>
      </c>
      <c r="T117" s="125">
        <f>T121-SUM(T118:T120)</f>
        <v>4476.9836831952689</v>
      </c>
      <c r="U117" s="188"/>
      <c r="V117" s="189"/>
      <c r="W117" s="89">
        <f>T117/T121</f>
        <v>0.84328191433325839</v>
      </c>
    </row>
    <row r="118" spans="14:24" x14ac:dyDescent="0.2">
      <c r="O118" s="27" t="s">
        <v>927</v>
      </c>
      <c r="P118" s="132">
        <f>T118-Q118</f>
        <v>94.011866816143453</v>
      </c>
      <c r="Q118" s="121">
        <f>Q122*Q121</f>
        <v>190.0119</v>
      </c>
      <c r="R118" s="121">
        <v>0</v>
      </c>
      <c r="S118" s="125">
        <v>0</v>
      </c>
      <c r="T118" s="125">
        <f>Q118/U118</f>
        <v>284.02376681614345</v>
      </c>
      <c r="U118" s="136">
        <v>0.66900000000000004</v>
      </c>
      <c r="V118" s="123"/>
      <c r="W118" s="89">
        <f>T118/T121</f>
        <v>5.3498543382208219E-2</v>
      </c>
    </row>
    <row r="119" spans="14:24" x14ac:dyDescent="0.2">
      <c r="O119" s="27" t="s">
        <v>928</v>
      </c>
      <c r="P119" s="132">
        <f>T119-R119</f>
        <v>51.001127638190923</v>
      </c>
      <c r="Q119" s="121">
        <f>Q121-SUM(Q117:Q118)</f>
        <v>0</v>
      </c>
      <c r="R119" s="121">
        <f>R122*R121</f>
        <v>199.00439999999998</v>
      </c>
      <c r="S119" s="125">
        <v>0</v>
      </c>
      <c r="T119" s="125">
        <f>R119/U119</f>
        <v>250.0055276381909</v>
      </c>
      <c r="U119" s="136">
        <v>0.79600000000000004</v>
      </c>
      <c r="V119" s="123"/>
      <c r="W119" s="89">
        <f>T119/T121</f>
        <v>4.7090888611450533E-2</v>
      </c>
    </row>
    <row r="120" spans="14:24" x14ac:dyDescent="0.2">
      <c r="O120" s="23" t="s">
        <v>594</v>
      </c>
      <c r="P120" s="138">
        <f>T120-S120</f>
        <v>50.002222350396551</v>
      </c>
      <c r="Q120" s="126">
        <v>0</v>
      </c>
      <c r="R120" s="126">
        <f>R121-SUM(R117:R119)</f>
        <v>0</v>
      </c>
      <c r="S120" s="127">
        <f>S122*S121</f>
        <v>247.98480000000001</v>
      </c>
      <c r="T120" s="127">
        <f>S120/U120</f>
        <v>297.98702235039656</v>
      </c>
      <c r="U120" s="137">
        <v>0.83220000000000005</v>
      </c>
      <c r="V120" s="124"/>
      <c r="W120" s="89">
        <f>T120/T121</f>
        <v>5.6128653673082791E-2</v>
      </c>
    </row>
    <row r="121" spans="14:24" x14ac:dyDescent="0.2">
      <c r="O121" s="27"/>
      <c r="P121" s="141">
        <v>4460</v>
      </c>
      <c r="Q121" s="142">
        <v>249</v>
      </c>
      <c r="R121" s="142">
        <v>252</v>
      </c>
      <c r="S121" s="143">
        <v>348</v>
      </c>
      <c r="T121" s="121">
        <f>SUM(P121:S121)</f>
        <v>5309</v>
      </c>
      <c r="U121" s="45" t="s">
        <v>625</v>
      </c>
      <c r="V121" s="45" t="s">
        <v>598</v>
      </c>
      <c r="W121" s="45" t="s">
        <v>596</v>
      </c>
      <c r="X121" s="45" t="s">
        <v>938</v>
      </c>
    </row>
    <row r="122" spans="14:24" x14ac:dyDescent="0.2">
      <c r="O122" s="23" t="s">
        <v>2</v>
      </c>
      <c r="P122" s="163">
        <f>P117/P121</f>
        <v>0.95627461506620393</v>
      </c>
      <c r="Q122" s="128">
        <v>0.7631</v>
      </c>
      <c r="R122" s="128">
        <v>0.78969999999999996</v>
      </c>
      <c r="S122" s="133">
        <v>0.71260000000000001</v>
      </c>
      <c r="T122" s="140"/>
      <c r="U122" s="46">
        <f>SUM(P117,Q118,R119,S120 )/T121</f>
        <v>0.92333506935303633</v>
      </c>
      <c r="V122" s="66">
        <f>(Q118+R119+S120)/SUM(Q121:S121)</f>
        <v>0.75029575971731444</v>
      </c>
      <c r="W122" s="46">
        <f>(Q118+R119+S120)/SUM(T118:T120)</f>
        <v>0.76561130729543159</v>
      </c>
      <c r="X122" s="67">
        <f>2*V122*W122/(V122+W122)</f>
        <v>0.75787616530791224</v>
      </c>
    </row>
    <row r="124" spans="14:24" x14ac:dyDescent="0.2">
      <c r="N124" s="18" t="s">
        <v>1072</v>
      </c>
      <c r="O124" s="188"/>
      <c r="P124" s="188" t="s">
        <v>603</v>
      </c>
      <c r="Q124" s="120" t="s">
        <v>932</v>
      </c>
      <c r="R124" s="120" t="s">
        <v>928</v>
      </c>
      <c r="S124" s="189" t="s">
        <v>594</v>
      </c>
      <c r="T124" s="43"/>
      <c r="U124" s="120" t="s">
        <v>3</v>
      </c>
      <c r="V124" s="189" t="s">
        <v>934</v>
      </c>
      <c r="W124" s="18"/>
    </row>
    <row r="125" spans="14:24" x14ac:dyDescent="0.2">
      <c r="O125" s="27" t="s">
        <v>603</v>
      </c>
      <c r="P125" s="139">
        <f>P129-SUM(P126:P128)</f>
        <v>4266.9918670852767</v>
      </c>
      <c r="Q125" s="121">
        <f>Q129-Q126</f>
        <v>57.992099999999994</v>
      </c>
      <c r="R125" s="121">
        <f>R129-R127</f>
        <v>52.995600000000024</v>
      </c>
      <c r="S125" s="125">
        <f>S129-S128</f>
        <v>99.006</v>
      </c>
      <c r="T125" s="125">
        <f>T129-SUM(T126:T128)</f>
        <v>4476.9855670852767</v>
      </c>
      <c r="U125" s="188"/>
      <c r="V125" s="189"/>
      <c r="W125" s="89">
        <f>T125/T129</f>
        <v>0.84328226918163052</v>
      </c>
    </row>
    <row r="126" spans="14:24" x14ac:dyDescent="0.2">
      <c r="O126" s="27" t="s">
        <v>927</v>
      </c>
      <c r="P126" s="132">
        <f>T126-Q126</f>
        <v>93.018717100371759</v>
      </c>
      <c r="Q126" s="121">
        <f>Q130*Q129</f>
        <v>191.00790000000001</v>
      </c>
      <c r="R126" s="121">
        <v>0</v>
      </c>
      <c r="S126" s="125">
        <v>0</v>
      </c>
      <c r="T126" s="125">
        <f>Q126/U126</f>
        <v>284.02661710037177</v>
      </c>
      <c r="U126" s="136">
        <v>0.67249999999999999</v>
      </c>
      <c r="V126" s="123"/>
      <c r="W126" s="89">
        <f>T126/T129</f>
        <v>5.3499080260005986E-2</v>
      </c>
    </row>
    <row r="127" spans="14:24" x14ac:dyDescent="0.2">
      <c r="O127" s="27" t="s">
        <v>928</v>
      </c>
      <c r="P127" s="132">
        <f>T127-R127</f>
        <v>51.001127638190923</v>
      </c>
      <c r="Q127" s="121">
        <f>Q129-SUM(Q125:Q126)</f>
        <v>0</v>
      </c>
      <c r="R127" s="121">
        <f>R130*R129</f>
        <v>199.00439999999998</v>
      </c>
      <c r="S127" s="125">
        <v>0</v>
      </c>
      <c r="T127" s="125">
        <f>R127/U127</f>
        <v>250.0055276381909</v>
      </c>
      <c r="U127" s="136">
        <v>0.79600000000000004</v>
      </c>
      <c r="V127" s="123"/>
      <c r="W127" s="89">
        <f>T127/T129</f>
        <v>4.7090888611450533E-2</v>
      </c>
    </row>
    <row r="128" spans="14:24" x14ac:dyDescent="0.2">
      <c r="O128" s="23" t="s">
        <v>594</v>
      </c>
      <c r="P128" s="138">
        <f>T128-S128</f>
        <v>48.988288176160864</v>
      </c>
      <c r="Q128" s="126">
        <v>0</v>
      </c>
      <c r="R128" s="126">
        <f>R129-SUM(R125:R127)</f>
        <v>0</v>
      </c>
      <c r="S128" s="127">
        <f>S130*S129</f>
        <v>248.994</v>
      </c>
      <c r="T128" s="127">
        <f>S128/U128</f>
        <v>297.98228817616086</v>
      </c>
      <c r="U128" s="137">
        <v>0.83560000000000001</v>
      </c>
      <c r="V128" s="124"/>
      <c r="W128" s="89">
        <f>T128/T129</f>
        <v>5.6127761946912949E-2</v>
      </c>
    </row>
    <row r="129" spans="14:24" x14ac:dyDescent="0.2">
      <c r="O129" s="27"/>
      <c r="P129" s="141">
        <v>4460</v>
      </c>
      <c r="Q129" s="142">
        <v>249</v>
      </c>
      <c r="R129" s="142">
        <v>252</v>
      </c>
      <c r="S129" s="143">
        <v>348</v>
      </c>
      <c r="T129" s="121">
        <f>SUM(P129:S129)</f>
        <v>5309</v>
      </c>
      <c r="U129" s="45" t="s">
        <v>625</v>
      </c>
      <c r="V129" s="45" t="s">
        <v>598</v>
      </c>
      <c r="W129" s="45" t="s">
        <v>596</v>
      </c>
      <c r="X129" s="45" t="s">
        <v>938</v>
      </c>
    </row>
    <row r="130" spans="14:24" x14ac:dyDescent="0.2">
      <c r="O130" s="23" t="s">
        <v>2</v>
      </c>
      <c r="P130" s="163">
        <f>P125/P129</f>
        <v>0.95672463387562257</v>
      </c>
      <c r="Q130" s="128">
        <v>0.7671</v>
      </c>
      <c r="R130" s="128">
        <v>0.78969999999999996</v>
      </c>
      <c r="S130" s="133">
        <v>0.71550000000000002</v>
      </c>
      <c r="T130" s="140"/>
      <c r="U130" s="46">
        <f>SUM(P125,Q126,R127,S128 )/T129</f>
        <v>0.92409082069792348</v>
      </c>
      <c r="V130" s="66">
        <f>(Q126+R127+S128)/SUM(Q129:S129)</f>
        <v>0.75265759717314484</v>
      </c>
      <c r="W130" s="46">
        <f>(Q126+R127+S128)/SUM(T126:T128)</f>
        <v>0.76802309517807887</v>
      </c>
      <c r="X130" s="67">
        <f>2*V130*W130/(V130+W130)</f>
        <v>0.76026271695005276</v>
      </c>
    </row>
    <row r="132" spans="14:24" x14ac:dyDescent="0.2">
      <c r="N132" s="18" t="s">
        <v>1073</v>
      </c>
      <c r="O132" s="188"/>
      <c r="P132" s="188" t="s">
        <v>603</v>
      </c>
      <c r="Q132" s="120" t="s">
        <v>932</v>
      </c>
      <c r="R132" s="120" t="s">
        <v>928</v>
      </c>
      <c r="S132" s="189" t="s">
        <v>594</v>
      </c>
      <c r="T132" s="43"/>
      <c r="U132" s="120" t="s">
        <v>3</v>
      </c>
      <c r="V132" s="189" t="s">
        <v>934</v>
      </c>
      <c r="W132" s="18"/>
    </row>
    <row r="133" spans="14:24" x14ac:dyDescent="0.2">
      <c r="O133" s="27" t="s">
        <v>603</v>
      </c>
      <c r="P133" s="139">
        <f>P137-SUM(P134:P136)</f>
        <v>4267.9860677519528</v>
      </c>
      <c r="Q133" s="121">
        <f>Q137-Q134</f>
        <v>56.990399999999994</v>
      </c>
      <c r="R133" s="121">
        <f>R137-R135</f>
        <v>51</v>
      </c>
      <c r="S133" s="125">
        <f>S137-S136</f>
        <v>100.97499999999999</v>
      </c>
      <c r="T133" s="125">
        <f>T137-SUM(T134:T136)</f>
        <v>4476.9514677519528</v>
      </c>
      <c r="U133" s="188"/>
      <c r="V133" s="189"/>
      <c r="W133" s="89">
        <f>T133/T137</f>
        <v>0.84327584625201601</v>
      </c>
    </row>
    <row r="134" spans="14:24" x14ac:dyDescent="0.2">
      <c r="O134" s="27" t="s">
        <v>927</v>
      </c>
      <c r="P134" s="132">
        <f>T134-Q134</f>
        <v>93.019544981412622</v>
      </c>
      <c r="Q134" s="121">
        <f>Q138*Q137</f>
        <v>191.00960000000001</v>
      </c>
      <c r="R134" s="121">
        <v>0</v>
      </c>
      <c r="S134" s="125">
        <v>0</v>
      </c>
      <c r="T134" s="125">
        <f>Q134/U134</f>
        <v>284.02914498141263</v>
      </c>
      <c r="U134" s="136">
        <v>0.67249999999999999</v>
      </c>
      <c r="V134" s="123"/>
      <c r="W134" s="89">
        <f>T134/T137</f>
        <v>5.3499556410136116E-2</v>
      </c>
    </row>
    <row r="135" spans="14:24" x14ac:dyDescent="0.2">
      <c r="O135" s="27" t="s">
        <v>928</v>
      </c>
      <c r="P135" s="132">
        <f>T135-R135</f>
        <v>51</v>
      </c>
      <c r="Q135" s="121">
        <f>Q137-SUM(Q133:Q134)</f>
        <v>0</v>
      </c>
      <c r="R135" s="121">
        <f>R138*R137</f>
        <v>199</v>
      </c>
      <c r="S135" s="125">
        <v>0</v>
      </c>
      <c r="T135" s="125">
        <f>R135/U135</f>
        <v>250</v>
      </c>
      <c r="U135" s="136">
        <v>0.79600000000000004</v>
      </c>
      <c r="V135" s="123"/>
      <c r="W135" s="89">
        <f>T135/T137</f>
        <v>4.7089847428894327E-2</v>
      </c>
    </row>
    <row r="136" spans="14:24" x14ac:dyDescent="0.2">
      <c r="O136" s="23" t="s">
        <v>594</v>
      </c>
      <c r="P136" s="138">
        <f>T136-S136</f>
        <v>48.994387266634732</v>
      </c>
      <c r="Q136" s="126">
        <v>0</v>
      </c>
      <c r="R136" s="126">
        <f>R137-SUM(R133:R135)</f>
        <v>0</v>
      </c>
      <c r="S136" s="127">
        <f>S138*S137</f>
        <v>249.02500000000001</v>
      </c>
      <c r="T136" s="127">
        <f>S136/U136</f>
        <v>298.01938726663474</v>
      </c>
      <c r="U136" s="137">
        <v>0.83560000000000001</v>
      </c>
      <c r="V136" s="124"/>
      <c r="W136" s="89">
        <f>T136/T137</f>
        <v>5.6134749908953611E-2</v>
      </c>
    </row>
    <row r="137" spans="14:24" x14ac:dyDescent="0.2">
      <c r="O137" s="27"/>
      <c r="P137" s="141">
        <v>4461</v>
      </c>
      <c r="Q137" s="142">
        <v>248</v>
      </c>
      <c r="R137" s="142">
        <v>250</v>
      </c>
      <c r="S137" s="143">
        <v>350</v>
      </c>
      <c r="T137" s="121">
        <f>SUM(P137:S137)</f>
        <v>5309</v>
      </c>
      <c r="U137" s="45" t="s">
        <v>625</v>
      </c>
      <c r="V137" s="45" t="s">
        <v>598</v>
      </c>
      <c r="W137" s="45" t="s">
        <v>596</v>
      </c>
      <c r="X137" s="45" t="s">
        <v>938</v>
      </c>
    </row>
    <row r="138" spans="14:24" x14ac:dyDescent="0.2">
      <c r="O138" s="23" t="s">
        <v>2</v>
      </c>
      <c r="P138" s="163">
        <f>P133/P137</f>
        <v>0.95673303468996929</v>
      </c>
      <c r="Q138" s="128">
        <v>0.7702</v>
      </c>
      <c r="R138" s="128">
        <v>0.79600000000000004</v>
      </c>
      <c r="S138" s="133">
        <v>0.71150000000000002</v>
      </c>
      <c r="T138" s="140"/>
      <c r="U138" s="46">
        <f>SUM(P133,Q134,R135,S136 )/T137</f>
        <v>0.92428341829948257</v>
      </c>
      <c r="V138" s="66">
        <f>(Q134+R135+S136)/SUM(Q137:S137)</f>
        <v>0.75357853773584904</v>
      </c>
      <c r="W138" s="46">
        <f>(Q134+R135+S136)/SUM(T134:T136)</f>
        <v>0.76802563219893183</v>
      </c>
      <c r="X138" s="67">
        <f>2*V138*W138/(V138+W138)</f>
        <v>0.76073349993635897</v>
      </c>
    </row>
    <row r="140" spans="14:24" x14ac:dyDescent="0.2">
      <c r="N140" s="18" t="s">
        <v>1074</v>
      </c>
      <c r="O140" s="188"/>
      <c r="P140" s="188" t="s">
        <v>603</v>
      </c>
      <c r="Q140" s="120" t="s">
        <v>932</v>
      </c>
      <c r="R140" s="120" t="s">
        <v>928</v>
      </c>
      <c r="S140" s="189" t="s">
        <v>594</v>
      </c>
      <c r="T140" s="43"/>
      <c r="U140" s="120" t="s">
        <v>3</v>
      </c>
      <c r="V140" s="189" t="s">
        <v>934</v>
      </c>
      <c r="W140" s="18"/>
    </row>
    <row r="141" spans="14:24" x14ac:dyDescent="0.2">
      <c r="O141" s="27" t="s">
        <v>603</v>
      </c>
      <c r="P141" s="139">
        <f>P145-SUM(P142:P144)</f>
        <v>4469.9921668424267</v>
      </c>
      <c r="Q141" s="121">
        <f>Q145-Q142</f>
        <v>56.990399999999994</v>
      </c>
      <c r="R141" s="121">
        <f>R145-R143</f>
        <v>51</v>
      </c>
      <c r="S141" s="125">
        <f>S145-S144</f>
        <v>99.006</v>
      </c>
      <c r="T141" s="125">
        <f>T145-SUM(T142:T144)</f>
        <v>4676.9885668424267</v>
      </c>
      <c r="U141" s="188"/>
      <c r="V141" s="189"/>
      <c r="W141" s="89">
        <f>T141/T145</f>
        <v>0.84897233015836393</v>
      </c>
    </row>
    <row r="142" spans="14:24" x14ac:dyDescent="0.2">
      <c r="O142" s="27" t="s">
        <v>927</v>
      </c>
      <c r="P142" s="132">
        <f>T142-Q142</f>
        <v>93.019544981412622</v>
      </c>
      <c r="Q142" s="121">
        <f>Q146*Q145</f>
        <v>191.00960000000001</v>
      </c>
      <c r="R142" s="121">
        <v>0</v>
      </c>
      <c r="S142" s="125">
        <v>0</v>
      </c>
      <c r="T142" s="125">
        <f>Q142/U142</f>
        <v>284.02914498141263</v>
      </c>
      <c r="U142" s="136">
        <v>0.67249999999999999</v>
      </c>
      <c r="V142" s="123"/>
      <c r="W142" s="89">
        <f>T142/T145</f>
        <v>5.1557296239138253E-2</v>
      </c>
    </row>
    <row r="143" spans="14:24" x14ac:dyDescent="0.2">
      <c r="O143" s="27" t="s">
        <v>928</v>
      </c>
      <c r="P143" s="132">
        <f>T143-R143</f>
        <v>51</v>
      </c>
      <c r="Q143" s="121">
        <f>Q145-SUM(Q141:Q142)</f>
        <v>0</v>
      </c>
      <c r="R143" s="121">
        <f>R146*R145</f>
        <v>199</v>
      </c>
      <c r="S143" s="125">
        <v>0</v>
      </c>
      <c r="T143" s="125">
        <f>R143/U143</f>
        <v>250</v>
      </c>
      <c r="U143" s="136">
        <v>0.79600000000000004</v>
      </c>
      <c r="V143" s="123"/>
      <c r="W143" s="89">
        <f>T143/T145</f>
        <v>4.5380286803412599E-2</v>
      </c>
    </row>
    <row r="144" spans="14:24" x14ac:dyDescent="0.2">
      <c r="O144" s="23" t="s">
        <v>594</v>
      </c>
      <c r="P144" s="138">
        <f>T144-S144</f>
        <v>48.988288176160864</v>
      </c>
      <c r="Q144" s="126">
        <v>0</v>
      </c>
      <c r="R144" s="126">
        <f>R145-SUM(R141:R143)</f>
        <v>0</v>
      </c>
      <c r="S144" s="127">
        <f>S146*S145</f>
        <v>248.994</v>
      </c>
      <c r="T144" s="127">
        <f>S144/U144</f>
        <v>297.98228817616086</v>
      </c>
      <c r="U144" s="137">
        <v>0.83560000000000001</v>
      </c>
      <c r="V144" s="124"/>
      <c r="W144" s="89">
        <f>T144/T145</f>
        <v>5.4090086799085293E-2</v>
      </c>
    </row>
    <row r="145" spans="14:26" x14ac:dyDescent="0.2">
      <c r="O145" s="27"/>
      <c r="P145" s="141">
        <v>4663</v>
      </c>
      <c r="Q145" s="142">
        <v>248</v>
      </c>
      <c r="R145" s="142">
        <v>250</v>
      </c>
      <c r="S145" s="143">
        <v>348</v>
      </c>
      <c r="T145" s="121">
        <f>SUM(P145:S145)</f>
        <v>5509</v>
      </c>
      <c r="U145" s="45" t="s">
        <v>625</v>
      </c>
      <c r="V145" s="45" t="s">
        <v>598</v>
      </c>
      <c r="W145" s="45" t="s">
        <v>596</v>
      </c>
      <c r="X145" s="45" t="s">
        <v>938</v>
      </c>
    </row>
    <row r="146" spans="14:26" x14ac:dyDescent="0.2">
      <c r="O146" s="23" t="s">
        <v>2</v>
      </c>
      <c r="P146" s="163">
        <f>P141/P145</f>
        <v>0.95860865683946528</v>
      </c>
      <c r="Q146" s="128">
        <v>0.7702</v>
      </c>
      <c r="R146" s="128">
        <v>0.79600000000000004</v>
      </c>
      <c r="S146" s="133">
        <v>0.71550000000000002</v>
      </c>
      <c r="T146" s="140"/>
      <c r="U146" s="46">
        <f>SUM(P141,Q142,R143,S144 )/T145</f>
        <v>0.92739077270692083</v>
      </c>
      <c r="V146" s="66">
        <f>(Q142+R143+S144)/SUM(Q145:S145)</f>
        <v>0.75532340425531919</v>
      </c>
      <c r="W146" s="46">
        <f>(Q142+R143+S144)/SUM(T142:T144)</f>
        <v>0.76802261908218272</v>
      </c>
      <c r="X146" s="67">
        <f>2*V146*W146/(V146+W146)</f>
        <v>0.76162007883052896</v>
      </c>
    </row>
    <row r="153" spans="14:26" x14ac:dyDescent="0.2">
      <c r="N153" s="18"/>
      <c r="O153" s="18"/>
      <c r="P153" s="219" t="s">
        <v>573</v>
      </c>
      <c r="Q153" s="220"/>
      <c r="R153" s="220"/>
      <c r="S153" s="221"/>
      <c r="T153" s="18"/>
      <c r="U153" s="45"/>
      <c r="V153" s="45"/>
      <c r="W153" s="18"/>
    </row>
    <row r="154" spans="14:26" x14ac:dyDescent="0.2">
      <c r="O154" s="18"/>
      <c r="P154" s="187" t="s">
        <v>574</v>
      </c>
      <c r="Q154" s="51" t="s">
        <v>575</v>
      </c>
      <c r="R154" s="51" t="s">
        <v>576</v>
      </c>
      <c r="S154" s="54" t="s">
        <v>577</v>
      </c>
      <c r="T154" s="188" t="s">
        <v>599</v>
      </c>
      <c r="U154" s="48" t="s">
        <v>600</v>
      </c>
      <c r="V154" s="62" t="s">
        <v>596</v>
      </c>
      <c r="W154" s="18"/>
    </row>
    <row r="155" spans="14:26" x14ac:dyDescent="0.2">
      <c r="N155" s="222" t="s">
        <v>579</v>
      </c>
      <c r="O155" s="20" t="s">
        <v>574</v>
      </c>
      <c r="P155" s="45">
        <v>4480</v>
      </c>
      <c r="Q155" s="45">
        <v>55</v>
      </c>
      <c r="R155" s="45">
        <v>51</v>
      </c>
      <c r="S155" s="45">
        <v>91</v>
      </c>
      <c r="T155" s="27">
        <f>SUM(P155:S155)</f>
        <v>4677</v>
      </c>
      <c r="U155" s="50">
        <f>T155/T159</f>
        <v>0.84897440551824288</v>
      </c>
      <c r="V155" s="63">
        <f>P155/T155</f>
        <v>0.95787898225358137</v>
      </c>
      <c r="W155" s="18"/>
    </row>
    <row r="156" spans="14:26" x14ac:dyDescent="0.2">
      <c r="N156" s="223"/>
      <c r="O156" s="21" t="s">
        <v>575</v>
      </c>
      <c r="P156" s="45">
        <v>90</v>
      </c>
      <c r="Q156" s="45">
        <v>189</v>
      </c>
      <c r="R156" s="45">
        <v>3</v>
      </c>
      <c r="S156" s="45">
        <v>2</v>
      </c>
      <c r="T156" s="27">
        <f>SUM(P156:S156)</f>
        <v>284</v>
      </c>
      <c r="U156" s="50">
        <f>T156/T159</f>
        <v>5.1552005808676714E-2</v>
      </c>
      <c r="V156" s="63">
        <f>Q156/T156</f>
        <v>0.66549295774647887</v>
      </c>
      <c r="W156" s="18"/>
      <c r="Y156" s="18"/>
    </row>
    <row r="157" spans="14:26" x14ac:dyDescent="0.2">
      <c r="N157" s="223"/>
      <c r="O157" s="21" t="s">
        <v>576</v>
      </c>
      <c r="P157" s="45">
        <v>42</v>
      </c>
      <c r="Q157" s="45">
        <v>1</v>
      </c>
      <c r="R157" s="45">
        <v>200</v>
      </c>
      <c r="S157" s="45">
        <v>7</v>
      </c>
      <c r="T157" s="27">
        <f>SUM(P157:S157)</f>
        <v>250</v>
      </c>
      <c r="U157" s="50">
        <f>T157/T159</f>
        <v>4.5380286803412599E-2</v>
      </c>
      <c r="V157" s="63">
        <f>R157/T157</f>
        <v>0.8</v>
      </c>
      <c r="W157" s="18"/>
    </row>
    <row r="158" spans="14:26" x14ac:dyDescent="0.2">
      <c r="N158" s="224"/>
      <c r="O158" s="22" t="s">
        <v>584</v>
      </c>
      <c r="P158" s="45">
        <v>45</v>
      </c>
      <c r="Q158" s="45">
        <v>0</v>
      </c>
      <c r="R158" s="45">
        <v>5</v>
      </c>
      <c r="S158" s="45">
        <v>248</v>
      </c>
      <c r="T158" s="23">
        <f>SUM(P158:S158)</f>
        <v>298</v>
      </c>
      <c r="U158" s="52">
        <f>T158/T159</f>
        <v>5.4093301869667813E-2</v>
      </c>
      <c r="V158" s="64">
        <f>S158/T158</f>
        <v>0.83221476510067116</v>
      </c>
      <c r="W158" s="18"/>
    </row>
    <row r="159" spans="14:26" x14ac:dyDescent="0.2">
      <c r="N159" s="18"/>
      <c r="O159" s="18"/>
      <c r="P159" s="185">
        <f t="shared" ref="P159:Q159" si="0">SUM(P155:P158)</f>
        <v>4657</v>
      </c>
      <c r="Q159" s="185">
        <f t="shared" si="0"/>
        <v>245</v>
      </c>
      <c r="R159" s="185">
        <f>SUM(R155:R158)</f>
        <v>259</v>
      </c>
      <c r="S159" s="186">
        <f>SUM(S155:S158)</f>
        <v>348</v>
      </c>
      <c r="T159" s="22">
        <f>SUM(P159:S159)</f>
        <v>5509</v>
      </c>
      <c r="U159" s="45"/>
      <c r="V159" s="45"/>
      <c r="W159" s="45" t="s">
        <v>625</v>
      </c>
      <c r="X159" s="45" t="s">
        <v>598</v>
      </c>
      <c r="Y159" s="45" t="s">
        <v>596</v>
      </c>
      <c r="Z159" s="45" t="s">
        <v>619</v>
      </c>
    </row>
    <row r="160" spans="14:26" x14ac:dyDescent="0.2">
      <c r="N160" s="18"/>
      <c r="O160" s="36" t="s">
        <v>598</v>
      </c>
      <c r="P160" s="59">
        <f>P155/P159</f>
        <v>0.96199269916255103</v>
      </c>
      <c r="Q160" s="59">
        <f>Q156/Q159</f>
        <v>0.77142857142857146</v>
      </c>
      <c r="R160" s="59">
        <f>R157/R159</f>
        <v>0.77220077220077221</v>
      </c>
      <c r="S160" s="60">
        <f>S158/S159</f>
        <v>0.71264367816091956</v>
      </c>
      <c r="T160" s="18"/>
      <c r="U160" s="45"/>
      <c r="V160" s="45"/>
      <c r="W160" s="46">
        <f>SUM(P155,Q156,R157,S158 )/T159</f>
        <v>0.92884371029224899</v>
      </c>
      <c r="X160" s="66">
        <f>(Q156+R157+S158)/SUM(Q159:S159)</f>
        <v>0.74765258215962438</v>
      </c>
      <c r="Y160" s="46">
        <f>(Q156+R157+S158)/SUM(T156:T158)</f>
        <v>0.765625</v>
      </c>
      <c r="Z160" s="67">
        <f>2*X160*Y160/(X160+Y160)</f>
        <v>0.75653206650831339</v>
      </c>
    </row>
  </sheetData>
  <mergeCells count="2">
    <mergeCell ref="P153:S153"/>
    <mergeCell ref="N155:N158"/>
  </mergeCells>
  <phoneticPr fontId="3" type="noConversion"/>
  <pageMargins left="0.7" right="0.7" top="0.75" bottom="0.75" header="0.3" footer="0.3"/>
  <pageSetup paperSize="9" orientation="portrait" horizontalDpi="0" verticalDpi="0"/>
  <ignoredErrors>
    <ignoredError sqref="J8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43"/>
  <sheetViews>
    <sheetView topLeftCell="A32" workbookViewId="0">
      <selection activeCell="N36" sqref="N36:Z43"/>
    </sheetView>
  </sheetViews>
  <sheetFormatPr baseColWidth="10" defaultRowHeight="16" x14ac:dyDescent="0.2"/>
  <cols>
    <col min="2" max="7" width="10.83203125" style="18"/>
    <col min="8" max="8" width="12.33203125" bestFit="1" customWidth="1"/>
    <col min="20" max="20" width="12.33203125" bestFit="1" customWidth="1"/>
    <col min="22" max="22" width="13.1640625" bestFit="1" customWidth="1"/>
  </cols>
  <sheetData>
    <row r="1" spans="2:26" x14ac:dyDescent="0.2">
      <c r="D1" s="45"/>
      <c r="E1" s="45"/>
      <c r="F1" s="45"/>
      <c r="G1" s="45"/>
    </row>
    <row r="2" spans="2:26" x14ac:dyDescent="0.2">
      <c r="B2" s="17" t="s">
        <v>676</v>
      </c>
      <c r="D2" s="45"/>
      <c r="E2" s="45"/>
      <c r="F2" s="45"/>
      <c r="G2" s="45"/>
      <c r="N2" t="s">
        <v>680</v>
      </c>
    </row>
    <row r="3" spans="2:26" x14ac:dyDescent="0.2">
      <c r="C3" s="45"/>
      <c r="D3" s="219" t="s">
        <v>573</v>
      </c>
      <c r="E3" s="220"/>
      <c r="F3" s="220"/>
      <c r="G3" s="221"/>
      <c r="H3" s="45"/>
      <c r="I3" s="18"/>
      <c r="N3" s="18"/>
      <c r="O3" s="45"/>
      <c r="P3" s="219" t="s">
        <v>573</v>
      </c>
      <c r="Q3" s="220"/>
      <c r="R3" s="220"/>
      <c r="S3" s="221"/>
      <c r="T3" s="45"/>
      <c r="U3" s="45"/>
      <c r="V3" s="45"/>
      <c r="W3" s="18"/>
    </row>
    <row r="4" spans="2:26" x14ac:dyDescent="0.2">
      <c r="C4" s="45"/>
      <c r="D4" s="83" t="s">
        <v>574</v>
      </c>
      <c r="E4" s="51" t="s">
        <v>575</v>
      </c>
      <c r="F4" s="51" t="s">
        <v>576</v>
      </c>
      <c r="G4" s="54" t="s">
        <v>577</v>
      </c>
      <c r="H4" s="75" t="s">
        <v>599</v>
      </c>
      <c r="I4" s="18"/>
      <c r="N4" s="18"/>
      <c r="O4" s="45"/>
      <c r="P4" s="83" t="s">
        <v>574</v>
      </c>
      <c r="Q4" s="51" t="s">
        <v>575</v>
      </c>
      <c r="R4" s="51" t="s">
        <v>576</v>
      </c>
      <c r="S4" s="54" t="s">
        <v>577</v>
      </c>
      <c r="T4" s="75" t="s">
        <v>599</v>
      </c>
      <c r="U4" s="48" t="s">
        <v>600</v>
      </c>
      <c r="V4" s="62" t="s">
        <v>596</v>
      </c>
      <c r="W4" s="18"/>
    </row>
    <row r="5" spans="2:26" x14ac:dyDescent="0.2">
      <c r="B5" s="225" t="s">
        <v>579</v>
      </c>
      <c r="C5" s="55" t="s">
        <v>574</v>
      </c>
      <c r="D5" s="18">
        <v>12647</v>
      </c>
      <c r="E5" s="18">
        <v>317</v>
      </c>
      <c r="F5" s="45">
        <v>207</v>
      </c>
      <c r="G5" s="45">
        <v>283</v>
      </c>
      <c r="H5" s="76">
        <f>SUM(D5:G5)</f>
        <v>13454</v>
      </c>
      <c r="I5" s="24">
        <f>H5/H9</f>
        <v>0.49561629706034038</v>
      </c>
      <c r="N5" s="225" t="s">
        <v>579</v>
      </c>
      <c r="O5" s="55" t="s">
        <v>574</v>
      </c>
      <c r="P5" s="18">
        <v>12663</v>
      </c>
      <c r="Q5" s="18">
        <v>305</v>
      </c>
      <c r="R5" s="18">
        <v>202</v>
      </c>
      <c r="S5" s="18">
        <v>284</v>
      </c>
      <c r="T5" s="76">
        <f>SUM(P5:S5)</f>
        <v>13454</v>
      </c>
      <c r="U5" s="50">
        <f>T5/T9</f>
        <v>0.49561629706034038</v>
      </c>
      <c r="V5" s="63">
        <f>P5/T5</f>
        <v>0.94120707596253905</v>
      </c>
      <c r="W5" s="18"/>
    </row>
    <row r="6" spans="2:26" x14ac:dyDescent="0.2">
      <c r="B6" s="226"/>
      <c r="C6" s="73" t="s">
        <v>575</v>
      </c>
      <c r="D6" s="18">
        <v>626</v>
      </c>
      <c r="E6" s="18">
        <v>3159</v>
      </c>
      <c r="F6" s="45">
        <v>17</v>
      </c>
      <c r="G6" s="45">
        <v>17</v>
      </c>
      <c r="H6" s="76">
        <f>SUM(D6:G6)</f>
        <v>3819</v>
      </c>
      <c r="I6" s="24">
        <f>H6/H9</f>
        <v>0.14068371030722759</v>
      </c>
      <c r="N6" s="226"/>
      <c r="O6" s="73" t="s">
        <v>575</v>
      </c>
      <c r="P6" s="18">
        <v>579</v>
      </c>
      <c r="Q6" s="18">
        <v>3190</v>
      </c>
      <c r="R6" s="18">
        <v>29</v>
      </c>
      <c r="S6" s="18">
        <v>21</v>
      </c>
      <c r="T6" s="76">
        <f>SUM(P6:S6)</f>
        <v>3819</v>
      </c>
      <c r="U6" s="50">
        <f>T6/T9</f>
        <v>0.14068371030722759</v>
      </c>
      <c r="V6" s="63">
        <f>Q6/T6</f>
        <v>0.83529719821942916</v>
      </c>
      <c r="W6" s="18"/>
    </row>
    <row r="7" spans="2:26" x14ac:dyDescent="0.2">
      <c r="B7" s="226"/>
      <c r="C7" s="73" t="s">
        <v>576</v>
      </c>
      <c r="D7" s="18">
        <v>453</v>
      </c>
      <c r="E7" s="18">
        <v>25</v>
      </c>
      <c r="F7" s="45">
        <v>4244</v>
      </c>
      <c r="G7" s="45">
        <v>195</v>
      </c>
      <c r="H7" s="76">
        <f>SUM(D7:G7)</f>
        <v>4917</v>
      </c>
      <c r="I7" s="24">
        <f>H7/H9</f>
        <v>0.18113165843954909</v>
      </c>
      <c r="N7" s="226"/>
      <c r="O7" s="73" t="s">
        <v>576</v>
      </c>
      <c r="P7" s="18">
        <v>442</v>
      </c>
      <c r="Q7" s="18">
        <v>29</v>
      </c>
      <c r="R7" s="18">
        <v>4285</v>
      </c>
      <c r="S7" s="18">
        <v>161</v>
      </c>
      <c r="T7" s="76">
        <f>SUM(P7:S7)</f>
        <v>4917</v>
      </c>
      <c r="U7" s="50">
        <f>T7/T9</f>
        <v>0.18113165843954909</v>
      </c>
      <c r="V7" s="63">
        <f>R7/T7</f>
        <v>0.871466341264999</v>
      </c>
      <c r="W7" s="18"/>
    </row>
    <row r="8" spans="2:26" x14ac:dyDescent="0.2">
      <c r="B8" s="227"/>
      <c r="C8" s="56" t="s">
        <v>577</v>
      </c>
      <c r="D8" s="18">
        <v>630</v>
      </c>
      <c r="E8" s="18">
        <v>28</v>
      </c>
      <c r="F8" s="45">
        <v>176</v>
      </c>
      <c r="G8" s="45">
        <v>4122</v>
      </c>
      <c r="H8" s="77">
        <f>SUM(D8:G8)</f>
        <v>4956</v>
      </c>
      <c r="I8" s="24">
        <f>H8/H9</f>
        <v>0.18256833419288293</v>
      </c>
      <c r="N8" s="227"/>
      <c r="O8" s="56" t="s">
        <v>577</v>
      </c>
      <c r="P8" s="18">
        <v>567</v>
      </c>
      <c r="Q8" s="18">
        <v>23</v>
      </c>
      <c r="R8" s="18">
        <v>171</v>
      </c>
      <c r="S8" s="18">
        <v>4195</v>
      </c>
      <c r="T8" s="77">
        <f>SUM(P8:S8)</f>
        <v>4956</v>
      </c>
      <c r="U8" s="52">
        <f>T8/T9</f>
        <v>0.18256833419288293</v>
      </c>
      <c r="V8" s="64">
        <f>S8/T8</f>
        <v>0.84644874899112188</v>
      </c>
      <c r="W8" s="18"/>
    </row>
    <row r="9" spans="2:26" x14ac:dyDescent="0.2">
      <c r="C9" s="45"/>
      <c r="D9" s="78">
        <f>SUM(D5:D8)</f>
        <v>14356</v>
      </c>
      <c r="E9" s="79">
        <f>SUM(E5:E8)</f>
        <v>3529</v>
      </c>
      <c r="F9" s="79">
        <f>SUM(F5:F8)</f>
        <v>4644</v>
      </c>
      <c r="G9" s="80">
        <f>SUM(G5:G8)</f>
        <v>4617</v>
      </c>
      <c r="H9" s="56">
        <f>SUM(H5:H8)</f>
        <v>27146</v>
      </c>
      <c r="I9" s="45" t="s">
        <v>625</v>
      </c>
      <c r="J9" s="45" t="s">
        <v>598</v>
      </c>
      <c r="K9" s="45" t="s">
        <v>596</v>
      </c>
      <c r="L9" s="45" t="s">
        <v>619</v>
      </c>
      <c r="N9" s="18"/>
      <c r="O9" s="45"/>
      <c r="P9" s="78">
        <f>SUM(P5:P8)</f>
        <v>14251</v>
      </c>
      <c r="Q9" s="79">
        <f>SUM(Q5:Q8)</f>
        <v>3547</v>
      </c>
      <c r="R9" s="79">
        <f>SUM(R5:R8)</f>
        <v>4687</v>
      </c>
      <c r="S9" s="80">
        <f>SUM(S5:S8)</f>
        <v>4661</v>
      </c>
      <c r="T9" s="56">
        <f>SUM(T5:T8)</f>
        <v>27146</v>
      </c>
      <c r="U9" s="45"/>
      <c r="V9" s="45"/>
      <c r="W9" s="45" t="s">
        <v>625</v>
      </c>
      <c r="X9" s="45" t="s">
        <v>598</v>
      </c>
      <c r="Y9" s="45" t="s">
        <v>596</v>
      </c>
      <c r="Z9" s="45" t="s">
        <v>619</v>
      </c>
    </row>
    <row r="10" spans="2:26" x14ac:dyDescent="0.2">
      <c r="C10" s="78" t="s">
        <v>598</v>
      </c>
      <c r="D10" s="59">
        <f>D5/D9</f>
        <v>0.88095569796600726</v>
      </c>
      <c r="E10" s="59">
        <f>E6/E9</f>
        <v>0.89515443468404643</v>
      </c>
      <c r="F10" s="59">
        <f>F7/F9</f>
        <v>0.91386735572782085</v>
      </c>
      <c r="G10" s="60">
        <f>G8/G9</f>
        <v>0.89278752436647169</v>
      </c>
      <c r="H10" s="45"/>
      <c r="I10" s="46">
        <f>SUM(D5,E6,F7,G8 )/H9</f>
        <v>0.89044426434833857</v>
      </c>
      <c r="J10" s="66">
        <f>(E6+F7+G8)/SUM(E9:G9)</f>
        <v>0.9010946051602815</v>
      </c>
      <c r="K10" s="46">
        <f>(E6+F7+G8)/SUM(H6:H8)</f>
        <v>0.84173239848086479</v>
      </c>
      <c r="L10" s="67">
        <f>2*J10*K10/(J10+K10)</f>
        <v>0.87040253757269093</v>
      </c>
      <c r="N10" s="18"/>
      <c r="O10" s="78" t="s">
        <v>598</v>
      </c>
      <c r="P10" s="59">
        <f>P5/P9</f>
        <v>0.88856922321240617</v>
      </c>
      <c r="Q10" s="59">
        <f>Q6/Q9</f>
        <v>0.8993515647025655</v>
      </c>
      <c r="R10" s="59">
        <f>R7/R9</f>
        <v>0.91423085129080439</v>
      </c>
      <c r="S10" s="60">
        <f>S8/S9</f>
        <v>0.90002145462347138</v>
      </c>
      <c r="T10" s="45"/>
      <c r="U10" s="45"/>
      <c r="V10" s="45"/>
      <c r="W10" s="46">
        <f>SUM(P5,Q6,R7,S8 )/T9</f>
        <v>0.89637515656081923</v>
      </c>
      <c r="X10" s="66">
        <f>(Q6+R7+S8)/SUM(Q9:S9)</f>
        <v>0.90500193873594414</v>
      </c>
      <c r="Y10" s="46">
        <f>(Q6+R7+S8)/SUM(T6:T8)</f>
        <v>0.8523225241016652</v>
      </c>
      <c r="Z10" s="67">
        <f>2*X10*Y10/(X10+Y10)</f>
        <v>0.87787264452552005</v>
      </c>
    </row>
    <row r="11" spans="2:26" x14ac:dyDescent="0.2">
      <c r="C11" s="45"/>
      <c r="D11" s="45"/>
      <c r="E11" s="45"/>
      <c r="F11" s="45"/>
      <c r="G11" s="45"/>
      <c r="H11" s="45"/>
      <c r="N11" s="18"/>
      <c r="O11" s="45"/>
      <c r="P11" s="45"/>
      <c r="Q11" s="45"/>
      <c r="R11" s="45"/>
      <c r="S11" s="45"/>
      <c r="T11" s="45"/>
      <c r="U11" s="45"/>
      <c r="V11" s="45"/>
    </row>
    <row r="12" spans="2:26" x14ac:dyDescent="0.2">
      <c r="C12" s="45"/>
      <c r="D12" s="45"/>
      <c r="E12" s="45"/>
      <c r="F12" s="45"/>
      <c r="G12" s="45"/>
      <c r="H12" s="45"/>
      <c r="N12" s="18"/>
      <c r="O12" s="45"/>
      <c r="P12" s="45"/>
      <c r="Q12" s="45"/>
      <c r="R12" s="45"/>
      <c r="S12" s="45"/>
      <c r="T12" s="45"/>
      <c r="U12" s="45"/>
      <c r="V12" s="45"/>
    </row>
    <row r="13" spans="2:26" x14ac:dyDescent="0.2">
      <c r="C13" s="45"/>
      <c r="D13" s="219" t="s">
        <v>573</v>
      </c>
      <c r="E13" s="220"/>
      <c r="F13" s="220"/>
      <c r="G13" s="221"/>
      <c r="H13" s="45"/>
      <c r="N13" s="18"/>
      <c r="O13" s="45"/>
      <c r="P13" s="219" t="s">
        <v>573</v>
      </c>
      <c r="Q13" s="220"/>
      <c r="R13" s="220"/>
      <c r="S13" s="221"/>
      <c r="T13" s="45"/>
      <c r="U13" s="45"/>
      <c r="V13" s="45"/>
    </row>
    <row r="14" spans="2:26" x14ac:dyDescent="0.2">
      <c r="C14" s="45"/>
      <c r="D14" s="83" t="s">
        <v>574</v>
      </c>
      <c r="E14" s="51" t="s">
        <v>575</v>
      </c>
      <c r="F14" s="51" t="s">
        <v>576</v>
      </c>
      <c r="G14" s="54" t="s">
        <v>577</v>
      </c>
      <c r="H14" s="74" t="s">
        <v>599</v>
      </c>
      <c r="I14" s="43" t="s">
        <v>596</v>
      </c>
      <c r="N14" s="18"/>
      <c r="O14" s="45"/>
      <c r="P14" s="83" t="s">
        <v>574</v>
      </c>
      <c r="Q14" s="51" t="s">
        <v>575</v>
      </c>
      <c r="R14" s="51" t="s">
        <v>576</v>
      </c>
      <c r="S14" s="54" t="s">
        <v>577</v>
      </c>
      <c r="T14" s="74" t="s">
        <v>599</v>
      </c>
      <c r="U14" s="60" t="s">
        <v>600</v>
      </c>
      <c r="V14" s="65" t="s">
        <v>597</v>
      </c>
      <c r="W14" s="43" t="s">
        <v>596</v>
      </c>
    </row>
    <row r="15" spans="2:26" x14ac:dyDescent="0.2">
      <c r="B15" s="225" t="s">
        <v>579</v>
      </c>
      <c r="C15" s="55" t="s">
        <v>574</v>
      </c>
      <c r="D15" s="18">
        <v>2188</v>
      </c>
      <c r="E15" s="18">
        <v>56</v>
      </c>
      <c r="F15" s="45">
        <v>33</v>
      </c>
      <c r="G15" s="45">
        <v>61</v>
      </c>
      <c r="H15" s="76">
        <f>SUM(D15:G15)</f>
        <v>2338</v>
      </c>
      <c r="I15" s="44">
        <f>D15/H15</f>
        <v>0.93584260051325918</v>
      </c>
      <c r="J15" s="88">
        <v>0.88</v>
      </c>
      <c r="N15" s="225" t="s">
        <v>579</v>
      </c>
      <c r="O15" s="55" t="s">
        <v>574</v>
      </c>
      <c r="P15" s="18">
        <v>2168</v>
      </c>
      <c r="Q15" s="18">
        <v>69</v>
      </c>
      <c r="R15" s="18">
        <v>32</v>
      </c>
      <c r="S15" s="18">
        <v>69</v>
      </c>
      <c r="T15" s="76">
        <f>SUM(P15:S15)</f>
        <v>2338</v>
      </c>
      <c r="U15" s="50">
        <f>T15/T19</f>
        <v>0.84863883847549915</v>
      </c>
      <c r="V15" s="63"/>
      <c r="W15" s="44">
        <f>P15/T15</f>
        <v>0.92728828058169377</v>
      </c>
    </row>
    <row r="16" spans="2:26" x14ac:dyDescent="0.2">
      <c r="B16" s="226"/>
      <c r="C16" s="73" t="s">
        <v>575</v>
      </c>
      <c r="D16" s="18">
        <v>33</v>
      </c>
      <c r="E16" s="18">
        <v>109</v>
      </c>
      <c r="F16" s="45">
        <v>0</v>
      </c>
      <c r="G16" s="45">
        <v>0</v>
      </c>
      <c r="H16" s="76">
        <f>SUM(D16:G16)</f>
        <v>142</v>
      </c>
      <c r="I16" s="33">
        <f>E16/H16</f>
        <v>0.76760563380281688</v>
      </c>
      <c r="J16" s="88">
        <v>0.04</v>
      </c>
      <c r="N16" s="226"/>
      <c r="O16" s="73" t="s">
        <v>575</v>
      </c>
      <c r="P16" s="18">
        <v>33</v>
      </c>
      <c r="Q16" s="18">
        <v>108</v>
      </c>
      <c r="R16" s="18">
        <v>0</v>
      </c>
      <c r="S16" s="18">
        <v>1</v>
      </c>
      <c r="T16" s="76">
        <f>SUM(P16:S16)</f>
        <v>142</v>
      </c>
      <c r="U16" s="50">
        <f>T16/T19</f>
        <v>5.1542649727767696E-2</v>
      </c>
      <c r="V16" s="63">
        <f>P16/T16</f>
        <v>0.23239436619718309</v>
      </c>
      <c r="W16" s="33">
        <f>Q16/T16</f>
        <v>0.76056338028169013</v>
      </c>
    </row>
    <row r="17" spans="2:26" x14ac:dyDescent="0.2">
      <c r="B17" s="226"/>
      <c r="C17" s="73" t="s">
        <v>576</v>
      </c>
      <c r="D17" s="18">
        <v>22</v>
      </c>
      <c r="E17" s="18">
        <v>1</v>
      </c>
      <c r="F17" s="45">
        <v>97</v>
      </c>
      <c r="G17" s="45">
        <v>5</v>
      </c>
      <c r="H17" s="76">
        <f>SUM(D17:G17)</f>
        <v>125</v>
      </c>
      <c r="I17" s="33">
        <f>F17/H17</f>
        <v>0.77600000000000002</v>
      </c>
      <c r="J17" s="88">
        <v>0.04</v>
      </c>
      <c r="N17" s="226"/>
      <c r="O17" s="73" t="s">
        <v>576</v>
      </c>
      <c r="P17" s="18">
        <v>27</v>
      </c>
      <c r="Q17" s="18">
        <v>1</v>
      </c>
      <c r="R17" s="18">
        <v>93</v>
      </c>
      <c r="S17" s="18">
        <v>4</v>
      </c>
      <c r="T17" s="76">
        <f>SUM(P17:S17)</f>
        <v>125</v>
      </c>
      <c r="U17" s="50">
        <f>T17/T19</f>
        <v>4.5372050816696916E-2</v>
      </c>
      <c r="V17" s="63">
        <f>P17/T17</f>
        <v>0.216</v>
      </c>
      <c r="W17" s="33">
        <f>R17/T17</f>
        <v>0.74399999999999999</v>
      </c>
    </row>
    <row r="18" spans="2:26" x14ac:dyDescent="0.2">
      <c r="B18" s="227"/>
      <c r="C18" s="56" t="s">
        <v>577</v>
      </c>
      <c r="D18" s="18">
        <v>16</v>
      </c>
      <c r="E18" s="18">
        <v>0</v>
      </c>
      <c r="F18" s="45">
        <v>0</v>
      </c>
      <c r="G18" s="45">
        <v>134</v>
      </c>
      <c r="H18" s="77">
        <f>SUM(D18:G18)</f>
        <v>150</v>
      </c>
      <c r="I18" s="34">
        <f>G18/H18</f>
        <v>0.89333333333333331</v>
      </c>
      <c r="J18" s="88">
        <v>0.04</v>
      </c>
      <c r="N18" s="227"/>
      <c r="O18" s="56" t="s">
        <v>577</v>
      </c>
      <c r="P18" s="18">
        <v>16</v>
      </c>
      <c r="Q18" s="18">
        <v>0</v>
      </c>
      <c r="R18" s="18">
        <v>0</v>
      </c>
      <c r="S18" s="18">
        <v>134</v>
      </c>
      <c r="T18" s="77">
        <f>SUM(P18:S18)</f>
        <v>150</v>
      </c>
      <c r="U18" s="52">
        <f>T18/T19</f>
        <v>5.4446460980036297E-2</v>
      </c>
      <c r="V18" s="64">
        <f>P18/T18</f>
        <v>0.10666666666666667</v>
      </c>
      <c r="W18" s="34">
        <f>S18/T18</f>
        <v>0.89333333333333331</v>
      </c>
    </row>
    <row r="19" spans="2:26" x14ac:dyDescent="0.2">
      <c r="C19" s="45"/>
      <c r="D19" s="78">
        <f>SUM(D15:D18)</f>
        <v>2259</v>
      </c>
      <c r="E19" s="79">
        <f>SUM(E15:E18)</f>
        <v>166</v>
      </c>
      <c r="F19" s="79">
        <f>SUM(F15:F18)</f>
        <v>130</v>
      </c>
      <c r="G19" s="80">
        <f>SUM(G15:G18)</f>
        <v>200</v>
      </c>
      <c r="H19" s="56">
        <f>SUM(H15:H18)</f>
        <v>2755</v>
      </c>
      <c r="I19" s="45" t="s">
        <v>625</v>
      </c>
      <c r="J19" s="45" t="s">
        <v>598</v>
      </c>
      <c r="K19" s="45" t="s">
        <v>596</v>
      </c>
      <c r="L19" s="45" t="s">
        <v>619</v>
      </c>
      <c r="N19" s="18"/>
      <c r="O19" s="45"/>
      <c r="P19" s="78">
        <f>SUM(P15:P18)</f>
        <v>2244</v>
      </c>
      <c r="Q19" s="79">
        <f>SUM(Q15:Q18)</f>
        <v>178</v>
      </c>
      <c r="R19" s="79">
        <f>SUM(R15:R18)</f>
        <v>125</v>
      </c>
      <c r="S19" s="80">
        <f>SUM(S15:S18)</f>
        <v>208</v>
      </c>
      <c r="T19" s="56">
        <f>SUM(T15:T18)</f>
        <v>2755</v>
      </c>
      <c r="U19" s="45"/>
      <c r="V19" s="45"/>
      <c r="W19" s="45" t="s">
        <v>625</v>
      </c>
      <c r="X19" s="45" t="s">
        <v>598</v>
      </c>
      <c r="Y19" s="45" t="s">
        <v>596</v>
      </c>
      <c r="Z19" s="45" t="s">
        <v>619</v>
      </c>
    </row>
    <row r="20" spans="2:26" x14ac:dyDescent="0.2">
      <c r="C20" s="65" t="s">
        <v>598</v>
      </c>
      <c r="D20" s="72">
        <f>D15/D19</f>
        <v>0.96857016378928729</v>
      </c>
      <c r="E20" s="59">
        <f>E16/E19</f>
        <v>0.65662650602409633</v>
      </c>
      <c r="F20" s="59">
        <f>F17/F19</f>
        <v>0.74615384615384617</v>
      </c>
      <c r="G20" s="60">
        <f>G18/G19</f>
        <v>0.67</v>
      </c>
      <c r="H20" s="45"/>
      <c r="I20" s="46">
        <f>SUM(D15,E16,F17,G18 )/H19</f>
        <v>0.91760435571687837</v>
      </c>
      <c r="J20" s="66">
        <f>(E16+F17+G18)/SUM(E19:G19)</f>
        <v>0.68548387096774188</v>
      </c>
      <c r="K20" s="46">
        <f>(E16+F17+G18)/SUM(H16:H18)</f>
        <v>0.815347721822542</v>
      </c>
      <c r="L20" s="67">
        <f>2*J20*K20/(J20+K20)</f>
        <v>0.74479737130339541</v>
      </c>
      <c r="N20" s="18"/>
      <c r="O20" s="65" t="s">
        <v>598</v>
      </c>
      <c r="P20" s="72">
        <f>P15/P19</f>
        <v>0.96613190730837795</v>
      </c>
      <c r="Q20" s="59">
        <f>Q16/Q19</f>
        <v>0.6067415730337079</v>
      </c>
      <c r="R20" s="59">
        <f>R17/R19</f>
        <v>0.74399999999999999</v>
      </c>
      <c r="S20" s="60">
        <f>S18/S19</f>
        <v>0.64423076923076927</v>
      </c>
      <c r="T20" s="45"/>
      <c r="U20" s="45"/>
      <c r="V20" s="45"/>
      <c r="W20" s="46">
        <f>SUM(P15,Q16,R17,S18 )/T19</f>
        <v>0.90852994555353905</v>
      </c>
      <c r="X20" s="66">
        <f>(Q16+R17+S18)/SUM(Q19:S19)</f>
        <v>0.65557729941291587</v>
      </c>
      <c r="Y20" s="46">
        <f>(Q16+R17+S18)/SUM(T16:T18)</f>
        <v>0.80335731414868106</v>
      </c>
      <c r="Z20" s="67">
        <f>2*X20*Y20/(X20+Y20)</f>
        <v>0.72198275862068984</v>
      </c>
    </row>
    <row r="22" spans="2:26" x14ac:dyDescent="0.2">
      <c r="B22" s="19"/>
      <c r="C22" s="19"/>
      <c r="D22" s="19"/>
      <c r="E22" s="19"/>
      <c r="F22" s="19"/>
      <c r="G22" s="19"/>
      <c r="H22" s="57"/>
      <c r="I22" s="57"/>
      <c r="J22" s="57"/>
      <c r="K22" s="57"/>
      <c r="L22" s="57"/>
    </row>
    <row r="23" spans="2:26" x14ac:dyDescent="0.2">
      <c r="B23" s="19"/>
      <c r="C23" s="19"/>
      <c r="D23" s="19"/>
      <c r="E23" s="19"/>
      <c r="F23" s="19"/>
      <c r="G23" s="19"/>
      <c r="H23" s="101"/>
      <c r="I23" s="57"/>
      <c r="J23" s="57"/>
      <c r="K23" s="57"/>
      <c r="L23" s="57"/>
    </row>
    <row r="24" spans="2:26" x14ac:dyDescent="0.2">
      <c r="B24" s="19"/>
      <c r="C24" s="19"/>
      <c r="D24" s="19"/>
      <c r="E24" s="19"/>
      <c r="F24" s="19"/>
      <c r="G24" s="19"/>
      <c r="H24" s="101"/>
      <c r="I24" s="57"/>
      <c r="J24" s="57"/>
      <c r="K24" s="57"/>
      <c r="L24" s="57"/>
    </row>
    <row r="25" spans="2:26" x14ac:dyDescent="0.2">
      <c r="C25" s="45"/>
      <c r="D25" s="219" t="s">
        <v>573</v>
      </c>
      <c r="E25" s="220"/>
      <c r="F25" s="220"/>
      <c r="G25" s="221"/>
      <c r="H25" s="45"/>
      <c r="N25" s="3" t="s">
        <v>694</v>
      </c>
    </row>
    <row r="26" spans="2:26" x14ac:dyDescent="0.2">
      <c r="C26" s="45"/>
      <c r="D26" s="96" t="s">
        <v>574</v>
      </c>
      <c r="E26" s="51" t="s">
        <v>575</v>
      </c>
      <c r="F26" s="51" t="s">
        <v>576</v>
      </c>
      <c r="G26" s="54" t="s">
        <v>577</v>
      </c>
      <c r="H26" s="97" t="s">
        <v>599</v>
      </c>
      <c r="I26" s="43" t="s">
        <v>596</v>
      </c>
      <c r="N26" s="18"/>
      <c r="O26" s="45"/>
      <c r="P26" s="219" t="s">
        <v>573</v>
      </c>
      <c r="Q26" s="220"/>
      <c r="R26" s="220"/>
      <c r="S26" s="221"/>
      <c r="T26" s="45"/>
      <c r="U26" s="45"/>
      <c r="V26" s="45"/>
      <c r="W26" s="18"/>
    </row>
    <row r="27" spans="2:26" x14ac:dyDescent="0.2">
      <c r="B27" s="225" t="s">
        <v>579</v>
      </c>
      <c r="C27" s="55" t="s">
        <v>574</v>
      </c>
      <c r="D27" s="18">
        <v>2234</v>
      </c>
      <c r="E27" s="18">
        <v>40</v>
      </c>
      <c r="F27" s="18">
        <v>27</v>
      </c>
      <c r="G27" s="18">
        <v>37</v>
      </c>
      <c r="H27" s="99">
        <f>SUM(D27:G27)</f>
        <v>2338</v>
      </c>
      <c r="I27" s="44">
        <f>D27/H27</f>
        <v>0.95551753635585968</v>
      </c>
      <c r="J27" s="88"/>
      <c r="N27" s="18"/>
      <c r="O27" s="45"/>
      <c r="P27" s="83" t="s">
        <v>574</v>
      </c>
      <c r="Q27" s="51" t="s">
        <v>575</v>
      </c>
      <c r="R27" s="51" t="s">
        <v>576</v>
      </c>
      <c r="S27" s="54" t="s">
        <v>577</v>
      </c>
      <c r="T27" s="81" t="s">
        <v>599</v>
      </c>
      <c r="U27" s="48" t="s">
        <v>600</v>
      </c>
      <c r="V27" s="62" t="s">
        <v>596</v>
      </c>
      <c r="W27" s="18"/>
    </row>
    <row r="28" spans="2:26" x14ac:dyDescent="0.2">
      <c r="B28" s="226"/>
      <c r="C28" s="73" t="s">
        <v>575</v>
      </c>
      <c r="D28" s="18">
        <v>34</v>
      </c>
      <c r="E28" s="18">
        <v>107</v>
      </c>
      <c r="F28" s="18">
        <v>0</v>
      </c>
      <c r="G28" s="18">
        <v>1</v>
      </c>
      <c r="H28" s="99">
        <f>SUM(D28:G28)</f>
        <v>142</v>
      </c>
      <c r="I28" s="33">
        <f>E28/H28</f>
        <v>0.75352112676056338</v>
      </c>
      <c r="J28" s="88"/>
      <c r="N28" s="225" t="s">
        <v>579</v>
      </c>
      <c r="O28" s="55" t="s">
        <v>574</v>
      </c>
      <c r="P28" s="103">
        <v>12628</v>
      </c>
      <c r="Q28" s="103">
        <v>344</v>
      </c>
      <c r="R28" s="103">
        <v>200</v>
      </c>
      <c r="S28" s="103">
        <v>282</v>
      </c>
      <c r="T28" s="82">
        <f>SUM(P28:S28)</f>
        <v>13454</v>
      </c>
      <c r="U28" s="50">
        <f>T28/T32</f>
        <v>0.49561629706034038</v>
      </c>
      <c r="V28" s="63">
        <f>P28/T28</f>
        <v>0.93860561914672214</v>
      </c>
      <c r="W28" s="24">
        <f>T28/T32</f>
        <v>0.49561629706034038</v>
      </c>
    </row>
    <row r="29" spans="2:26" x14ac:dyDescent="0.2">
      <c r="B29" s="226"/>
      <c r="C29" s="73" t="s">
        <v>576</v>
      </c>
      <c r="D29" s="18">
        <v>24</v>
      </c>
      <c r="E29" s="18">
        <v>1</v>
      </c>
      <c r="F29" s="18">
        <v>98</v>
      </c>
      <c r="G29" s="18">
        <v>2</v>
      </c>
      <c r="H29" s="99">
        <f>SUM(D29:G29)</f>
        <v>125</v>
      </c>
      <c r="I29" s="33">
        <f>F29/H29</f>
        <v>0.78400000000000003</v>
      </c>
      <c r="J29" s="88"/>
      <c r="N29" s="226"/>
      <c r="O29" s="73" t="s">
        <v>575</v>
      </c>
      <c r="P29" s="103">
        <v>655</v>
      </c>
      <c r="Q29" s="103">
        <v>3112</v>
      </c>
      <c r="R29" s="103">
        <v>29</v>
      </c>
      <c r="S29" s="103">
        <v>23</v>
      </c>
      <c r="T29" s="82">
        <f>SUM(P29:S29)</f>
        <v>3819</v>
      </c>
      <c r="U29" s="50">
        <f>T29/T32</f>
        <v>0.14068371030722759</v>
      </c>
      <c r="V29" s="63">
        <f>Q29/T29</f>
        <v>0.81487300340403246</v>
      </c>
      <c r="W29" s="24">
        <f>T29/T32</f>
        <v>0.14068371030722759</v>
      </c>
    </row>
    <row r="30" spans="2:26" x14ac:dyDescent="0.2">
      <c r="B30" s="227"/>
      <c r="C30" s="56" t="s">
        <v>577</v>
      </c>
      <c r="D30" s="18">
        <v>19</v>
      </c>
      <c r="E30" s="18">
        <v>0</v>
      </c>
      <c r="F30" s="18">
        <v>1</v>
      </c>
      <c r="G30" s="18">
        <v>130</v>
      </c>
      <c r="H30" s="96">
        <f>SUM(D30:G30)</f>
        <v>150</v>
      </c>
      <c r="I30" s="34">
        <f>G30/H30</f>
        <v>0.8666666666666667</v>
      </c>
      <c r="J30" s="88"/>
      <c r="N30" s="226"/>
      <c r="O30" s="73" t="s">
        <v>576</v>
      </c>
      <c r="P30" s="103">
        <v>459</v>
      </c>
      <c r="Q30" s="103">
        <v>22</v>
      </c>
      <c r="R30" s="103">
        <v>4264</v>
      </c>
      <c r="S30" s="103">
        <v>172</v>
      </c>
      <c r="T30" s="82">
        <f>SUM(P30:S30)</f>
        <v>4917</v>
      </c>
      <c r="U30" s="50">
        <f>T30/T32</f>
        <v>0.18113165843954909</v>
      </c>
      <c r="V30" s="63">
        <f>R30/T30</f>
        <v>0.86719544437665241</v>
      </c>
      <c r="W30" s="24">
        <f>T30/T32</f>
        <v>0.18113165843954909</v>
      </c>
    </row>
    <row r="31" spans="2:26" x14ac:dyDescent="0.2">
      <c r="C31" s="45"/>
      <c r="D31" s="97">
        <f>SUM(D27:D30)</f>
        <v>2311</v>
      </c>
      <c r="E31" s="100">
        <f>SUM(E27:E30)</f>
        <v>148</v>
      </c>
      <c r="F31" s="100">
        <f>SUM(F27:F30)</f>
        <v>126</v>
      </c>
      <c r="G31" s="98">
        <f>SUM(G27:G30)</f>
        <v>170</v>
      </c>
      <c r="H31" s="56">
        <f>SUM(H27:H30)</f>
        <v>2755</v>
      </c>
      <c r="I31" s="45" t="s">
        <v>625</v>
      </c>
      <c r="J31" s="45" t="s">
        <v>598</v>
      </c>
      <c r="K31" s="45" t="s">
        <v>596</v>
      </c>
      <c r="L31" s="45" t="s">
        <v>938</v>
      </c>
      <c r="N31" s="227"/>
      <c r="O31" s="56" t="s">
        <v>577</v>
      </c>
      <c r="P31" s="103">
        <v>642</v>
      </c>
      <c r="Q31" s="103">
        <v>14</v>
      </c>
      <c r="R31" s="103">
        <v>195</v>
      </c>
      <c r="S31" s="103">
        <v>4105</v>
      </c>
      <c r="T31" s="83">
        <f>SUM(P31:S31)</f>
        <v>4956</v>
      </c>
      <c r="U31" s="52">
        <f>T31/T32</f>
        <v>0.18256833419288293</v>
      </c>
      <c r="V31" s="64">
        <f>S31/T31</f>
        <v>0.8282889426957224</v>
      </c>
      <c r="W31" s="24">
        <f>T31/T32</f>
        <v>0.18256833419288293</v>
      </c>
    </row>
    <row r="32" spans="2:26" x14ac:dyDescent="0.2">
      <c r="C32" s="65" t="s">
        <v>598</v>
      </c>
      <c r="D32" s="72">
        <f>D27/D31</f>
        <v>0.9666810904370402</v>
      </c>
      <c r="E32" s="59">
        <f>E28/E31</f>
        <v>0.72297297297297303</v>
      </c>
      <c r="F32" s="59">
        <f>F29/F31</f>
        <v>0.77777777777777779</v>
      </c>
      <c r="G32" s="60">
        <f>G30/G31</f>
        <v>0.76470588235294112</v>
      </c>
      <c r="H32" s="45"/>
      <c r="I32" s="46">
        <f>SUM(D27,E28,F29,G30 )/H31</f>
        <v>0.93248638838475495</v>
      </c>
      <c r="J32" s="66">
        <f>(E28+F29+G30)/SUM(E31:G31)</f>
        <v>0.75450450450450446</v>
      </c>
      <c r="K32" s="46">
        <f>(E28+F29+G30)/SUM(H28:H30)</f>
        <v>0.80335731414868106</v>
      </c>
      <c r="L32" s="67">
        <f>2*J32*K32/(J32+K32)</f>
        <v>0.77816492450638775</v>
      </c>
      <c r="N32" s="18"/>
      <c r="O32" s="45"/>
      <c r="P32" s="78">
        <f>SUM(P28:P31)</f>
        <v>14384</v>
      </c>
      <c r="Q32" s="79">
        <f>SUM(Q28:Q31)</f>
        <v>3492</v>
      </c>
      <c r="R32" s="79">
        <f>SUM(R28:R31)</f>
        <v>4688</v>
      </c>
      <c r="S32" s="80">
        <f>SUM(S28:S31)</f>
        <v>4582</v>
      </c>
      <c r="T32" s="56">
        <f>SUM(T28:T31)</f>
        <v>27146</v>
      </c>
      <c r="U32" s="45"/>
      <c r="V32" s="45"/>
      <c r="W32" s="45" t="s">
        <v>625</v>
      </c>
      <c r="X32" s="45" t="s">
        <v>598</v>
      </c>
      <c r="Y32" s="45" t="s">
        <v>596</v>
      </c>
      <c r="Z32" s="45" t="s">
        <v>619</v>
      </c>
    </row>
    <row r="33" spans="2:26" x14ac:dyDescent="0.2">
      <c r="N33" s="18"/>
      <c r="O33" s="78" t="s">
        <v>598</v>
      </c>
      <c r="P33" s="59">
        <f>P28/P32</f>
        <v>0.87791991101223577</v>
      </c>
      <c r="Q33" s="59">
        <f>Q29/Q32</f>
        <v>0.89117983963344793</v>
      </c>
      <c r="R33" s="59">
        <f>R30/R32</f>
        <v>0.90955631399317405</v>
      </c>
      <c r="S33" s="60">
        <f>S31/S32</f>
        <v>0.89589698821475339</v>
      </c>
      <c r="T33" s="45"/>
      <c r="U33" s="45"/>
      <c r="V33" s="45"/>
      <c r="W33" s="46">
        <f>SUM(P28,Q29,R30,S31 )/T32</f>
        <v>0.88812348043910705</v>
      </c>
      <c r="X33" s="66">
        <f>(Q29+R30+S31)/SUM(Q32:S32)</f>
        <v>0.89962388340385524</v>
      </c>
      <c r="Y33" s="46">
        <f>(Q29+R30+S31)/SUM(T29:T31)</f>
        <v>0.83851884312007008</v>
      </c>
      <c r="Z33" s="67">
        <f>2*X33*Y33/(X33+Y33)</f>
        <v>0.86799727829439788</v>
      </c>
    </row>
    <row r="34" spans="2:26" x14ac:dyDescent="0.2">
      <c r="N34" s="18"/>
      <c r="O34" s="45"/>
      <c r="P34" s="45"/>
      <c r="Q34" s="45"/>
      <c r="R34" s="45"/>
      <c r="S34" s="45"/>
      <c r="T34" s="45"/>
      <c r="U34" s="45"/>
      <c r="V34" s="45"/>
    </row>
    <row r="35" spans="2:26" x14ac:dyDescent="0.2">
      <c r="C35" s="45"/>
      <c r="D35" s="219" t="s">
        <v>573</v>
      </c>
      <c r="E35" s="220"/>
      <c r="F35" s="220"/>
      <c r="G35" s="221"/>
      <c r="H35" s="45"/>
      <c r="N35" s="18"/>
      <c r="O35" s="45"/>
      <c r="P35" s="45"/>
      <c r="Q35" s="45"/>
      <c r="R35" s="45"/>
      <c r="S35" s="45"/>
      <c r="T35" s="45"/>
      <c r="U35" s="45"/>
      <c r="V35" s="45"/>
    </row>
    <row r="36" spans="2:26" x14ac:dyDescent="0.2">
      <c r="C36" s="45"/>
      <c r="D36" s="96" t="s">
        <v>574</v>
      </c>
      <c r="E36" s="51" t="s">
        <v>575</v>
      </c>
      <c r="F36" s="51" t="s">
        <v>576</v>
      </c>
      <c r="G36" s="54" t="s">
        <v>577</v>
      </c>
      <c r="H36" s="97" t="s">
        <v>599</v>
      </c>
      <c r="I36" s="43" t="s">
        <v>596</v>
      </c>
      <c r="N36" s="18"/>
      <c r="O36" s="45"/>
      <c r="P36" s="219" t="s">
        <v>573</v>
      </c>
      <c r="Q36" s="220"/>
      <c r="R36" s="220"/>
      <c r="S36" s="221"/>
      <c r="T36" s="45"/>
      <c r="U36" s="45"/>
      <c r="V36" s="45"/>
    </row>
    <row r="37" spans="2:26" x14ac:dyDescent="0.2">
      <c r="B37" s="225" t="s">
        <v>579</v>
      </c>
      <c r="C37" s="55" t="s">
        <v>574</v>
      </c>
      <c r="D37" s="18">
        <v>2245</v>
      </c>
      <c r="E37" s="18">
        <v>37</v>
      </c>
      <c r="F37" s="18">
        <v>26</v>
      </c>
      <c r="G37" s="18">
        <v>30</v>
      </c>
      <c r="H37" s="99">
        <f>SUM(D37:G37)</f>
        <v>2338</v>
      </c>
      <c r="I37" s="44">
        <f>D37/H37</f>
        <v>0.9602224123182207</v>
      </c>
      <c r="J37" s="88"/>
      <c r="N37" s="18"/>
      <c r="O37" s="45"/>
      <c r="P37" s="83" t="s">
        <v>574</v>
      </c>
      <c r="Q37" s="51" t="s">
        <v>575</v>
      </c>
      <c r="R37" s="51" t="s">
        <v>576</v>
      </c>
      <c r="S37" s="54" t="s">
        <v>577</v>
      </c>
      <c r="T37" s="78" t="s">
        <v>599</v>
      </c>
      <c r="U37" s="60" t="s">
        <v>600</v>
      </c>
      <c r="V37" s="65" t="s">
        <v>597</v>
      </c>
      <c r="W37" s="43" t="s">
        <v>596</v>
      </c>
    </row>
    <row r="38" spans="2:26" x14ac:dyDescent="0.2">
      <c r="B38" s="226"/>
      <c r="C38" s="73" t="s">
        <v>575</v>
      </c>
      <c r="D38" s="18">
        <v>34</v>
      </c>
      <c r="E38" s="18">
        <v>107</v>
      </c>
      <c r="F38" s="18">
        <v>0</v>
      </c>
      <c r="G38" s="18">
        <v>1</v>
      </c>
      <c r="H38" s="99">
        <f>SUM(D38:G38)</f>
        <v>142</v>
      </c>
      <c r="I38" s="33">
        <f>E38/H38</f>
        <v>0.75352112676056338</v>
      </c>
      <c r="J38" s="88"/>
      <c r="N38" s="225" t="s">
        <v>579</v>
      </c>
      <c r="O38" s="55" t="s">
        <v>574</v>
      </c>
      <c r="P38" s="18">
        <v>2165</v>
      </c>
      <c r="Q38" s="18">
        <v>63</v>
      </c>
      <c r="R38" s="18">
        <v>38</v>
      </c>
      <c r="S38" s="18">
        <v>72</v>
      </c>
      <c r="T38" s="82">
        <f>SUM(P38:S38)</f>
        <v>2338</v>
      </c>
      <c r="U38" s="50">
        <f>T38/T42</f>
        <v>0.84863883847549915</v>
      </c>
      <c r="V38" s="63"/>
      <c r="W38" s="44">
        <f>P38/T38</f>
        <v>0.92600513259195893</v>
      </c>
      <c r="X38" s="88">
        <v>0.88</v>
      </c>
    </row>
    <row r="39" spans="2:26" x14ac:dyDescent="0.2">
      <c r="B39" s="226"/>
      <c r="C39" s="73" t="s">
        <v>576</v>
      </c>
      <c r="D39" s="18">
        <v>27</v>
      </c>
      <c r="E39" s="18">
        <v>1</v>
      </c>
      <c r="F39" s="18">
        <v>95</v>
      </c>
      <c r="G39" s="18">
        <v>2</v>
      </c>
      <c r="H39" s="99">
        <f>SUM(D39:G39)</f>
        <v>125</v>
      </c>
      <c r="I39" s="33">
        <f>F39/H39</f>
        <v>0.76</v>
      </c>
      <c r="J39" s="88"/>
      <c r="N39" s="226"/>
      <c r="O39" s="73" t="s">
        <v>575</v>
      </c>
      <c r="P39" s="18">
        <v>29</v>
      </c>
      <c r="Q39" s="18">
        <v>111</v>
      </c>
      <c r="R39" s="18">
        <v>0</v>
      </c>
      <c r="S39" s="18">
        <v>2</v>
      </c>
      <c r="T39" s="82">
        <f>SUM(P39:S39)</f>
        <v>142</v>
      </c>
      <c r="U39" s="50">
        <f>T39/T42</f>
        <v>5.1542649727767696E-2</v>
      </c>
      <c r="V39" s="63">
        <f>P39/T39</f>
        <v>0.20422535211267606</v>
      </c>
      <c r="W39" s="33">
        <f>Q39/T39</f>
        <v>0.78169014084507038</v>
      </c>
      <c r="X39" s="88">
        <v>0.04</v>
      </c>
    </row>
    <row r="40" spans="2:26" x14ac:dyDescent="0.2">
      <c r="B40" s="227"/>
      <c r="C40" s="56" t="s">
        <v>577</v>
      </c>
      <c r="D40" s="18">
        <v>23</v>
      </c>
      <c r="E40" s="18">
        <v>0</v>
      </c>
      <c r="F40" s="18">
        <v>1</v>
      </c>
      <c r="G40" s="18">
        <v>126</v>
      </c>
      <c r="H40" s="96">
        <f>SUM(D40:G40)</f>
        <v>150</v>
      </c>
      <c r="I40" s="34">
        <f>G40/H40</f>
        <v>0.84</v>
      </c>
      <c r="J40" s="88"/>
      <c r="N40" s="226"/>
      <c r="O40" s="73" t="s">
        <v>576</v>
      </c>
      <c r="P40" s="18">
        <v>25</v>
      </c>
      <c r="Q40" s="18">
        <v>0</v>
      </c>
      <c r="R40" s="18">
        <v>97</v>
      </c>
      <c r="S40" s="18">
        <v>3</v>
      </c>
      <c r="T40" s="82">
        <f>SUM(P40:S40)</f>
        <v>125</v>
      </c>
      <c r="U40" s="50">
        <f>T40/T42</f>
        <v>4.5372050816696916E-2</v>
      </c>
      <c r="V40" s="63">
        <f>P40/T40</f>
        <v>0.2</v>
      </c>
      <c r="W40" s="33">
        <f>R40/T40</f>
        <v>0.77600000000000002</v>
      </c>
      <c r="X40" s="88">
        <v>0.04</v>
      </c>
    </row>
    <row r="41" spans="2:26" x14ac:dyDescent="0.2">
      <c r="C41" s="45"/>
      <c r="D41" s="97">
        <f>SUM(D37:D40)</f>
        <v>2329</v>
      </c>
      <c r="E41" s="100">
        <f>SUM(E37:E40)</f>
        <v>145</v>
      </c>
      <c r="F41" s="100">
        <f>SUM(F37:F40)</f>
        <v>122</v>
      </c>
      <c r="G41" s="98">
        <f>SUM(G37:G40)</f>
        <v>159</v>
      </c>
      <c r="H41" s="56">
        <f>SUM(H37:H40)</f>
        <v>2755</v>
      </c>
      <c r="I41" s="45" t="s">
        <v>625</v>
      </c>
      <c r="J41" s="45" t="s">
        <v>598</v>
      </c>
      <c r="K41" s="45" t="s">
        <v>596</v>
      </c>
      <c r="L41" s="45" t="s">
        <v>619</v>
      </c>
      <c r="N41" s="227"/>
      <c r="O41" s="56" t="s">
        <v>577</v>
      </c>
      <c r="P41" s="18">
        <v>18</v>
      </c>
      <c r="Q41" s="18">
        <v>0</v>
      </c>
      <c r="R41" s="18">
        <v>1</v>
      </c>
      <c r="S41" s="18">
        <v>131</v>
      </c>
      <c r="T41" s="83">
        <f>SUM(P41:S41)</f>
        <v>150</v>
      </c>
      <c r="U41" s="52">
        <f>T41/T42</f>
        <v>5.4446460980036297E-2</v>
      </c>
      <c r="V41" s="64">
        <f>P41/T41</f>
        <v>0.12</v>
      </c>
      <c r="W41" s="34">
        <f>S41/T41</f>
        <v>0.87333333333333329</v>
      </c>
      <c r="X41" s="88">
        <v>0.04</v>
      </c>
    </row>
    <row r="42" spans="2:26" x14ac:dyDescent="0.2">
      <c r="C42" s="65" t="s">
        <v>598</v>
      </c>
      <c r="D42" s="72">
        <f>D37/D41</f>
        <v>0.96393301846285961</v>
      </c>
      <c r="E42" s="59">
        <f>E38/E41</f>
        <v>0.73793103448275865</v>
      </c>
      <c r="F42" s="59">
        <f>F39/F41</f>
        <v>0.77868852459016391</v>
      </c>
      <c r="G42" s="60">
        <f>G40/G41</f>
        <v>0.79245283018867929</v>
      </c>
      <c r="H42" s="45"/>
      <c r="I42" s="46">
        <f>SUM(D37,E38,F39,G40 )/H41</f>
        <v>0.93393829401088935</v>
      </c>
      <c r="J42" s="66">
        <f>(E38+F39+G40)/SUM(E41:G41)</f>
        <v>0.7699530516431925</v>
      </c>
      <c r="K42" s="46">
        <f>(E38+F39+G40)/SUM(H38:H40)</f>
        <v>0.78657074340527577</v>
      </c>
      <c r="L42" s="67">
        <f>2*J42*K42/(J42+K42)</f>
        <v>0.77817319098457893</v>
      </c>
      <c r="N42" s="18"/>
      <c r="O42" s="45"/>
      <c r="P42" s="78">
        <f>SUM(P38:P41)</f>
        <v>2237</v>
      </c>
      <c r="Q42" s="79">
        <f>SUM(Q38:Q41)</f>
        <v>174</v>
      </c>
      <c r="R42" s="79">
        <f>SUM(R38:R41)</f>
        <v>136</v>
      </c>
      <c r="S42" s="80">
        <f>SUM(S38:S41)</f>
        <v>208</v>
      </c>
      <c r="T42" s="56">
        <f>SUM(T38:T41)</f>
        <v>2755</v>
      </c>
      <c r="U42" s="45"/>
      <c r="V42" s="45"/>
      <c r="W42" s="45" t="s">
        <v>625</v>
      </c>
      <c r="X42" s="45" t="s">
        <v>598</v>
      </c>
      <c r="Y42" s="45" t="s">
        <v>596</v>
      </c>
      <c r="Z42" s="45" t="s">
        <v>619</v>
      </c>
    </row>
    <row r="43" spans="2:26" x14ac:dyDescent="0.2">
      <c r="N43" s="18"/>
      <c r="O43" s="65" t="s">
        <v>598</v>
      </c>
      <c r="P43" s="72">
        <f>P38/P42</f>
        <v>0.967814036656236</v>
      </c>
      <c r="Q43" s="59">
        <f>Q39/Q42</f>
        <v>0.63793103448275867</v>
      </c>
      <c r="R43" s="59">
        <f>R40/R42</f>
        <v>0.71323529411764708</v>
      </c>
      <c r="S43" s="60">
        <f>S41/S42</f>
        <v>0.62980769230769229</v>
      </c>
      <c r="T43" s="45"/>
      <c r="U43" s="45"/>
      <c r="V43" s="45"/>
      <c r="W43" s="46">
        <f>SUM(P38,Q39,R40,S41 )/T42</f>
        <v>0.90889292196007254</v>
      </c>
      <c r="X43" s="66">
        <f>(Q39+R40+S41)/SUM(Q42:S42)</f>
        <v>0.65444015444015446</v>
      </c>
      <c r="Y43" s="46">
        <f>(Q39+R40+S41)/SUM(T39:T41)</f>
        <v>0.81294964028776984</v>
      </c>
      <c r="Z43" s="67">
        <f>2*X43*Y43/(X43+Y43)</f>
        <v>0.72513368983957216</v>
      </c>
    </row>
  </sheetData>
  <mergeCells count="16">
    <mergeCell ref="D25:G25"/>
    <mergeCell ref="B27:B30"/>
    <mergeCell ref="D35:G35"/>
    <mergeCell ref="B37:B40"/>
    <mergeCell ref="D3:G3"/>
    <mergeCell ref="B5:B8"/>
    <mergeCell ref="D13:G13"/>
    <mergeCell ref="B15:B18"/>
    <mergeCell ref="N38:N41"/>
    <mergeCell ref="P13:S13"/>
    <mergeCell ref="N15:N18"/>
    <mergeCell ref="P3:S3"/>
    <mergeCell ref="N5:N8"/>
    <mergeCell ref="P26:S26"/>
    <mergeCell ref="N28:N31"/>
    <mergeCell ref="P36:S36"/>
  </mergeCells>
  <phoneticPr fontId="3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32"/>
  <sheetViews>
    <sheetView topLeftCell="A15" zoomScale="93" workbookViewId="0">
      <selection activeCell="C204" sqref="C204"/>
    </sheetView>
  </sheetViews>
  <sheetFormatPr baseColWidth="10" defaultRowHeight="16" x14ac:dyDescent="0.2"/>
  <cols>
    <col min="1" max="1" width="14.6640625" style="3" bestFit="1" customWidth="1"/>
    <col min="2" max="2" width="115.6640625" style="3" bestFit="1" customWidth="1"/>
    <col min="3" max="3" width="34.33203125" style="3" bestFit="1" customWidth="1"/>
    <col min="4" max="4" width="12.6640625" style="85" bestFit="1" customWidth="1"/>
    <col min="5" max="5" width="12.6640625" style="85" customWidth="1"/>
    <col min="6" max="9" width="12.6640625" style="108" customWidth="1"/>
    <col min="10" max="12" width="13.5" style="90" bestFit="1" customWidth="1"/>
    <col min="13" max="13" width="12" style="90" customWidth="1"/>
    <col min="14" max="14" width="13.5" style="90" bestFit="1" customWidth="1"/>
    <col min="15" max="16" width="12" style="90" bestFit="1" customWidth="1"/>
    <col min="17" max="17" width="12" style="90" customWidth="1"/>
    <col min="18" max="18" width="10.83203125" style="18"/>
    <col min="19" max="19" width="12" style="3" bestFit="1" customWidth="1"/>
    <col min="20" max="20" width="3.83203125" style="3" bestFit="1" customWidth="1"/>
    <col min="21" max="21" width="20" style="3" bestFit="1" customWidth="1"/>
    <col min="22" max="22" width="9.5" style="3" bestFit="1" customWidth="1"/>
    <col min="23" max="23" width="21.6640625" style="3" bestFit="1" customWidth="1"/>
    <col min="24" max="24" width="21.1640625" style="3" bestFit="1" customWidth="1"/>
    <col min="25" max="25" width="13.6640625" style="3" bestFit="1" customWidth="1"/>
    <col min="26" max="26" width="18.5" style="3" bestFit="1" customWidth="1"/>
    <col min="27" max="27" width="19.83203125" style="3" bestFit="1" customWidth="1"/>
    <col min="28" max="31" width="11.33203125" style="3" bestFit="1" customWidth="1"/>
    <col min="32" max="16384" width="10.83203125" style="3"/>
  </cols>
  <sheetData>
    <row r="1" spans="1:31" x14ac:dyDescent="0.2">
      <c r="A1" s="6"/>
      <c r="B1" s="6"/>
      <c r="C1" s="6"/>
      <c r="D1" s="85" t="s">
        <v>4</v>
      </c>
      <c r="E1" s="85" t="s">
        <v>775</v>
      </c>
      <c r="J1" s="228" t="s">
        <v>5</v>
      </c>
      <c r="K1" s="228"/>
      <c r="L1" s="228"/>
      <c r="M1" s="228"/>
      <c r="N1" s="228" t="s">
        <v>546</v>
      </c>
      <c r="O1" s="228"/>
      <c r="P1" s="228"/>
      <c r="Q1" s="228"/>
      <c r="S1" s="14"/>
      <c r="T1" s="16" t="s">
        <v>7</v>
      </c>
      <c r="U1" s="16" t="s">
        <v>8</v>
      </c>
      <c r="V1" s="16" t="s">
        <v>9</v>
      </c>
      <c r="W1" s="16" t="s">
        <v>10</v>
      </c>
      <c r="X1" s="16" t="s">
        <v>11</v>
      </c>
      <c r="Y1" s="16" t="s">
        <v>559</v>
      </c>
      <c r="Z1" s="2"/>
      <c r="AA1" s="2"/>
      <c r="AB1" s="2"/>
      <c r="AC1" s="2"/>
      <c r="AD1" s="2"/>
      <c r="AE1" s="2"/>
    </row>
    <row r="2" spans="1:31" x14ac:dyDescent="0.2">
      <c r="A2" s="6"/>
      <c r="B2" s="6"/>
      <c r="C2" s="6"/>
      <c r="D2" s="85" t="s">
        <v>697</v>
      </c>
      <c r="E2" s="85" t="s">
        <v>776</v>
      </c>
      <c r="J2" s="85" t="s">
        <v>1</v>
      </c>
      <c r="K2" s="85" t="s">
        <v>2</v>
      </c>
      <c r="L2" s="85" t="s">
        <v>3</v>
      </c>
      <c r="M2" s="85" t="s">
        <v>549</v>
      </c>
      <c r="N2" s="85" t="s">
        <v>1</v>
      </c>
      <c r="O2" s="85" t="s">
        <v>2</v>
      </c>
      <c r="P2" s="85" t="s">
        <v>3</v>
      </c>
      <c r="Q2" s="85" t="s">
        <v>549</v>
      </c>
      <c r="S2" s="6"/>
      <c r="T2" s="4">
        <v>1</v>
      </c>
      <c r="U2" s="4" t="s">
        <v>701</v>
      </c>
      <c r="V2" s="5">
        <v>2</v>
      </c>
      <c r="W2" s="5" t="s">
        <v>702</v>
      </c>
      <c r="X2" s="5"/>
      <c r="Y2" s="5" t="s">
        <v>703</v>
      </c>
      <c r="Z2" s="5"/>
      <c r="AA2" s="5"/>
      <c r="AB2" s="9"/>
      <c r="AC2" s="5"/>
      <c r="AD2" s="5"/>
      <c r="AE2" s="9"/>
    </row>
    <row r="3" spans="1:31" x14ac:dyDescent="0.2">
      <c r="A3" s="6" t="s">
        <v>550</v>
      </c>
      <c r="B3" s="6" t="s">
        <v>553</v>
      </c>
      <c r="C3" s="6" t="s">
        <v>571</v>
      </c>
      <c r="D3" s="85">
        <v>0.65915000000000001</v>
      </c>
      <c r="J3" s="85">
        <v>0.89700139983791305</v>
      </c>
      <c r="K3" s="85">
        <v>0.87382096868808301</v>
      </c>
      <c r="L3" s="85">
        <v>0.917885782692209</v>
      </c>
      <c r="M3" s="85">
        <v>0.89287427607326098</v>
      </c>
      <c r="N3" s="85">
        <v>0.894824153948241</v>
      </c>
      <c r="O3" s="85">
        <v>0.88007471734906395</v>
      </c>
      <c r="P3" s="85">
        <v>0.89782725180656497</v>
      </c>
      <c r="Q3" s="85">
        <v>0.88845174191453802</v>
      </c>
      <c r="S3" s="6"/>
      <c r="T3" s="4">
        <v>2</v>
      </c>
      <c r="U3" s="4" t="s">
        <v>560</v>
      </c>
      <c r="V3" s="5">
        <v>51</v>
      </c>
      <c r="W3" s="86">
        <v>36969</v>
      </c>
      <c r="X3" s="5" t="s">
        <v>704</v>
      </c>
      <c r="Y3" s="5" t="s">
        <v>705</v>
      </c>
      <c r="Z3" s="5"/>
      <c r="AA3" s="5"/>
      <c r="AB3" s="5"/>
      <c r="AC3" s="5"/>
      <c r="AD3" s="5"/>
      <c r="AE3" s="5"/>
    </row>
    <row r="4" spans="1:31" x14ac:dyDescent="0.2">
      <c r="A4" s="6" t="s">
        <v>547</v>
      </c>
      <c r="B4" s="6" t="s">
        <v>554</v>
      </c>
      <c r="C4" s="3" t="s">
        <v>551</v>
      </c>
      <c r="D4" s="85">
        <v>0.62456999999999996</v>
      </c>
      <c r="J4" s="85">
        <v>0.894459588889707</v>
      </c>
      <c r="K4" s="85">
        <v>0.87110931797201896</v>
      </c>
      <c r="L4" s="85">
        <v>0.91640708443093799</v>
      </c>
      <c r="M4" s="85">
        <v>0.89065300247262902</v>
      </c>
      <c r="N4" s="85">
        <v>0.88852023888520204</v>
      </c>
      <c r="O4" s="85">
        <v>0.86518301141326204</v>
      </c>
      <c r="P4" s="85">
        <v>0.91060751759291103</v>
      </c>
      <c r="Q4" s="85">
        <v>0.88471169744246403</v>
      </c>
      <c r="S4" s="6"/>
      <c r="T4" s="4">
        <v>3</v>
      </c>
      <c r="U4" s="4" t="s">
        <v>54</v>
      </c>
      <c r="V4" s="5">
        <v>105</v>
      </c>
      <c r="W4" s="5" t="s">
        <v>706</v>
      </c>
      <c r="X4" s="5" t="s">
        <v>55</v>
      </c>
      <c r="Y4" s="5" t="s">
        <v>707</v>
      </c>
      <c r="Z4" s="5"/>
      <c r="AA4" s="5"/>
      <c r="AB4" s="5"/>
      <c r="AC4" s="5"/>
      <c r="AD4" s="5"/>
      <c r="AE4" s="5"/>
    </row>
    <row r="5" spans="1:31" x14ac:dyDescent="0.2">
      <c r="A5" s="6" t="s">
        <v>548</v>
      </c>
      <c r="B5" s="6" t="s">
        <v>553</v>
      </c>
      <c r="C5" s="6" t="s">
        <v>552</v>
      </c>
      <c r="D5" s="85">
        <v>0.652416</v>
      </c>
      <c r="J5" s="85">
        <v>0.884623885655345</v>
      </c>
      <c r="K5" s="85">
        <v>0.86073867901298495</v>
      </c>
      <c r="L5" s="85">
        <v>0.90917853764331502</v>
      </c>
      <c r="M5" s="85">
        <v>0.88140768218314403</v>
      </c>
      <c r="N5" s="85">
        <v>0.88586595885865904</v>
      </c>
      <c r="O5" s="85">
        <v>0.871124079635619</v>
      </c>
      <c r="P5" s="85">
        <v>0.88791668530756895</v>
      </c>
      <c r="Q5" s="85">
        <v>0.87880236890261099</v>
      </c>
      <c r="S5" s="6"/>
      <c r="T5" s="5">
        <v>4</v>
      </c>
      <c r="U5" s="5" t="s">
        <v>708</v>
      </c>
      <c r="V5" s="5">
        <v>11</v>
      </c>
      <c r="W5" s="5" t="s">
        <v>709</v>
      </c>
      <c r="X5" s="5"/>
      <c r="Y5" s="5" t="s">
        <v>710</v>
      </c>
      <c r="Z5" s="5"/>
      <c r="AA5" s="5"/>
      <c r="AB5" s="5"/>
      <c r="AC5" s="5"/>
      <c r="AD5" s="5"/>
      <c r="AE5" s="5"/>
    </row>
    <row r="6" spans="1:31" x14ac:dyDescent="0.2">
      <c r="A6" s="6" t="s">
        <v>535</v>
      </c>
      <c r="B6" s="6" t="s">
        <v>555</v>
      </c>
      <c r="C6" s="3" t="s">
        <v>556</v>
      </c>
      <c r="D6" s="85">
        <v>0.60559799999999997</v>
      </c>
      <c r="J6" s="85">
        <v>0.86775215501363001</v>
      </c>
      <c r="K6" s="85">
        <v>0.84227492482598798</v>
      </c>
      <c r="L6" s="85">
        <v>0.88945904899422201</v>
      </c>
      <c r="M6" s="85">
        <v>0.86231870337179595</v>
      </c>
      <c r="N6" s="85">
        <v>0.87790311877903104</v>
      </c>
      <c r="O6" s="85">
        <v>0.85544210021184497</v>
      </c>
      <c r="P6" s="85">
        <v>0.89193486715224601</v>
      </c>
      <c r="Q6" s="85">
        <v>0.87174986605357596</v>
      </c>
      <c r="S6" s="6"/>
      <c r="T6" s="5">
        <v>5</v>
      </c>
      <c r="U6" s="5" t="s">
        <v>711</v>
      </c>
      <c r="V6" s="5">
        <v>26</v>
      </c>
      <c r="W6" s="86">
        <v>37030</v>
      </c>
      <c r="X6" s="5" t="s">
        <v>712</v>
      </c>
      <c r="Y6" s="5" t="s">
        <v>713</v>
      </c>
      <c r="Z6" s="5"/>
      <c r="AA6" s="5"/>
      <c r="AB6" s="5"/>
      <c r="AC6" s="5"/>
      <c r="AD6" s="5"/>
      <c r="AE6" s="5"/>
    </row>
    <row r="7" spans="1:31" x14ac:dyDescent="0.2">
      <c r="A7" s="6" t="s">
        <v>558</v>
      </c>
      <c r="B7" s="6" t="s">
        <v>555</v>
      </c>
      <c r="C7" s="3" t="s">
        <v>557</v>
      </c>
      <c r="D7" s="85">
        <v>0.60664300000000004</v>
      </c>
      <c r="J7" s="85">
        <v>0.86620496574080896</v>
      </c>
      <c r="K7" s="85">
        <v>0.84037960545785995</v>
      </c>
      <c r="L7" s="85">
        <v>0.88880942235261495</v>
      </c>
      <c r="M7" s="85">
        <v>0.86085355880963399</v>
      </c>
      <c r="N7" s="85">
        <v>0.876244193762441</v>
      </c>
      <c r="O7" s="85">
        <v>0.85886663766673699</v>
      </c>
      <c r="P7" s="85">
        <v>0.88149171005928195</v>
      </c>
      <c r="Q7" s="102">
        <v>0.86876643830693401</v>
      </c>
      <c r="S7" s="6"/>
      <c r="T7" s="5">
        <v>6</v>
      </c>
      <c r="U7" s="5" t="s">
        <v>562</v>
      </c>
      <c r="V7" s="5">
        <v>94</v>
      </c>
      <c r="W7" s="86">
        <v>41231</v>
      </c>
      <c r="X7" s="5"/>
      <c r="Y7" s="5" t="s">
        <v>714</v>
      </c>
      <c r="Z7" s="5"/>
      <c r="AA7" s="5"/>
      <c r="AB7" s="5"/>
      <c r="AC7" s="5"/>
      <c r="AD7" s="5"/>
      <c r="AE7" s="5"/>
    </row>
    <row r="8" spans="1:31" x14ac:dyDescent="0.2">
      <c r="S8" s="6"/>
      <c r="T8" s="5">
        <v>7</v>
      </c>
      <c r="U8" s="5" t="s">
        <v>715</v>
      </c>
      <c r="V8" s="5">
        <v>33</v>
      </c>
      <c r="W8" s="86">
        <v>37000</v>
      </c>
      <c r="X8" s="5"/>
      <c r="Y8" s="5" t="s">
        <v>716</v>
      </c>
      <c r="Z8" s="5"/>
      <c r="AA8" s="5"/>
      <c r="AB8" s="5"/>
      <c r="AC8" s="5"/>
      <c r="AD8" s="5"/>
      <c r="AE8" s="5"/>
    </row>
    <row r="9" spans="1:31" x14ac:dyDescent="0.2">
      <c r="A9" s="6" t="s">
        <v>563</v>
      </c>
      <c r="B9" s="6" t="s">
        <v>564</v>
      </c>
      <c r="C9" s="3" t="s">
        <v>565</v>
      </c>
      <c r="D9" s="85">
        <v>0.624309</v>
      </c>
      <c r="J9" s="85">
        <v>0.93339718558903695</v>
      </c>
      <c r="K9" s="85">
        <v>0.91637783961090102</v>
      </c>
      <c r="L9" s="85">
        <v>0.94699125403344497</v>
      </c>
      <c r="M9" s="85">
        <v>0.93045775532563602</v>
      </c>
      <c r="N9" s="85">
        <v>0.88022561380225595</v>
      </c>
      <c r="O9" s="85">
        <v>0.86370752458885003</v>
      </c>
      <c r="P9" s="85">
        <v>0.88412573133844996</v>
      </c>
      <c r="Q9" s="85">
        <v>0.87329050012571796</v>
      </c>
      <c r="S9" s="6"/>
      <c r="T9" s="5">
        <v>8</v>
      </c>
      <c r="U9" s="5" t="s">
        <v>561</v>
      </c>
      <c r="V9" s="5">
        <v>134</v>
      </c>
      <c r="W9" s="86">
        <v>41200</v>
      </c>
      <c r="X9" s="5"/>
      <c r="Y9" s="5" t="s">
        <v>717</v>
      </c>
      <c r="Z9" s="5"/>
      <c r="AA9" s="5"/>
      <c r="AB9" s="11"/>
      <c r="AC9" s="11"/>
      <c r="AD9" s="11"/>
      <c r="AE9" s="11"/>
    </row>
    <row r="10" spans="1:31" x14ac:dyDescent="0.2">
      <c r="A10" s="6" t="s">
        <v>411</v>
      </c>
      <c r="B10" s="6" t="s">
        <v>566</v>
      </c>
      <c r="C10" s="3" t="s">
        <v>567</v>
      </c>
      <c r="D10" s="85">
        <v>0.65654599999999996</v>
      </c>
      <c r="J10" s="85">
        <v>0.94172253739040701</v>
      </c>
      <c r="K10" s="85">
        <v>0.92539410856570903</v>
      </c>
      <c r="L10" s="85">
        <v>0.95457759387776298</v>
      </c>
      <c r="M10" s="85">
        <v>0.93887480936261603</v>
      </c>
      <c r="N10" s="85">
        <v>0.894824153948241</v>
      </c>
      <c r="O10" s="85">
        <v>0.87722736448360406</v>
      </c>
      <c r="P10" s="85">
        <v>0.90307013365634603</v>
      </c>
      <c r="Q10" s="85">
        <v>0.88921177109515603</v>
      </c>
      <c r="S10" s="6"/>
      <c r="T10" s="5">
        <v>9</v>
      </c>
      <c r="U10" s="5" t="s">
        <v>718</v>
      </c>
      <c r="V10" s="5">
        <v>35</v>
      </c>
      <c r="W10" s="5" t="s">
        <v>719</v>
      </c>
      <c r="X10" s="5" t="s">
        <v>720</v>
      </c>
      <c r="Y10" s="5" t="s">
        <v>721</v>
      </c>
      <c r="Z10" s="5"/>
      <c r="AA10" s="5"/>
      <c r="AB10" s="5"/>
      <c r="AC10" s="5"/>
      <c r="AD10" s="5"/>
      <c r="AE10" s="5"/>
    </row>
    <row r="11" spans="1:31" x14ac:dyDescent="0.2">
      <c r="A11" s="6"/>
      <c r="B11" s="6"/>
      <c r="N11" s="85"/>
      <c r="O11" s="85"/>
      <c r="P11" s="85"/>
      <c r="Q11" s="85"/>
      <c r="S11" s="6"/>
      <c r="T11" s="5">
        <v>10</v>
      </c>
      <c r="U11" s="5" t="s">
        <v>722</v>
      </c>
      <c r="V11" s="5">
        <v>38</v>
      </c>
      <c r="W11" s="86">
        <v>37153</v>
      </c>
      <c r="X11" s="5"/>
      <c r="Y11" s="5" t="s">
        <v>723</v>
      </c>
      <c r="Z11" s="5"/>
      <c r="AA11" s="5"/>
      <c r="AB11" s="5"/>
      <c r="AC11" s="5"/>
      <c r="AD11" s="5"/>
      <c r="AE11" s="5"/>
    </row>
    <row r="12" spans="1:31" x14ac:dyDescent="0.2">
      <c r="A12" s="6" t="s">
        <v>570</v>
      </c>
      <c r="B12" s="6"/>
      <c r="J12" s="85"/>
      <c r="K12" s="85"/>
      <c r="L12" s="85"/>
      <c r="M12" s="85"/>
      <c r="N12" s="85"/>
      <c r="O12" s="85"/>
      <c r="P12" s="85"/>
      <c r="Q12" s="85"/>
      <c r="S12" s="6"/>
      <c r="T12" s="5">
        <v>11</v>
      </c>
      <c r="U12" s="5" t="s">
        <v>724</v>
      </c>
      <c r="V12" s="5">
        <v>64</v>
      </c>
      <c r="W12" s="86">
        <v>37153</v>
      </c>
      <c r="X12" s="5"/>
      <c r="Y12" s="5" t="s">
        <v>725</v>
      </c>
      <c r="Z12" s="5"/>
      <c r="AA12" s="5"/>
      <c r="AB12" s="5"/>
      <c r="AC12" s="5"/>
      <c r="AD12" s="5"/>
      <c r="AE12" s="5"/>
    </row>
    <row r="13" spans="1:31" x14ac:dyDescent="0.2">
      <c r="A13" s="6" t="s">
        <v>569</v>
      </c>
      <c r="B13" s="6" t="s">
        <v>553</v>
      </c>
      <c r="C13" s="3" t="s">
        <v>568</v>
      </c>
      <c r="D13" s="85">
        <v>0.65934099999999995</v>
      </c>
      <c r="J13" s="85">
        <v>0.89272821041774097</v>
      </c>
      <c r="K13" s="85">
        <v>0.84066797642436097</v>
      </c>
      <c r="L13" s="85">
        <v>0.93755477651183095</v>
      </c>
      <c r="M13" s="85">
        <v>0.886471928734203</v>
      </c>
      <c r="N13" s="85">
        <v>0.89648307896483004</v>
      </c>
      <c r="O13" s="85">
        <v>0.86443883984867498</v>
      </c>
      <c r="P13" s="85">
        <v>0.90197368421052604</v>
      </c>
      <c r="Q13" s="85">
        <v>0.88280746941403698</v>
      </c>
      <c r="S13" s="6"/>
      <c r="T13" s="5">
        <v>12</v>
      </c>
      <c r="U13" s="5" t="s">
        <v>726</v>
      </c>
      <c r="V13" s="5">
        <v>103</v>
      </c>
      <c r="W13" s="5" t="s">
        <v>727</v>
      </c>
      <c r="X13" s="5"/>
      <c r="Y13" s="5" t="s">
        <v>728</v>
      </c>
      <c r="Z13" s="5"/>
      <c r="AA13" s="5"/>
      <c r="AB13" s="5"/>
      <c r="AC13" s="5"/>
      <c r="AD13" s="5"/>
      <c r="AE13" s="5"/>
    </row>
    <row r="14" spans="1:31" x14ac:dyDescent="0.2">
      <c r="A14" s="6" t="s">
        <v>629</v>
      </c>
      <c r="B14" s="6" t="s">
        <v>630</v>
      </c>
      <c r="C14" t="s">
        <v>628</v>
      </c>
      <c r="D14" s="85">
        <v>0.679245283018867</v>
      </c>
      <c r="J14" s="85">
        <v>0.89965372430560597</v>
      </c>
      <c r="K14" s="85">
        <v>0.88139148043682602</v>
      </c>
      <c r="L14" s="85">
        <v>0.89008179959100198</v>
      </c>
      <c r="M14" s="85">
        <v>0.88571532395799202</v>
      </c>
      <c r="N14" s="85">
        <v>0.88747731397459095</v>
      </c>
      <c r="O14" s="85">
        <v>0.57966101694915195</v>
      </c>
      <c r="P14" s="85">
        <v>0.82014388489208601</v>
      </c>
      <c r="Q14" s="85"/>
      <c r="T14" s="5">
        <v>13</v>
      </c>
      <c r="U14" s="5" t="s">
        <v>729</v>
      </c>
      <c r="V14" s="5">
        <v>51</v>
      </c>
      <c r="W14" s="86">
        <v>37000</v>
      </c>
      <c r="X14" s="5" t="s">
        <v>730</v>
      </c>
      <c r="Y14" s="5" t="s">
        <v>731</v>
      </c>
      <c r="Z14" s="5"/>
      <c r="AA14" s="5"/>
      <c r="AB14" s="5"/>
      <c r="AC14" s="5"/>
      <c r="AD14" s="5"/>
      <c r="AE14" s="5"/>
    </row>
    <row r="15" spans="1:31" x14ac:dyDescent="0.2">
      <c r="S15" s="6"/>
      <c r="T15" s="5">
        <v>14</v>
      </c>
      <c r="U15" s="5" t="s">
        <v>732</v>
      </c>
      <c r="V15" s="5">
        <v>7</v>
      </c>
      <c r="W15" s="5" t="s">
        <v>733</v>
      </c>
      <c r="X15" s="5"/>
      <c r="Y15" s="5" t="s">
        <v>734</v>
      </c>
      <c r="Z15" s="5"/>
      <c r="AA15" s="5"/>
      <c r="AB15" s="5"/>
      <c r="AC15" s="5"/>
      <c r="AD15" s="5"/>
      <c r="AE15" s="5"/>
    </row>
    <row r="16" spans="1:31" x14ac:dyDescent="0.2">
      <c r="A16" s="6" t="s">
        <v>633</v>
      </c>
      <c r="B16" s="3" t="s">
        <v>637</v>
      </c>
      <c r="C16" s="3" t="s">
        <v>634</v>
      </c>
      <c r="D16" s="85">
        <v>0.70193285859613397</v>
      </c>
      <c r="S16" s="6"/>
      <c r="T16" s="5">
        <v>15</v>
      </c>
      <c r="U16" s="5" t="s">
        <v>735</v>
      </c>
      <c r="V16" s="5">
        <v>31</v>
      </c>
      <c r="W16" s="5" t="s">
        <v>719</v>
      </c>
      <c r="X16" s="5" t="s">
        <v>736</v>
      </c>
      <c r="Y16" s="5" t="s">
        <v>737</v>
      </c>
      <c r="Z16" s="5"/>
      <c r="AA16" s="5"/>
      <c r="AB16" s="5"/>
      <c r="AC16" s="5"/>
      <c r="AD16" s="8"/>
      <c r="AE16" s="5"/>
    </row>
    <row r="17" spans="1:31" x14ac:dyDescent="0.2">
      <c r="A17" s="6" t="s">
        <v>632</v>
      </c>
      <c r="B17" s="3" t="s">
        <v>637</v>
      </c>
      <c r="C17" s="3" t="s">
        <v>638</v>
      </c>
      <c r="D17" s="85">
        <v>0.68611670020120696</v>
      </c>
      <c r="J17" s="85"/>
      <c r="K17" s="85"/>
      <c r="L17" s="85"/>
      <c r="M17" s="85"/>
      <c r="N17" s="85"/>
      <c r="O17" s="85"/>
      <c r="P17" s="85"/>
      <c r="Q17" s="85"/>
      <c r="W17" s="5"/>
      <c r="X17" s="5"/>
      <c r="Y17" s="5"/>
      <c r="Z17" s="5"/>
      <c r="AA17" s="5"/>
      <c r="AB17" s="5"/>
      <c r="AC17" s="5"/>
      <c r="AD17" s="5"/>
      <c r="AE17" s="5"/>
    </row>
    <row r="18" spans="1:31" x14ac:dyDescent="0.2">
      <c r="A18" s="6" t="s">
        <v>632</v>
      </c>
      <c r="B18" s="3" t="s">
        <v>648</v>
      </c>
      <c r="C18" s="3" t="s">
        <v>647</v>
      </c>
      <c r="D18" s="85">
        <v>0.70600203458799604</v>
      </c>
      <c r="W18" s="5"/>
      <c r="X18" s="5"/>
      <c r="Y18" s="5"/>
      <c r="Z18" s="5"/>
      <c r="AA18" s="5"/>
      <c r="AB18" s="5"/>
      <c r="AC18" s="5"/>
      <c r="AD18" s="5"/>
      <c r="AE18" s="5"/>
    </row>
    <row r="19" spans="1:31" x14ac:dyDescent="0.2">
      <c r="A19" s="6" t="s">
        <v>632</v>
      </c>
      <c r="B19" s="3" t="s">
        <v>646</v>
      </c>
      <c r="C19" s="3" t="s">
        <v>642</v>
      </c>
      <c r="D19" s="85">
        <v>0.67557251908396898</v>
      </c>
      <c r="J19" s="85"/>
      <c r="K19" s="85"/>
      <c r="L19" s="85"/>
      <c r="M19" s="85"/>
      <c r="N19" s="85"/>
      <c r="O19" s="85"/>
      <c r="P19" s="85"/>
      <c r="Q19" s="85"/>
      <c r="S19" s="6"/>
      <c r="T19" s="6"/>
      <c r="U19" s="6"/>
      <c r="W19" s="5"/>
      <c r="X19" s="5"/>
      <c r="Y19" s="5"/>
      <c r="Z19" s="5"/>
      <c r="AA19" s="5"/>
      <c r="AB19" s="5"/>
      <c r="AC19" s="5"/>
      <c r="AD19" s="5"/>
      <c r="AE19" s="5"/>
    </row>
    <row r="20" spans="1:31" x14ac:dyDescent="0.2">
      <c r="A20" s="6" t="s">
        <v>632</v>
      </c>
      <c r="B20" s="3" t="s">
        <v>645</v>
      </c>
      <c r="C20" s="3" t="s">
        <v>639</v>
      </c>
      <c r="D20" s="85">
        <v>0.69192422731804504</v>
      </c>
      <c r="J20" s="85"/>
      <c r="K20" s="85"/>
      <c r="L20" s="85"/>
      <c r="M20" s="85"/>
      <c r="N20" s="85"/>
      <c r="O20" s="85"/>
      <c r="P20" s="85"/>
      <c r="Q20" s="85"/>
      <c r="S20" s="6"/>
      <c r="T20" s="6"/>
      <c r="U20" s="6"/>
      <c r="W20" s="5"/>
      <c r="X20" s="5"/>
      <c r="Y20" s="5"/>
      <c r="Z20" s="5"/>
      <c r="AA20" s="5"/>
      <c r="AB20" s="5"/>
      <c r="AC20" s="5"/>
      <c r="AD20" s="5"/>
      <c r="AE20" s="5"/>
    </row>
    <row r="21" spans="1:31" x14ac:dyDescent="0.2">
      <c r="A21" s="6" t="s">
        <v>632</v>
      </c>
      <c r="B21" s="3" t="s">
        <v>640</v>
      </c>
      <c r="C21" s="3" t="s">
        <v>641</v>
      </c>
      <c r="D21" s="85">
        <v>0.69362992922143496</v>
      </c>
      <c r="J21" s="85"/>
      <c r="K21" s="85"/>
      <c r="L21" s="85"/>
      <c r="M21" s="85"/>
      <c r="N21" s="85"/>
      <c r="O21" s="85"/>
      <c r="P21" s="85"/>
      <c r="Q21" s="85"/>
      <c r="S21" s="6"/>
      <c r="T21" s="6"/>
      <c r="U21" s="6"/>
      <c r="W21" s="5"/>
      <c r="X21" s="5"/>
      <c r="Y21" s="5"/>
      <c r="Z21" s="5"/>
      <c r="AA21" s="5"/>
      <c r="AB21" s="5"/>
      <c r="AC21" s="5"/>
      <c r="AD21" s="5"/>
      <c r="AE21" s="5"/>
    </row>
    <row r="22" spans="1:31" x14ac:dyDescent="0.2">
      <c r="A22" s="6" t="s">
        <v>632</v>
      </c>
      <c r="B22" s="3" t="s">
        <v>644</v>
      </c>
      <c r="C22" s="3" t="s">
        <v>643</v>
      </c>
      <c r="D22" s="91">
        <v>0.68699186991869898</v>
      </c>
      <c r="E22" s="91"/>
      <c r="F22" s="91"/>
      <c r="G22" s="91"/>
      <c r="H22" s="91"/>
      <c r="I22" s="91"/>
      <c r="J22" s="92"/>
      <c r="K22" s="92"/>
      <c r="L22" s="92"/>
      <c r="M22" s="92"/>
      <c r="N22" s="92"/>
      <c r="O22" s="92"/>
      <c r="P22" s="92"/>
      <c r="Q22" s="92"/>
      <c r="S22" s="13"/>
      <c r="T22" s="6"/>
      <c r="U22" s="13"/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6" t="s">
        <v>632</v>
      </c>
      <c r="B23" s="3" t="s">
        <v>650</v>
      </c>
      <c r="C23" s="3" t="s">
        <v>649</v>
      </c>
      <c r="D23" s="85">
        <v>0.69906928645294697</v>
      </c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6" t="s">
        <v>632</v>
      </c>
      <c r="B24" s="3" t="s">
        <v>655</v>
      </c>
      <c r="C24" s="3" t="s">
        <v>649</v>
      </c>
      <c r="D24" s="85">
        <v>0.65373423860329705</v>
      </c>
      <c r="J24" s="85"/>
      <c r="K24" s="85"/>
      <c r="L24" s="85"/>
      <c r="M24" s="85"/>
      <c r="N24" s="85"/>
      <c r="O24" s="85"/>
      <c r="P24" s="85"/>
      <c r="Q24" s="85"/>
      <c r="S24" s="6"/>
      <c r="T24" s="10"/>
      <c r="U24" s="6"/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6" t="s">
        <v>632</v>
      </c>
      <c r="B25" s="3" t="s">
        <v>652</v>
      </c>
      <c r="C25" s="3" t="s">
        <v>651</v>
      </c>
      <c r="D25" s="85">
        <v>0.66873706004140698</v>
      </c>
      <c r="J25" s="85"/>
      <c r="K25" s="85"/>
      <c r="L25" s="85"/>
      <c r="M25" s="85"/>
      <c r="N25" s="85"/>
      <c r="O25" s="85"/>
      <c r="P25" s="85"/>
      <c r="Q25" s="85"/>
      <c r="S25" s="6"/>
      <c r="T25" s="6"/>
      <c r="U25" s="6"/>
      <c r="W25" s="5"/>
      <c r="X25" s="5"/>
      <c r="Y25" s="5"/>
      <c r="Z25" s="5"/>
      <c r="AA25" s="5"/>
      <c r="AB25" s="5"/>
      <c r="AC25" s="5"/>
      <c r="AD25" s="5"/>
      <c r="AE25" s="5"/>
    </row>
    <row r="26" spans="1:31" x14ac:dyDescent="0.2">
      <c r="A26" s="6" t="s">
        <v>632</v>
      </c>
      <c r="B26" s="3" t="s">
        <v>653</v>
      </c>
      <c r="C26" s="3" t="s">
        <v>654</v>
      </c>
      <c r="D26" s="85">
        <v>0.71168274383708396</v>
      </c>
      <c r="J26" s="85"/>
      <c r="K26" s="85"/>
      <c r="L26" s="85"/>
      <c r="M26" s="85"/>
      <c r="N26" s="85"/>
      <c r="O26" s="85"/>
      <c r="P26" s="85"/>
      <c r="Q26" s="85"/>
      <c r="S26" s="6"/>
      <c r="T26" s="6"/>
      <c r="U26" s="6"/>
      <c r="W26" s="5"/>
      <c r="X26" s="5"/>
      <c r="Y26" s="5"/>
      <c r="Z26" s="5"/>
      <c r="AA26" s="5"/>
      <c r="AB26" s="5"/>
      <c r="AC26" s="5"/>
      <c r="AD26" s="5"/>
      <c r="AE26" s="5"/>
    </row>
    <row r="27" spans="1:31" x14ac:dyDescent="0.2">
      <c r="A27" s="6" t="s">
        <v>632</v>
      </c>
      <c r="B27" s="3" t="s">
        <v>657</v>
      </c>
      <c r="C27" s="3" t="s">
        <v>656</v>
      </c>
      <c r="D27" s="85">
        <v>0.69762641898864797</v>
      </c>
      <c r="J27" s="85"/>
      <c r="K27" s="85"/>
      <c r="L27" s="85"/>
      <c r="M27" s="85"/>
      <c r="N27" s="85"/>
      <c r="O27" s="85"/>
      <c r="P27" s="85"/>
      <c r="Q27" s="85"/>
      <c r="S27" s="6"/>
      <c r="T27" s="6"/>
      <c r="U27" s="6"/>
      <c r="W27" s="5"/>
      <c r="X27" s="5"/>
      <c r="Y27" s="5"/>
      <c r="Z27" s="5"/>
      <c r="AA27" s="5"/>
      <c r="AB27" s="5"/>
      <c r="AC27" s="5"/>
      <c r="AD27" s="5"/>
      <c r="AE27" s="5"/>
    </row>
    <row r="28" spans="1:31" x14ac:dyDescent="0.2">
      <c r="A28" s="6" t="s">
        <v>632</v>
      </c>
      <c r="B28" s="3" t="s">
        <v>659</v>
      </c>
      <c r="C28" s="6" t="s">
        <v>658</v>
      </c>
      <c r="D28" s="85">
        <v>0.70225872689938396</v>
      </c>
      <c r="J28" s="85"/>
      <c r="K28" s="85"/>
      <c r="L28" s="85"/>
      <c r="M28" s="85"/>
      <c r="N28" s="85"/>
      <c r="O28" s="85"/>
      <c r="P28" s="85"/>
      <c r="Q28" s="85"/>
      <c r="S28" s="6"/>
      <c r="T28" s="6"/>
      <c r="U28" s="6"/>
      <c r="W28" s="5"/>
      <c r="X28" s="5"/>
      <c r="Y28" s="5"/>
      <c r="Z28" s="5"/>
      <c r="AA28" s="5"/>
      <c r="AB28" s="5"/>
      <c r="AC28" s="5"/>
      <c r="AD28" s="5"/>
      <c r="AE28" s="5"/>
    </row>
    <row r="29" spans="1:31" x14ac:dyDescent="0.2">
      <c r="A29" s="6" t="s">
        <v>632</v>
      </c>
      <c r="B29" s="3" t="s">
        <v>661</v>
      </c>
      <c r="C29" s="3" t="s">
        <v>660</v>
      </c>
      <c r="D29" s="85">
        <v>0.69269269269269196</v>
      </c>
      <c r="W29" s="5"/>
      <c r="X29" s="5"/>
      <c r="Y29" s="5"/>
      <c r="Z29" s="5"/>
      <c r="AA29" s="5"/>
      <c r="AB29" s="5"/>
      <c r="AC29" s="5"/>
      <c r="AD29" s="5"/>
      <c r="AE29" s="5"/>
    </row>
    <row r="30" spans="1:31" x14ac:dyDescent="0.2">
      <c r="A30" s="6" t="s">
        <v>632</v>
      </c>
      <c r="C30" s="3" t="s">
        <v>662</v>
      </c>
      <c r="D30" s="85">
        <v>0.70304302203567604</v>
      </c>
      <c r="J30" s="85"/>
      <c r="K30" s="85"/>
      <c r="L30" s="85"/>
      <c r="M30" s="85"/>
      <c r="N30" s="85"/>
      <c r="O30" s="85"/>
      <c r="P30" s="85"/>
      <c r="Q30" s="85"/>
      <c r="S30" s="6"/>
      <c r="T30" s="6"/>
      <c r="U30" s="6"/>
      <c r="W30" s="5"/>
      <c r="X30" s="5"/>
      <c r="Y30" s="5"/>
      <c r="Z30" s="5"/>
      <c r="AA30" s="5"/>
      <c r="AB30" s="5"/>
      <c r="AC30" s="5"/>
      <c r="AD30" s="5"/>
      <c r="AE30" s="5"/>
    </row>
    <row r="31" spans="1:31" x14ac:dyDescent="0.2">
      <c r="J31" s="85"/>
      <c r="K31" s="85"/>
      <c r="L31" s="85"/>
      <c r="M31" s="85"/>
      <c r="N31" s="85"/>
      <c r="O31" s="85"/>
      <c r="P31" s="85"/>
      <c r="Q31" s="85"/>
      <c r="S31" s="6"/>
      <c r="T31" s="6"/>
      <c r="U31" s="6"/>
      <c r="W31" s="5"/>
      <c r="X31" s="5"/>
      <c r="Y31" s="5"/>
      <c r="Z31" s="5"/>
      <c r="AA31" s="5"/>
      <c r="AB31" s="5"/>
      <c r="AC31" s="5"/>
      <c r="AD31" s="5"/>
      <c r="AE31" s="5"/>
    </row>
    <row r="32" spans="1:31" x14ac:dyDescent="0.2">
      <c r="A32" s="6" t="s">
        <v>632</v>
      </c>
      <c r="B32" s="3" t="s">
        <v>793</v>
      </c>
      <c r="C32" s="3" t="s">
        <v>780</v>
      </c>
      <c r="D32" s="87">
        <v>0.72340425531914898</v>
      </c>
      <c r="E32" s="87">
        <v>0.72358591248665904</v>
      </c>
      <c r="J32" s="85"/>
      <c r="K32" s="85"/>
      <c r="L32" s="85"/>
      <c r="M32" s="85"/>
      <c r="N32" s="85"/>
      <c r="O32" s="85"/>
      <c r="P32" s="85"/>
      <c r="Q32" s="85"/>
      <c r="S32" s="6"/>
      <c r="T32" s="6"/>
      <c r="U32" s="6"/>
      <c r="W32" s="5"/>
      <c r="X32" s="5"/>
      <c r="Y32" s="5"/>
      <c r="Z32" s="5"/>
      <c r="AA32" s="5"/>
      <c r="AB32" s="5"/>
      <c r="AC32" s="5"/>
      <c r="AD32" s="5"/>
      <c r="AE32" s="5"/>
    </row>
    <row r="33" spans="1:31" x14ac:dyDescent="0.2">
      <c r="B33" s="3" t="s">
        <v>794</v>
      </c>
      <c r="C33" s="3" t="s">
        <v>779</v>
      </c>
      <c r="D33" s="87">
        <v>0.72307692307692295</v>
      </c>
      <c r="J33" s="85"/>
      <c r="K33" s="85"/>
      <c r="L33" s="85"/>
      <c r="M33" s="85"/>
      <c r="N33" s="85"/>
      <c r="O33" s="85"/>
      <c r="P33" s="85"/>
      <c r="Q33" s="85"/>
      <c r="S33" s="6"/>
      <c r="T33" s="6"/>
      <c r="U33" s="6"/>
      <c r="W33" s="5"/>
      <c r="X33" s="5"/>
      <c r="Y33" s="5"/>
      <c r="Z33" s="5"/>
      <c r="AA33" s="5"/>
      <c r="AB33" s="5"/>
      <c r="AC33" s="5"/>
      <c r="AD33" s="5"/>
      <c r="AE33" s="5"/>
    </row>
    <row r="34" spans="1:31" x14ac:dyDescent="0.2">
      <c r="B34" s="3" t="s">
        <v>795</v>
      </c>
      <c r="C34" s="3" t="s">
        <v>781</v>
      </c>
      <c r="D34" s="87">
        <v>0.72766884531590403</v>
      </c>
      <c r="E34" s="87">
        <v>0.72766884531590403</v>
      </c>
      <c r="W34" s="5"/>
      <c r="X34" s="5"/>
      <c r="Y34" s="5"/>
      <c r="Z34" s="5"/>
      <c r="AA34" s="5"/>
      <c r="AB34" s="5"/>
      <c r="AC34" s="5"/>
      <c r="AD34" s="5"/>
      <c r="AE34" s="5"/>
    </row>
    <row r="35" spans="1:31" x14ac:dyDescent="0.2">
      <c r="A35" s="6"/>
      <c r="B35" s="3" t="s">
        <v>796</v>
      </c>
      <c r="C35" s="3" t="s">
        <v>786</v>
      </c>
      <c r="D35" s="87">
        <v>0.72312703583061799</v>
      </c>
      <c r="E35" s="87">
        <v>0.72844827586206895</v>
      </c>
      <c r="W35" s="5"/>
      <c r="X35" s="5"/>
      <c r="Y35" s="5"/>
      <c r="Z35" s="5"/>
      <c r="AA35" s="5"/>
      <c r="AB35" s="5"/>
      <c r="AC35" s="5"/>
      <c r="AD35" s="5"/>
      <c r="AE35" s="5"/>
    </row>
    <row r="36" spans="1:31" x14ac:dyDescent="0.2">
      <c r="B36" s="3" t="s">
        <v>813</v>
      </c>
      <c r="C36" s="3" t="s">
        <v>812</v>
      </c>
      <c r="D36" s="95">
        <v>0.72604284103720396</v>
      </c>
      <c r="E36" s="95">
        <v>0.72604284103720396</v>
      </c>
      <c r="J36" s="85"/>
      <c r="K36" s="85"/>
      <c r="L36" s="85"/>
      <c r="M36" s="85"/>
      <c r="N36" s="85"/>
      <c r="O36" s="85"/>
      <c r="P36" s="85"/>
      <c r="Q36" s="85"/>
      <c r="S36" s="6"/>
      <c r="T36" s="6"/>
      <c r="U36" s="6"/>
      <c r="W36" s="5"/>
      <c r="X36" s="5"/>
      <c r="Y36" s="5"/>
      <c r="Z36" s="5"/>
      <c r="AA36" s="5"/>
      <c r="AB36" s="5"/>
      <c r="AC36" s="5"/>
      <c r="AD36" s="5"/>
      <c r="AE36" s="5"/>
    </row>
    <row r="37" spans="1:31" x14ac:dyDescent="0.2">
      <c r="J37" s="85"/>
      <c r="K37" s="85"/>
      <c r="L37" s="85"/>
      <c r="M37" s="85"/>
      <c r="N37" s="85"/>
      <c r="O37" s="85"/>
      <c r="P37" s="85"/>
      <c r="Q37" s="85"/>
      <c r="S37" s="6"/>
      <c r="T37" s="6"/>
      <c r="U37" s="6"/>
      <c r="W37" s="5"/>
      <c r="X37" s="5"/>
      <c r="Y37" s="5"/>
      <c r="Z37" s="5"/>
      <c r="AA37" s="5"/>
      <c r="AB37" s="5"/>
      <c r="AC37" s="5"/>
      <c r="AD37" s="5"/>
      <c r="AE37" s="5"/>
    </row>
    <row r="38" spans="1:31" x14ac:dyDescent="0.2">
      <c r="A38" s="6"/>
      <c r="B38" s="6"/>
      <c r="J38" s="85"/>
      <c r="K38" s="85"/>
      <c r="L38" s="85"/>
      <c r="M38" s="85"/>
      <c r="N38" s="85"/>
      <c r="O38" s="85"/>
      <c r="P38" s="85"/>
      <c r="Q38" s="85"/>
      <c r="S38" s="6"/>
      <c r="T38" s="6"/>
      <c r="U38" s="6"/>
      <c r="W38" s="5"/>
      <c r="X38" s="5"/>
      <c r="Y38" s="5"/>
      <c r="Z38" s="5"/>
      <c r="AA38" s="5"/>
      <c r="AB38" s="5"/>
      <c r="AC38" s="8"/>
      <c r="AD38" s="5"/>
      <c r="AE38" s="5"/>
    </row>
    <row r="39" spans="1:31" x14ac:dyDescent="0.2">
      <c r="J39" s="85"/>
      <c r="K39" s="85"/>
      <c r="L39" s="85"/>
      <c r="M39" s="85"/>
      <c r="N39" s="85"/>
      <c r="O39" s="85"/>
      <c r="P39" s="85"/>
      <c r="Q39" s="85"/>
      <c r="S39" s="6"/>
      <c r="T39" s="6"/>
      <c r="U39" s="6"/>
    </row>
    <row r="40" spans="1:31" x14ac:dyDescent="0.2">
      <c r="A40" s="3" t="s">
        <v>665</v>
      </c>
      <c r="B40" s="3" t="s">
        <v>693</v>
      </c>
      <c r="C40" s="3" t="s">
        <v>663</v>
      </c>
      <c r="D40" s="85">
        <v>0.66915191053122003</v>
      </c>
      <c r="J40" s="85"/>
      <c r="K40" s="85"/>
      <c r="L40" s="85"/>
      <c r="M40" s="85"/>
      <c r="N40" s="85"/>
      <c r="O40" s="85"/>
      <c r="P40" s="85"/>
      <c r="Q40" s="85"/>
      <c r="S40" s="6"/>
      <c r="T40" s="6"/>
      <c r="U40" s="6"/>
    </row>
    <row r="41" spans="1:31" x14ac:dyDescent="0.2">
      <c r="B41" s="3" t="s">
        <v>692</v>
      </c>
      <c r="C41" s="3" t="s">
        <v>664</v>
      </c>
      <c r="D41" s="85">
        <v>0.67109004739336398</v>
      </c>
      <c r="J41" s="85"/>
      <c r="K41" s="85"/>
      <c r="L41" s="85"/>
      <c r="M41" s="85"/>
      <c r="N41" s="85"/>
      <c r="O41" s="85"/>
      <c r="P41" s="85"/>
      <c r="Q41" s="85"/>
      <c r="S41" s="6"/>
      <c r="T41" s="6"/>
      <c r="U41" s="6"/>
    </row>
    <row r="42" spans="1:31" x14ac:dyDescent="0.2">
      <c r="B42" s="3" t="s">
        <v>691</v>
      </c>
      <c r="C42" s="3" t="s">
        <v>666</v>
      </c>
      <c r="D42" s="85">
        <v>0.71773347324239201</v>
      </c>
    </row>
    <row r="43" spans="1:31" x14ac:dyDescent="0.2">
      <c r="B43" s="3" t="s">
        <v>690</v>
      </c>
      <c r="C43" s="3" t="s">
        <v>672</v>
      </c>
      <c r="D43" s="85">
        <v>0.72607260726072598</v>
      </c>
      <c r="J43" s="85"/>
      <c r="K43" s="85"/>
      <c r="L43" s="85"/>
      <c r="M43" s="85"/>
      <c r="N43" s="85"/>
      <c r="O43" s="85"/>
      <c r="P43" s="85"/>
      <c r="Q43" s="85"/>
      <c r="S43" s="6"/>
      <c r="T43" s="6"/>
      <c r="U43" s="6"/>
    </row>
    <row r="44" spans="1:31" x14ac:dyDescent="0.2">
      <c r="B44" s="3" t="s">
        <v>689</v>
      </c>
      <c r="C44" s="3" t="s">
        <v>674</v>
      </c>
      <c r="D44" s="85">
        <v>0.68426197458455496</v>
      </c>
    </row>
    <row r="45" spans="1:31" x14ac:dyDescent="0.2">
      <c r="B45" s="3" t="s">
        <v>688</v>
      </c>
      <c r="C45" s="3" t="s">
        <v>675</v>
      </c>
      <c r="D45" s="85">
        <v>0.71817192600652802</v>
      </c>
      <c r="J45" s="85"/>
      <c r="K45" s="85"/>
      <c r="L45" s="85"/>
      <c r="M45" s="85"/>
      <c r="N45" s="85"/>
      <c r="O45" s="85"/>
      <c r="P45" s="85"/>
      <c r="Q45" s="85"/>
      <c r="S45" s="6"/>
      <c r="T45" s="6"/>
      <c r="U45" s="6"/>
    </row>
    <row r="46" spans="1:31" x14ac:dyDescent="0.2">
      <c r="B46" s="152" t="s">
        <v>679</v>
      </c>
      <c r="C46" s="152" t="s">
        <v>698</v>
      </c>
      <c r="D46" s="92">
        <v>0.74479737130339496</v>
      </c>
      <c r="E46" s="92"/>
      <c r="F46" s="92">
        <v>0.93687002652519802</v>
      </c>
      <c r="G46" s="92">
        <v>0.94277966101694899</v>
      </c>
      <c r="H46" s="92">
        <v>0.91414672626873505</v>
      </c>
      <c r="I46" s="92">
        <v>0.92824244042453696</v>
      </c>
      <c r="J46" s="85"/>
      <c r="K46" s="85"/>
      <c r="L46" s="85"/>
      <c r="M46" s="85"/>
      <c r="N46" s="85"/>
      <c r="O46" s="85"/>
      <c r="P46" s="85"/>
      <c r="Q46" s="85"/>
      <c r="S46" s="6"/>
      <c r="T46" s="6"/>
      <c r="U46" s="6"/>
    </row>
    <row r="47" spans="1:31" x14ac:dyDescent="0.2">
      <c r="B47" s="3" t="s">
        <v>678</v>
      </c>
      <c r="C47" s="3" t="s">
        <v>677</v>
      </c>
      <c r="D47" s="85">
        <v>0.72120559741657697</v>
      </c>
      <c r="J47" s="85"/>
      <c r="K47" s="85"/>
      <c r="L47" s="85"/>
      <c r="M47" s="85"/>
      <c r="N47" s="85"/>
      <c r="O47" s="85"/>
      <c r="P47" s="85"/>
      <c r="Q47" s="85"/>
      <c r="S47" s="6"/>
      <c r="T47" s="6"/>
      <c r="U47" s="6"/>
    </row>
    <row r="48" spans="1:31" x14ac:dyDescent="0.2">
      <c r="B48" s="3" t="s">
        <v>696</v>
      </c>
      <c r="C48" s="3" t="s">
        <v>680</v>
      </c>
      <c r="D48" s="85">
        <v>0.72198275862068895</v>
      </c>
      <c r="J48" s="85"/>
      <c r="K48" s="85"/>
      <c r="L48" s="85"/>
      <c r="M48" s="85"/>
      <c r="N48" s="85"/>
      <c r="O48" s="85"/>
      <c r="P48" s="85"/>
      <c r="Q48" s="85"/>
      <c r="S48" s="6"/>
      <c r="T48" s="6"/>
      <c r="U48" s="6"/>
    </row>
    <row r="49" spans="2:21" x14ac:dyDescent="0.2">
      <c r="B49" s="3" t="s">
        <v>696</v>
      </c>
      <c r="C49" s="3" t="s">
        <v>694</v>
      </c>
      <c r="D49" s="85">
        <v>0.72513368983957205</v>
      </c>
      <c r="J49" s="85"/>
      <c r="K49" s="85"/>
      <c r="L49" s="85"/>
      <c r="M49" s="85"/>
      <c r="N49" s="85"/>
      <c r="O49" s="85"/>
      <c r="P49" s="85"/>
      <c r="Q49" s="85"/>
      <c r="S49" s="6"/>
      <c r="T49" s="6"/>
      <c r="U49" s="6"/>
    </row>
    <row r="50" spans="2:21" x14ac:dyDescent="0.2">
      <c r="B50" s="152" t="s">
        <v>744</v>
      </c>
      <c r="C50" s="152" t="s">
        <v>699</v>
      </c>
      <c r="D50" s="92">
        <v>0.74802259887005595</v>
      </c>
      <c r="E50" s="92"/>
      <c r="F50" s="92">
        <v>0.93196286472148504</v>
      </c>
      <c r="G50" s="92">
        <v>0.94579439252336395</v>
      </c>
      <c r="H50" s="92">
        <v>0.89810675782277105</v>
      </c>
      <c r="I50" s="92">
        <v>0.92133391779343798</v>
      </c>
      <c r="J50" s="85">
        <v>0.89195461578132995</v>
      </c>
      <c r="K50" s="85">
        <v>0.90244283149925797</v>
      </c>
      <c r="L50" s="85">
        <v>0.84450774174700505</v>
      </c>
      <c r="M50" s="85">
        <v>0.87251461988304002</v>
      </c>
      <c r="N50" s="85">
        <v>0.92159709618874697</v>
      </c>
      <c r="O50" s="85">
        <v>0.70726495726495697</v>
      </c>
      <c r="P50" s="85">
        <v>0.79376498800959205</v>
      </c>
      <c r="Q50" s="85">
        <v>0.74802259887005595</v>
      </c>
    </row>
    <row r="51" spans="2:21" x14ac:dyDescent="0.2">
      <c r="B51" s="152" t="s">
        <v>744</v>
      </c>
      <c r="C51" s="152" t="s">
        <v>700</v>
      </c>
      <c r="D51" s="92">
        <v>0.74776785714285698</v>
      </c>
      <c r="E51" s="92"/>
      <c r="F51" s="92">
        <v>0.936770557029177</v>
      </c>
      <c r="G51" s="92">
        <v>0.94957635875180801</v>
      </c>
      <c r="H51" s="92">
        <v>0.90619247962135097</v>
      </c>
      <c r="I51" s="92">
        <v>0.92737730835211396</v>
      </c>
      <c r="J51" s="85">
        <v>0.888602372356885</v>
      </c>
      <c r="K51" s="85">
        <v>0.89921025881617</v>
      </c>
      <c r="L51" s="85">
        <v>0.83990651475314004</v>
      </c>
      <c r="M51" s="85">
        <v>0.86854726029983698</v>
      </c>
      <c r="N51" s="85">
        <v>0.92050816696914695</v>
      </c>
      <c r="O51" s="85">
        <v>0.69937369519832904</v>
      </c>
      <c r="P51" s="85">
        <v>0.80335731414868095</v>
      </c>
      <c r="Q51" s="85">
        <v>0.74776785714285698</v>
      </c>
      <c r="S51" s="6"/>
      <c r="T51" s="6"/>
      <c r="U51" s="6"/>
    </row>
    <row r="52" spans="2:21" x14ac:dyDescent="0.2">
      <c r="B52" s="3" t="s">
        <v>743</v>
      </c>
      <c r="C52" s="3" t="s">
        <v>740</v>
      </c>
      <c r="D52" s="85">
        <v>0.72392638036809798</v>
      </c>
      <c r="J52" s="85">
        <v>0.89438591321004901</v>
      </c>
      <c r="K52" s="85">
        <v>0.90537164272329795</v>
      </c>
      <c r="L52" s="85">
        <v>0.84691790826760105</v>
      </c>
      <c r="M52" s="85">
        <v>0.875169811320754</v>
      </c>
      <c r="N52" s="85">
        <v>0.92014519056261301</v>
      </c>
      <c r="O52" s="85">
        <v>0.74120603015075304</v>
      </c>
      <c r="P52" s="85">
        <v>0.70743405275779303</v>
      </c>
      <c r="Q52" s="85">
        <v>0.72392638036809798</v>
      </c>
      <c r="S52" s="6"/>
      <c r="T52" s="6"/>
      <c r="U52" s="6"/>
    </row>
    <row r="53" spans="2:21" x14ac:dyDescent="0.2">
      <c r="B53" s="3" t="s">
        <v>742</v>
      </c>
      <c r="C53" s="3" t="s">
        <v>741</v>
      </c>
      <c r="D53" s="85">
        <v>0.73907910271546595</v>
      </c>
      <c r="J53" s="85">
        <v>0.891478779840848</v>
      </c>
      <c r="K53" s="85">
        <v>0.90365776305588796</v>
      </c>
      <c r="L53" s="85">
        <v>0.84288719432027304</v>
      </c>
      <c r="M53" s="85">
        <v>0.87221523077446295</v>
      </c>
      <c r="N53" s="85">
        <v>0.92196007259528101</v>
      </c>
      <c r="O53" s="85">
        <v>0.72790697674418603</v>
      </c>
      <c r="P53" s="85">
        <v>0.75059952038369304</v>
      </c>
      <c r="Q53" s="85">
        <v>0.73907910271546595</v>
      </c>
      <c r="S53" s="6"/>
      <c r="T53" s="6"/>
      <c r="U53" s="6"/>
    </row>
    <row r="54" spans="2:21" x14ac:dyDescent="0.2">
      <c r="B54" s="152" t="s">
        <v>745</v>
      </c>
      <c r="C54" s="152" t="s">
        <v>746</v>
      </c>
      <c r="D54" s="92">
        <v>0.74402730375426596</v>
      </c>
      <c r="E54" s="92"/>
      <c r="F54" s="92">
        <v>0.931763925729443</v>
      </c>
      <c r="G54" s="92">
        <v>0.951366082034798</v>
      </c>
      <c r="H54" s="92">
        <v>0.89501709176965505</v>
      </c>
      <c r="I54" s="92">
        <v>0.92233174135419804</v>
      </c>
      <c r="J54" s="85">
        <v>0.87771883289124597</v>
      </c>
      <c r="K54" s="85">
        <v>0.89248389405869699</v>
      </c>
      <c r="L54" s="85">
        <v>0.81961609255850598</v>
      </c>
      <c r="M54" s="85">
        <v>0.85449934891371304</v>
      </c>
      <c r="N54" s="85">
        <v>0.92087114337567999</v>
      </c>
      <c r="O54" s="85">
        <v>0.70779220779220697</v>
      </c>
      <c r="P54" s="85">
        <v>0.78417266187050305</v>
      </c>
      <c r="Q54" s="85">
        <v>0.74402730375426596</v>
      </c>
      <c r="S54" s="6"/>
      <c r="T54" s="6"/>
      <c r="U54" s="6"/>
    </row>
    <row r="55" spans="2:21" x14ac:dyDescent="0.2">
      <c r="B55" s="3" t="s">
        <v>750</v>
      </c>
      <c r="C55" s="84" t="s">
        <v>748</v>
      </c>
      <c r="D55" s="92">
        <v>0.76359338061465698</v>
      </c>
      <c r="E55" s="92"/>
      <c r="F55" s="92">
        <v>0.91972811671087495</v>
      </c>
      <c r="G55" s="92">
        <v>0.95547175284647101</v>
      </c>
      <c r="H55" s="92">
        <v>0.86609255850644196</v>
      </c>
      <c r="I55" s="92">
        <v>0.90858935898762105</v>
      </c>
      <c r="J55" s="85">
        <v>0.89353864289398</v>
      </c>
      <c r="K55" s="85">
        <v>0.904296875</v>
      </c>
      <c r="L55" s="85">
        <v>0.84538416593631305</v>
      </c>
      <c r="M55" s="85">
        <v>0.87384870904423895</v>
      </c>
      <c r="N55" s="85">
        <v>0.929219600725952</v>
      </c>
      <c r="O55" s="85">
        <v>0.75291375291375295</v>
      </c>
      <c r="P55" s="85">
        <v>0.77458033573141405</v>
      </c>
      <c r="Q55" s="85">
        <v>0.76359338061465698</v>
      </c>
      <c r="S55" s="6"/>
      <c r="T55" s="6"/>
      <c r="U55" s="6"/>
    </row>
    <row r="56" spans="2:21" x14ac:dyDescent="0.2">
      <c r="B56" s="3" t="s">
        <v>750</v>
      </c>
      <c r="C56" s="3" t="s">
        <v>749</v>
      </c>
      <c r="D56" s="85">
        <v>0.74418604651162801</v>
      </c>
      <c r="J56" s="85">
        <v>0.88053488543431802</v>
      </c>
      <c r="K56" s="85">
        <v>0.89338496799178002</v>
      </c>
      <c r="L56" s="85">
        <v>0.82559158632778196</v>
      </c>
      <c r="M56" s="85">
        <v>0.85815145188840303</v>
      </c>
      <c r="N56" s="85">
        <v>0.92304900181488203</v>
      </c>
      <c r="O56" s="85">
        <v>0.72234762979683897</v>
      </c>
      <c r="P56" s="85">
        <v>0.76738609112709799</v>
      </c>
      <c r="Q56" s="85">
        <v>0.74418604651162801</v>
      </c>
    </row>
    <row r="57" spans="2:21" x14ac:dyDescent="0.2">
      <c r="S57" s="6"/>
      <c r="T57" s="6"/>
      <c r="U57" s="6"/>
    </row>
    <row r="59" spans="2:21" x14ac:dyDescent="0.2">
      <c r="B59" s="3" t="s">
        <v>755</v>
      </c>
      <c r="C59" s="3" t="s">
        <v>751</v>
      </c>
      <c r="D59" s="85">
        <v>0.73535791757049895</v>
      </c>
      <c r="J59" s="85">
        <v>0.87446949602122004</v>
      </c>
      <c r="K59" s="85">
        <v>0.89029293509477303</v>
      </c>
      <c r="L59" s="85">
        <v>0.81514593741782804</v>
      </c>
      <c r="M59" s="85">
        <v>0.85106382978723405</v>
      </c>
      <c r="N59" s="85">
        <v>0.915426497277677</v>
      </c>
      <c r="O59" s="85">
        <v>0.671287128712871</v>
      </c>
      <c r="P59" s="85">
        <v>0.81294964028776895</v>
      </c>
      <c r="Q59" s="85">
        <v>0.73535791757049895</v>
      </c>
    </row>
    <row r="60" spans="2:21" x14ac:dyDescent="0.2">
      <c r="B60" s="3" t="s">
        <v>757</v>
      </c>
      <c r="C60" s="3" t="s">
        <v>752</v>
      </c>
      <c r="D60" s="85">
        <v>0.72747014115092201</v>
      </c>
      <c r="J60" s="85">
        <v>0.850464190981432</v>
      </c>
      <c r="K60" s="85">
        <v>0.875093214019388</v>
      </c>
      <c r="L60" s="85">
        <v>0.77143044964501695</v>
      </c>
      <c r="M60" s="85">
        <v>0.819998602473621</v>
      </c>
      <c r="N60" s="85">
        <v>0.911796733212341</v>
      </c>
      <c r="O60" s="85">
        <v>0.66468253968253899</v>
      </c>
      <c r="P60" s="85">
        <v>0.80335731414868095</v>
      </c>
      <c r="Q60" s="85">
        <v>0.72747014115092201</v>
      </c>
      <c r="S60" s="6"/>
      <c r="T60" s="6"/>
      <c r="U60" s="6"/>
    </row>
    <row r="61" spans="2:21" x14ac:dyDescent="0.2">
      <c r="B61" s="3" t="s">
        <v>758</v>
      </c>
      <c r="C61" s="3" t="s">
        <v>754</v>
      </c>
      <c r="D61" s="85">
        <v>0.74564459930313598</v>
      </c>
      <c r="J61" s="85">
        <v>0.87224637147277595</v>
      </c>
      <c r="K61" s="85">
        <v>0.88921001926782195</v>
      </c>
      <c r="L61" s="85">
        <v>0.80893952673093705</v>
      </c>
      <c r="M61" s="85">
        <v>0.84717760440569001</v>
      </c>
      <c r="N61" s="85">
        <v>0.92304900181488203</v>
      </c>
      <c r="O61" s="85">
        <v>0.72297297297297303</v>
      </c>
      <c r="P61" s="85">
        <v>0.76978417266187005</v>
      </c>
      <c r="Q61" s="85">
        <v>0.74564459930313598</v>
      </c>
      <c r="S61" s="6"/>
      <c r="T61" s="6"/>
      <c r="U61" s="6"/>
    </row>
    <row r="62" spans="2:21" x14ac:dyDescent="0.2">
      <c r="B62" s="3" t="s">
        <v>756</v>
      </c>
      <c r="C62" s="3" t="s">
        <v>753</v>
      </c>
      <c r="D62" s="85">
        <v>0.72815533980582503</v>
      </c>
      <c r="J62" s="85">
        <v>0.86616812790097897</v>
      </c>
      <c r="K62" s="85">
        <v>0.88563549355178794</v>
      </c>
      <c r="L62" s="85">
        <v>0.79747297692082897</v>
      </c>
      <c r="M62" s="85">
        <v>0.83924522501056797</v>
      </c>
      <c r="N62" s="85">
        <v>0.92123411978221403</v>
      </c>
      <c r="O62" s="85">
        <v>0.73710073710073698</v>
      </c>
      <c r="P62" s="85">
        <v>0.71942446043165398</v>
      </c>
      <c r="Q62" s="85">
        <v>0.72815533980582503</v>
      </c>
      <c r="S62" s="6"/>
      <c r="T62" s="6"/>
      <c r="U62" s="6"/>
    </row>
    <row r="63" spans="2:21" x14ac:dyDescent="0.2">
      <c r="J63" s="85"/>
      <c r="K63" s="85"/>
      <c r="L63" s="85"/>
      <c r="M63" s="85"/>
      <c r="N63" s="85"/>
      <c r="O63" s="85"/>
      <c r="P63" s="85"/>
      <c r="Q63" s="85"/>
      <c r="S63" s="6"/>
      <c r="T63" s="6"/>
      <c r="U63" s="6"/>
    </row>
    <row r="64" spans="2:21" x14ac:dyDescent="0.2">
      <c r="B64" s="3" t="s">
        <v>760</v>
      </c>
      <c r="C64" s="3" t="s">
        <v>759</v>
      </c>
      <c r="D64" s="85">
        <v>0.74640088593576903</v>
      </c>
      <c r="J64" s="85"/>
      <c r="K64" s="85"/>
      <c r="L64" s="85"/>
      <c r="M64" s="85"/>
      <c r="N64" s="85"/>
      <c r="O64" s="85"/>
      <c r="P64" s="85"/>
      <c r="Q64" s="85"/>
      <c r="S64" s="6"/>
      <c r="T64" s="6"/>
      <c r="U64" s="6"/>
    </row>
    <row r="65" spans="2:21" x14ac:dyDescent="0.2">
      <c r="B65" s="3" t="s">
        <v>762</v>
      </c>
      <c r="C65" s="3" t="s">
        <v>761</v>
      </c>
      <c r="D65" s="85">
        <v>0.75278396436525596</v>
      </c>
      <c r="J65" s="85"/>
      <c r="K65" s="85"/>
      <c r="L65" s="85"/>
      <c r="M65" s="85"/>
      <c r="N65" s="85"/>
      <c r="O65" s="85"/>
      <c r="P65" s="85"/>
      <c r="Q65" s="85"/>
      <c r="S65" s="6"/>
      <c r="T65" s="6"/>
      <c r="U65" s="6"/>
    </row>
    <row r="66" spans="2:21" x14ac:dyDescent="0.2">
      <c r="B66" s="3" t="s">
        <v>766</v>
      </c>
      <c r="C66" s="3" t="s">
        <v>763</v>
      </c>
      <c r="D66" s="85">
        <v>0.72025723472668801</v>
      </c>
      <c r="J66" s="85"/>
      <c r="K66" s="85"/>
      <c r="L66" s="85"/>
      <c r="M66" s="85"/>
      <c r="N66" s="85"/>
      <c r="O66" s="85"/>
      <c r="P66" s="85"/>
      <c r="Q66" s="85"/>
      <c r="S66" s="6"/>
      <c r="T66" s="6"/>
      <c r="U66" s="6"/>
    </row>
    <row r="67" spans="2:21" x14ac:dyDescent="0.2">
      <c r="B67" s="3" t="s">
        <v>765</v>
      </c>
      <c r="C67" s="3" t="s">
        <v>764</v>
      </c>
      <c r="D67" s="85">
        <v>0.75196408529741798</v>
      </c>
      <c r="J67" s="85"/>
      <c r="K67" s="85"/>
      <c r="L67" s="85"/>
      <c r="M67" s="85"/>
      <c r="N67" s="85"/>
      <c r="O67" s="85"/>
      <c r="P67" s="85"/>
      <c r="Q67" s="85"/>
      <c r="S67" s="6"/>
      <c r="T67" s="6"/>
      <c r="U67" s="6"/>
    </row>
    <row r="68" spans="2:21" x14ac:dyDescent="0.2">
      <c r="C68" s="3" t="s">
        <v>767</v>
      </c>
      <c r="D68" s="85">
        <v>0.74238875878220101</v>
      </c>
      <c r="J68" s="85"/>
      <c r="K68" s="85"/>
      <c r="L68" s="85"/>
      <c r="M68" s="85"/>
      <c r="N68" s="85"/>
      <c r="O68" s="85"/>
      <c r="P68" s="85"/>
      <c r="Q68" s="85"/>
    </row>
    <row r="69" spans="2:21" x14ac:dyDescent="0.2">
      <c r="J69" s="85"/>
      <c r="K69" s="85"/>
      <c r="L69" s="85"/>
      <c r="M69" s="85"/>
      <c r="N69" s="85"/>
      <c r="O69" s="85"/>
      <c r="P69" s="85"/>
      <c r="Q69" s="85"/>
      <c r="S69" s="6"/>
      <c r="T69" s="6"/>
      <c r="U69" s="6"/>
    </row>
    <row r="70" spans="2:21" x14ac:dyDescent="0.2">
      <c r="B70" s="3" t="s">
        <v>774</v>
      </c>
      <c r="C70" s="3" t="s">
        <v>771</v>
      </c>
      <c r="D70" s="85">
        <v>0.73913043478260798</v>
      </c>
      <c r="E70" s="85">
        <v>0.74617067833698003</v>
      </c>
    </row>
    <row r="71" spans="2:21" x14ac:dyDescent="0.2">
      <c r="B71" s="3" t="s">
        <v>774</v>
      </c>
      <c r="C71" s="3" t="s">
        <v>770</v>
      </c>
      <c r="D71" s="85">
        <v>0.73765093304061402</v>
      </c>
      <c r="E71" s="85">
        <v>0.74672489082969395</v>
      </c>
    </row>
    <row r="72" spans="2:21" x14ac:dyDescent="0.2">
      <c r="B72" s="3" t="s">
        <v>773</v>
      </c>
      <c r="C72" s="3" t="s">
        <v>768</v>
      </c>
      <c r="D72" s="85">
        <v>0.74944071588366901</v>
      </c>
      <c r="E72" s="85">
        <v>0.75027502750274999</v>
      </c>
    </row>
    <row r="73" spans="2:21" x14ac:dyDescent="0.2">
      <c r="B73" s="3" t="s">
        <v>772</v>
      </c>
      <c r="C73" s="3" t="s">
        <v>769</v>
      </c>
      <c r="D73" s="85">
        <v>0.75084554678692195</v>
      </c>
      <c r="E73" s="85">
        <v>0.75084554678692195</v>
      </c>
      <c r="J73" s="85"/>
      <c r="K73" s="85"/>
      <c r="L73" s="85"/>
      <c r="M73" s="85"/>
      <c r="N73" s="85"/>
      <c r="O73" s="85"/>
      <c r="P73" s="85"/>
      <c r="Q73" s="85"/>
      <c r="S73" s="6"/>
      <c r="T73" s="6"/>
      <c r="U73" s="6"/>
    </row>
    <row r="74" spans="2:21" x14ac:dyDescent="0.2">
      <c r="C74" s="3" t="s">
        <v>777</v>
      </c>
      <c r="D74" s="87">
        <v>0.74350282485875696</v>
      </c>
    </row>
    <row r="75" spans="2:21" x14ac:dyDescent="0.2">
      <c r="C75" s="3" t="s">
        <v>778</v>
      </c>
      <c r="D75" s="87">
        <v>0.74643249176728799</v>
      </c>
    </row>
    <row r="76" spans="2:21" x14ac:dyDescent="0.2">
      <c r="B76" s="3" t="s">
        <v>799</v>
      </c>
      <c r="C76" s="3" t="s">
        <v>797</v>
      </c>
      <c r="D76" s="95">
        <v>0.73809523809523803</v>
      </c>
      <c r="E76" s="95">
        <v>0.74865156418554402</v>
      </c>
    </row>
    <row r="77" spans="2:21" x14ac:dyDescent="0.2">
      <c r="B77" s="3" t="s">
        <v>798</v>
      </c>
      <c r="C77" s="3" t="s">
        <v>800</v>
      </c>
      <c r="D77" s="95">
        <v>0.74398249452954002</v>
      </c>
      <c r="E77" s="95">
        <v>0.74535519125683003</v>
      </c>
    </row>
    <row r="78" spans="2:21" x14ac:dyDescent="0.2">
      <c r="B78" s="3" t="s">
        <v>802</v>
      </c>
      <c r="C78" s="3" t="s">
        <v>801</v>
      </c>
      <c r="D78" s="95">
        <v>0.72502805836139095</v>
      </c>
      <c r="E78" s="95">
        <v>0.74152542372881303</v>
      </c>
      <c r="J78" s="85"/>
      <c r="K78" s="85"/>
      <c r="L78" s="85"/>
      <c r="M78" s="85"/>
      <c r="N78" s="85"/>
      <c r="O78" s="85"/>
      <c r="P78" s="85"/>
      <c r="Q78" s="85"/>
      <c r="S78" s="6"/>
      <c r="T78" s="6"/>
      <c r="U78" s="6"/>
    </row>
    <row r="79" spans="2:21" x14ac:dyDescent="0.2">
      <c r="D79" s="95"/>
      <c r="E79" s="95"/>
      <c r="J79" s="85"/>
      <c r="K79" s="85"/>
      <c r="L79" s="85"/>
      <c r="M79" s="85"/>
      <c r="N79" s="85"/>
      <c r="O79" s="85"/>
      <c r="P79" s="85"/>
      <c r="Q79" s="85"/>
      <c r="S79" s="6"/>
      <c r="T79" s="6"/>
      <c r="U79" s="6"/>
    </row>
    <row r="80" spans="2:21" x14ac:dyDescent="0.2">
      <c r="D80" s="95"/>
      <c r="E80" s="95"/>
      <c r="J80" s="85"/>
      <c r="K80" s="85"/>
      <c r="L80" s="85"/>
      <c r="M80" s="85"/>
      <c r="N80" s="85"/>
      <c r="O80" s="85"/>
      <c r="P80" s="85"/>
      <c r="Q80" s="85"/>
      <c r="S80" s="6"/>
      <c r="T80" s="6"/>
      <c r="U80" s="6"/>
    </row>
    <row r="81" spans="2:21" x14ac:dyDescent="0.2">
      <c r="B81" s="3" t="s">
        <v>804</v>
      </c>
      <c r="C81" s="3" t="s">
        <v>803</v>
      </c>
      <c r="D81" s="95">
        <v>0.73456121343445202</v>
      </c>
      <c r="E81" s="95">
        <v>0.73456121343445202</v>
      </c>
      <c r="J81" s="85"/>
      <c r="K81" s="85"/>
      <c r="L81" s="85"/>
      <c r="M81" s="85"/>
      <c r="N81" s="85"/>
      <c r="O81" s="85"/>
      <c r="P81" s="85"/>
      <c r="Q81" s="85"/>
      <c r="S81" s="6"/>
      <c r="T81" s="6"/>
      <c r="U81" s="6"/>
    </row>
    <row r="82" spans="2:21" x14ac:dyDescent="0.2">
      <c r="B82" s="84" t="s">
        <v>805</v>
      </c>
      <c r="C82" s="3" t="s">
        <v>810</v>
      </c>
      <c r="D82" s="95">
        <v>0.75083798882681496</v>
      </c>
      <c r="E82" s="95">
        <v>0.75555555555555498</v>
      </c>
    </row>
    <row r="83" spans="2:21" x14ac:dyDescent="0.2">
      <c r="B83" s="3" t="s">
        <v>805</v>
      </c>
      <c r="C83" s="3" t="s">
        <v>806</v>
      </c>
      <c r="D83" s="95">
        <v>0.75198187995469901</v>
      </c>
      <c r="E83" s="95">
        <v>0.75545350172215797</v>
      </c>
      <c r="J83" s="85"/>
      <c r="K83" s="85"/>
      <c r="L83" s="85"/>
      <c r="M83" s="85"/>
      <c r="N83" s="85"/>
      <c r="O83" s="85"/>
      <c r="P83" s="85"/>
      <c r="Q83" s="85"/>
      <c r="S83" s="6"/>
      <c r="T83" s="6"/>
      <c r="U83" s="6"/>
    </row>
    <row r="84" spans="2:21" x14ac:dyDescent="0.2">
      <c r="B84" s="3" t="s">
        <v>808</v>
      </c>
      <c r="C84" s="3" t="s">
        <v>807</v>
      </c>
      <c r="D84" s="95">
        <v>0.74423710208561999</v>
      </c>
      <c r="E84" s="95">
        <v>0.74423710208561999</v>
      </c>
      <c r="J84" s="85"/>
      <c r="K84" s="85"/>
      <c r="L84" s="85"/>
      <c r="M84" s="85"/>
      <c r="N84" s="85"/>
      <c r="O84" s="85"/>
      <c r="P84" s="85"/>
      <c r="Q84" s="85"/>
      <c r="S84" s="6"/>
      <c r="T84" s="6"/>
      <c r="U84" s="6"/>
    </row>
    <row r="85" spans="2:21" x14ac:dyDescent="0.2">
      <c r="B85" s="3" t="s">
        <v>805</v>
      </c>
      <c r="C85" s="3" t="s">
        <v>809</v>
      </c>
      <c r="D85" s="95">
        <v>0.74800456100342005</v>
      </c>
      <c r="E85" s="95">
        <v>0.75115207373271797</v>
      </c>
    </row>
    <row r="86" spans="2:21" x14ac:dyDescent="0.2">
      <c r="D86" s="95"/>
      <c r="E86" s="95"/>
    </row>
    <row r="87" spans="2:21" x14ac:dyDescent="0.2">
      <c r="D87" s="95"/>
      <c r="E87" s="95"/>
    </row>
    <row r="88" spans="2:21" x14ac:dyDescent="0.2">
      <c r="C88" s="3" t="s">
        <v>820</v>
      </c>
      <c r="D88" s="95">
        <v>0.75283446712018098</v>
      </c>
      <c r="E88" s="95">
        <v>0.75283446712018098</v>
      </c>
    </row>
    <row r="89" spans="2:21" x14ac:dyDescent="0.2">
      <c r="C89" s="3" t="s">
        <v>821</v>
      </c>
      <c r="D89" s="95">
        <v>0.72255017709563096</v>
      </c>
      <c r="E89" s="95">
        <v>0.74715261958997703</v>
      </c>
      <c r="J89" s="85"/>
      <c r="K89" s="85"/>
      <c r="L89" s="85"/>
      <c r="M89" s="85"/>
      <c r="N89" s="85"/>
      <c r="O89" s="85"/>
      <c r="P89" s="85"/>
      <c r="Q89" s="85"/>
      <c r="S89" s="6"/>
      <c r="T89" s="6"/>
      <c r="U89" s="6"/>
    </row>
    <row r="90" spans="2:21" x14ac:dyDescent="0.2">
      <c r="C90" s="3" t="s">
        <v>822</v>
      </c>
      <c r="D90" s="95">
        <v>0.74545454545454504</v>
      </c>
      <c r="E90" s="95">
        <v>0.74545454545454504</v>
      </c>
      <c r="J90" s="85"/>
      <c r="K90" s="85"/>
      <c r="L90" s="85"/>
      <c r="M90" s="85"/>
      <c r="N90" s="85"/>
      <c r="O90" s="85"/>
      <c r="P90" s="85"/>
      <c r="Q90" s="85"/>
      <c r="S90" s="6"/>
      <c r="T90" s="6"/>
      <c r="U90" s="6"/>
    </row>
    <row r="91" spans="2:21" x14ac:dyDescent="0.2">
      <c r="B91" s="3" t="s">
        <v>825</v>
      </c>
      <c r="C91" s="3" t="s">
        <v>824</v>
      </c>
      <c r="D91" s="102">
        <v>0.75143184421534903</v>
      </c>
      <c r="E91" s="102">
        <v>0.75365579302587105</v>
      </c>
      <c r="J91" s="85"/>
      <c r="K91" s="85"/>
      <c r="L91" s="85"/>
      <c r="M91" s="85"/>
      <c r="N91" s="85"/>
      <c r="O91" s="85"/>
      <c r="P91" s="85"/>
      <c r="Q91" s="85"/>
      <c r="S91" s="6"/>
      <c r="T91" s="6"/>
      <c r="U91" s="6"/>
    </row>
    <row r="92" spans="2:21" x14ac:dyDescent="0.2">
      <c r="B92" s="3" t="s">
        <v>825</v>
      </c>
      <c r="C92" s="3" t="s">
        <v>826</v>
      </c>
      <c r="D92" s="102">
        <v>0.74260679079956105</v>
      </c>
      <c r="E92" s="102">
        <v>0.74583795782463902</v>
      </c>
    </row>
    <row r="93" spans="2:21" x14ac:dyDescent="0.2">
      <c r="D93" s="102"/>
      <c r="E93" s="102"/>
    </row>
    <row r="94" spans="2:21" x14ac:dyDescent="0.2">
      <c r="B94" s="3" t="s">
        <v>828</v>
      </c>
      <c r="C94" s="84" t="s">
        <v>827</v>
      </c>
      <c r="D94" s="92">
        <v>0.76027397260273899</v>
      </c>
      <c r="E94" s="102">
        <v>0.76027397260273899</v>
      </c>
    </row>
    <row r="95" spans="2:21" x14ac:dyDescent="0.2">
      <c r="B95" s="3" t="s">
        <v>831</v>
      </c>
      <c r="C95" s="3" t="s">
        <v>830</v>
      </c>
      <c r="D95" s="102">
        <v>0.75028768699654702</v>
      </c>
      <c r="E95" s="102">
        <v>0.75391498881431696</v>
      </c>
    </row>
    <row r="96" spans="2:21" x14ac:dyDescent="0.2">
      <c r="B96" s="3" t="s">
        <v>833</v>
      </c>
      <c r="C96" s="3" t="s">
        <v>832</v>
      </c>
      <c r="D96" s="102">
        <v>0.74971164936562795</v>
      </c>
      <c r="E96" s="102">
        <v>0.76223776223776196</v>
      </c>
    </row>
    <row r="97" spans="2:9" x14ac:dyDescent="0.2">
      <c r="D97" s="102"/>
      <c r="E97" s="102"/>
    </row>
    <row r="98" spans="2:9" x14ac:dyDescent="0.2">
      <c r="C98" s="3" t="s">
        <v>848</v>
      </c>
      <c r="D98" s="102">
        <v>0.74915635545556802</v>
      </c>
      <c r="E98" s="102">
        <v>0.749999999999999</v>
      </c>
    </row>
    <row r="100" spans="2:9" x14ac:dyDescent="0.2">
      <c r="B100" s="3" t="s">
        <v>850</v>
      </c>
      <c r="C100" s="3" t="s">
        <v>849</v>
      </c>
      <c r="D100" s="3">
        <v>0.750588235294117</v>
      </c>
      <c r="E100" s="3"/>
      <c r="F100" s="3"/>
      <c r="G100" s="3"/>
      <c r="H100" s="3"/>
      <c r="I100" s="3"/>
    </row>
    <row r="101" spans="2:9" x14ac:dyDescent="0.2">
      <c r="B101" s="3" t="s">
        <v>852</v>
      </c>
      <c r="C101" s="3" t="s">
        <v>853</v>
      </c>
      <c r="D101" s="3">
        <v>0.74690663667041601</v>
      </c>
      <c r="E101" s="3">
        <v>0.74690663667041601</v>
      </c>
      <c r="F101" s="3"/>
      <c r="G101" s="3"/>
      <c r="H101" s="3"/>
      <c r="I101" s="3"/>
    </row>
    <row r="102" spans="2:9" x14ac:dyDescent="0.2">
      <c r="D102" s="3"/>
      <c r="E102" s="3"/>
      <c r="F102" s="3"/>
      <c r="G102" s="3"/>
      <c r="H102" s="3"/>
      <c r="I102" s="3"/>
    </row>
    <row r="103" spans="2:9" x14ac:dyDescent="0.2">
      <c r="D103" s="3"/>
      <c r="E103" s="3"/>
      <c r="F103" s="3"/>
      <c r="G103" s="3"/>
      <c r="H103" s="3"/>
      <c r="I103" s="3"/>
    </row>
    <row r="106" spans="2:9" x14ac:dyDescent="0.2">
      <c r="C106" s="3" t="s">
        <v>834</v>
      </c>
      <c r="D106" s="102">
        <v>0.747428571428571</v>
      </c>
      <c r="E106" s="102">
        <v>0.75339366515837103</v>
      </c>
    </row>
    <row r="107" spans="2:9" x14ac:dyDescent="0.2">
      <c r="C107" s="3" t="s">
        <v>835</v>
      </c>
      <c r="D107" s="102">
        <v>0.75712656784492505</v>
      </c>
      <c r="E107" s="102">
        <v>0.76126126126126104</v>
      </c>
    </row>
    <row r="108" spans="2:9" x14ac:dyDescent="0.2">
      <c r="C108" s="3" t="s">
        <v>836</v>
      </c>
      <c r="D108" s="102">
        <v>0.75056689342403604</v>
      </c>
      <c r="E108" s="102">
        <v>0.75372279495990802</v>
      </c>
    </row>
    <row r="109" spans="2:9" x14ac:dyDescent="0.2">
      <c r="B109" s="3" t="s">
        <v>838</v>
      </c>
      <c r="C109" s="3" t="s">
        <v>837</v>
      </c>
      <c r="D109" s="102">
        <v>0.753157290470723</v>
      </c>
      <c r="E109" s="102">
        <v>0.75986471251409204</v>
      </c>
    </row>
    <row r="111" spans="2:9" x14ac:dyDescent="0.2">
      <c r="B111" s="3" t="s">
        <v>840</v>
      </c>
      <c r="C111" s="3" t="s">
        <v>839</v>
      </c>
      <c r="D111" s="102">
        <v>0.756013745704467</v>
      </c>
      <c r="E111" s="102">
        <v>0.76031215161649901</v>
      </c>
    </row>
    <row r="112" spans="2:9" x14ac:dyDescent="0.2">
      <c r="B112" s="3" t="s">
        <v>840</v>
      </c>
      <c r="C112" s="3" t="s">
        <v>841</v>
      </c>
      <c r="D112" s="102">
        <v>0.74720357941834403</v>
      </c>
      <c r="E112" s="102">
        <v>0.75585284280936404</v>
      </c>
    </row>
    <row r="113" spans="1:21" x14ac:dyDescent="0.2">
      <c r="B113" s="3" t="s">
        <v>843</v>
      </c>
      <c r="C113" s="3" t="s">
        <v>842</v>
      </c>
      <c r="D113" s="102">
        <v>0.75111111111111095</v>
      </c>
      <c r="E113" s="102">
        <v>0.75247524752475203</v>
      </c>
    </row>
    <row r="114" spans="1:21" x14ac:dyDescent="0.2">
      <c r="B114" s="3" t="s">
        <v>845</v>
      </c>
      <c r="C114" s="3" t="s">
        <v>844</v>
      </c>
      <c r="D114" s="102">
        <v>0.75581395348837199</v>
      </c>
      <c r="E114" s="102">
        <v>0.75581395348837199</v>
      </c>
    </row>
    <row r="115" spans="1:21" x14ac:dyDescent="0.2">
      <c r="B115" s="3" t="s">
        <v>846</v>
      </c>
      <c r="C115" s="3" t="s">
        <v>847</v>
      </c>
      <c r="D115" s="102">
        <v>0.74643249176728799</v>
      </c>
      <c r="E115" s="102">
        <v>0.75434782608695605</v>
      </c>
    </row>
    <row r="116" spans="1:21" x14ac:dyDescent="0.2">
      <c r="D116" s="102"/>
      <c r="E116" s="102"/>
    </row>
    <row r="117" spans="1:21" x14ac:dyDescent="0.2">
      <c r="D117" s="102"/>
      <c r="E117" s="102"/>
    </row>
    <row r="118" spans="1:21" x14ac:dyDescent="0.2">
      <c r="D118" s="92"/>
      <c r="E118" s="92"/>
      <c r="F118" s="92"/>
      <c r="G118" s="92"/>
      <c r="H118" s="92"/>
      <c r="I118" s="92"/>
      <c r="J118" s="85"/>
      <c r="K118" s="85"/>
      <c r="L118" s="85"/>
      <c r="M118" s="85"/>
      <c r="N118" s="85"/>
      <c r="O118" s="85"/>
      <c r="P118" s="85"/>
      <c r="Q118" s="85"/>
      <c r="S118" s="6"/>
      <c r="T118" s="6"/>
      <c r="U118" s="13"/>
    </row>
    <row r="119" spans="1:21" x14ac:dyDescent="0.2">
      <c r="A119" s="3" t="s">
        <v>668</v>
      </c>
      <c r="B119" s="3" t="s">
        <v>687</v>
      </c>
      <c r="C119" s="3" t="s">
        <v>667</v>
      </c>
      <c r="D119" s="85">
        <v>0.71689989235737295</v>
      </c>
    </row>
    <row r="120" spans="1:21" x14ac:dyDescent="0.2">
      <c r="B120" s="3" t="s">
        <v>686</v>
      </c>
      <c r="C120" s="3" t="s">
        <v>669</v>
      </c>
      <c r="D120" s="85">
        <v>0.72476089266737498</v>
      </c>
    </row>
    <row r="121" spans="1:21" x14ac:dyDescent="0.2">
      <c r="B121" s="3" t="s">
        <v>683</v>
      </c>
      <c r="C121" s="3" t="s">
        <v>670</v>
      </c>
      <c r="D121" s="85">
        <v>0.72167216721672101</v>
      </c>
      <c r="J121" s="85"/>
      <c r="K121" s="85"/>
      <c r="L121" s="85"/>
      <c r="M121" s="85"/>
      <c r="N121" s="85"/>
      <c r="O121" s="85"/>
      <c r="P121" s="85"/>
      <c r="Q121" s="85"/>
      <c r="S121" s="6"/>
      <c r="T121" s="6"/>
      <c r="U121" s="13"/>
    </row>
    <row r="122" spans="1:21" x14ac:dyDescent="0.2">
      <c r="B122" s="3" t="s">
        <v>684</v>
      </c>
      <c r="C122" s="3" t="s">
        <v>673</v>
      </c>
      <c r="D122" s="85">
        <v>0.71063829787234001</v>
      </c>
      <c r="J122" s="93"/>
      <c r="K122" s="93"/>
      <c r="L122" s="93"/>
      <c r="M122" s="93"/>
      <c r="N122" s="93"/>
      <c r="O122" s="93"/>
      <c r="P122" s="93"/>
      <c r="Q122" s="93"/>
      <c r="S122" s="6"/>
      <c r="T122" s="6"/>
      <c r="U122" s="6"/>
    </row>
    <row r="123" spans="1:21" x14ac:dyDescent="0.2">
      <c r="B123" s="3" t="s">
        <v>685</v>
      </c>
      <c r="C123" s="3" t="s">
        <v>671</v>
      </c>
      <c r="D123" s="85">
        <v>0.70920502092050197</v>
      </c>
      <c r="J123" s="92"/>
      <c r="K123" s="92"/>
      <c r="L123" s="92"/>
      <c r="M123" s="92"/>
      <c r="N123" s="92"/>
      <c r="O123" s="92"/>
      <c r="P123" s="92"/>
      <c r="Q123" s="92"/>
      <c r="S123" s="10"/>
      <c r="T123" s="6"/>
      <c r="U123" s="6"/>
    </row>
    <row r="124" spans="1:21" x14ac:dyDescent="0.2">
      <c r="B124" s="3" t="s">
        <v>682</v>
      </c>
      <c r="C124" s="3" t="s">
        <v>681</v>
      </c>
      <c r="D124" s="85">
        <v>0.71445086705202299</v>
      </c>
      <c r="J124" s="85"/>
      <c r="K124" s="85"/>
      <c r="L124" s="85"/>
      <c r="M124" s="85"/>
      <c r="N124" s="85"/>
      <c r="O124" s="85"/>
      <c r="P124" s="85"/>
      <c r="Q124" s="85"/>
      <c r="S124" s="6"/>
      <c r="T124" s="6"/>
      <c r="U124" s="6"/>
    </row>
    <row r="125" spans="1:21" x14ac:dyDescent="0.2">
      <c r="B125" s="3" t="s">
        <v>682</v>
      </c>
      <c r="C125" s="3" t="s">
        <v>695</v>
      </c>
      <c r="D125" s="85">
        <v>0.70931537598204197</v>
      </c>
    </row>
    <row r="126" spans="1:21" x14ac:dyDescent="0.2">
      <c r="C126" s="3" t="s">
        <v>791</v>
      </c>
      <c r="D126" s="87">
        <v>0.72916666666666596</v>
      </c>
      <c r="E126" s="85">
        <v>0.74518686296715697</v>
      </c>
      <c r="J126" s="85"/>
      <c r="K126" s="85"/>
      <c r="L126" s="85"/>
      <c r="M126" s="85"/>
      <c r="N126" s="85"/>
      <c r="O126" s="85"/>
      <c r="P126" s="85"/>
      <c r="Q126" s="85"/>
      <c r="S126" s="6"/>
      <c r="T126" s="6"/>
      <c r="U126" s="6"/>
    </row>
    <row r="127" spans="1:21" x14ac:dyDescent="0.2">
      <c r="J127" s="85"/>
      <c r="K127" s="85"/>
      <c r="L127" s="85"/>
      <c r="M127" s="85"/>
      <c r="N127" s="85"/>
      <c r="O127" s="85"/>
      <c r="P127" s="85"/>
      <c r="Q127" s="85"/>
      <c r="S127" s="6"/>
      <c r="T127" s="6"/>
      <c r="U127" s="6"/>
    </row>
    <row r="128" spans="1:21" x14ac:dyDescent="0.2">
      <c r="J128" s="85"/>
      <c r="K128" s="85"/>
      <c r="L128" s="85"/>
      <c r="M128" s="85"/>
      <c r="N128" s="85"/>
      <c r="O128" s="85"/>
      <c r="P128" s="85"/>
      <c r="Q128" s="85"/>
      <c r="S128" s="6"/>
      <c r="T128" s="6"/>
      <c r="U128" s="6"/>
    </row>
    <row r="129" spans="1:37" x14ac:dyDescent="0.2">
      <c r="A129" s="3" t="s">
        <v>738</v>
      </c>
      <c r="B129" s="3" t="s">
        <v>739</v>
      </c>
      <c r="D129" s="94">
        <v>0.75986471251409204</v>
      </c>
      <c r="E129" s="94"/>
      <c r="F129" s="94"/>
      <c r="G129" s="94"/>
      <c r="H129" s="94"/>
      <c r="I129" s="94"/>
      <c r="J129" s="85"/>
      <c r="K129" s="85"/>
      <c r="L129" s="85"/>
      <c r="M129" s="85"/>
      <c r="N129" s="85"/>
      <c r="O129" s="85"/>
      <c r="P129" s="85"/>
      <c r="Q129" s="85"/>
      <c r="S129" s="6"/>
      <c r="T129" s="6"/>
      <c r="U129" s="6"/>
    </row>
    <row r="130" spans="1:37" x14ac:dyDescent="0.2">
      <c r="B130" s="3" t="s">
        <v>747</v>
      </c>
      <c r="D130" s="85">
        <v>0.76179516685845705</v>
      </c>
      <c r="J130" s="85"/>
      <c r="K130" s="85"/>
      <c r="L130" s="85"/>
      <c r="M130" s="85"/>
      <c r="N130" s="85"/>
      <c r="O130" s="85"/>
      <c r="P130" s="85"/>
      <c r="Q130" s="85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</row>
    <row r="131" spans="1:37" x14ac:dyDescent="0.2">
      <c r="B131" s="3" t="s">
        <v>829</v>
      </c>
      <c r="D131" s="85">
        <v>0.76396807297605396</v>
      </c>
    </row>
    <row r="132" spans="1:37" x14ac:dyDescent="0.2">
      <c r="J132" s="85"/>
      <c r="K132" s="85"/>
      <c r="L132" s="85"/>
      <c r="M132" s="85"/>
      <c r="N132" s="85"/>
      <c r="O132" s="85"/>
      <c r="P132" s="85"/>
      <c r="Q132" s="85"/>
      <c r="S132" s="6"/>
      <c r="T132" s="6"/>
      <c r="U132" s="6"/>
    </row>
    <row r="133" spans="1:37" x14ac:dyDescent="0.2">
      <c r="B133" s="3" t="s">
        <v>851</v>
      </c>
      <c r="D133" s="102">
        <v>0.76678043230944204</v>
      </c>
      <c r="J133" s="85"/>
      <c r="K133" s="85"/>
      <c r="L133" s="85"/>
      <c r="M133" s="85"/>
      <c r="N133" s="85"/>
      <c r="O133" s="85"/>
      <c r="P133" s="85"/>
      <c r="Q133" s="85"/>
      <c r="S133" s="6"/>
      <c r="T133" s="6"/>
      <c r="U133" s="6"/>
    </row>
    <row r="134" spans="1:37" x14ac:dyDescent="0.2">
      <c r="D134" s="3"/>
      <c r="E134" s="3"/>
      <c r="F134" s="3"/>
      <c r="G134" s="3"/>
      <c r="H134" s="3"/>
      <c r="I134" s="3"/>
      <c r="J134" s="85"/>
      <c r="K134" s="85"/>
      <c r="L134" s="85"/>
      <c r="M134" s="85"/>
      <c r="N134" s="85"/>
      <c r="O134" s="85"/>
      <c r="P134" s="85"/>
      <c r="Q134" s="85"/>
      <c r="S134" s="6"/>
      <c r="T134" s="6"/>
      <c r="U134" s="6"/>
    </row>
    <row r="135" spans="1:37" x14ac:dyDescent="0.2">
      <c r="B135" s="3" t="s">
        <v>913</v>
      </c>
      <c r="C135" s="3" t="s">
        <v>912</v>
      </c>
      <c r="D135" s="108">
        <v>0.76255707762557001</v>
      </c>
      <c r="E135" s="108">
        <v>0.76470588235294101</v>
      </c>
    </row>
    <row r="136" spans="1:37" x14ac:dyDescent="0.2">
      <c r="B136" s="3" t="s">
        <v>914</v>
      </c>
      <c r="C136" s="3" t="s">
        <v>911</v>
      </c>
      <c r="D136" s="108">
        <v>0.76079346557759597</v>
      </c>
      <c r="E136" s="108">
        <v>0.77314814814814803</v>
      </c>
    </row>
    <row r="138" spans="1:37" x14ac:dyDescent="0.2">
      <c r="D138" s="3"/>
      <c r="E138" s="3"/>
      <c r="F138" s="3"/>
      <c r="G138" s="3"/>
      <c r="H138" s="3"/>
      <c r="I138" s="3"/>
    </row>
    <row r="140" spans="1:37" x14ac:dyDescent="0.2">
      <c r="A140" s="3" t="s">
        <v>788</v>
      </c>
      <c r="C140" s="3" t="s">
        <v>787</v>
      </c>
      <c r="D140" s="87">
        <v>0.74082313681868694</v>
      </c>
      <c r="E140" s="87">
        <v>0.74082313681868694</v>
      </c>
    </row>
    <row r="141" spans="1:37" x14ac:dyDescent="0.2">
      <c r="C141" s="3" t="s">
        <v>790</v>
      </c>
      <c r="D141" s="87">
        <v>0.72553191489361701</v>
      </c>
      <c r="E141" s="87">
        <v>0.73196986006458498</v>
      </c>
    </row>
    <row r="142" spans="1:37" x14ac:dyDescent="0.2">
      <c r="C142" s="3" t="s">
        <v>792</v>
      </c>
      <c r="D142" s="87">
        <v>0.70253807106598898</v>
      </c>
      <c r="E142" s="87">
        <v>0.72</v>
      </c>
    </row>
    <row r="145" spans="1:5" x14ac:dyDescent="0.2">
      <c r="A145" s="3" t="s">
        <v>819</v>
      </c>
      <c r="C145" s="3" t="s">
        <v>815</v>
      </c>
      <c r="D145" s="95">
        <v>0.73127753303964704</v>
      </c>
      <c r="E145" s="95">
        <v>0.73883928571428503</v>
      </c>
    </row>
    <row r="146" spans="1:5" x14ac:dyDescent="0.2">
      <c r="D146" s="95"/>
      <c r="E146" s="95"/>
    </row>
    <row r="147" spans="1:5" x14ac:dyDescent="0.2">
      <c r="A147" s="3" t="s">
        <v>811</v>
      </c>
      <c r="C147" s="3" t="s">
        <v>817</v>
      </c>
      <c r="D147" s="95">
        <v>0.72191930207197297</v>
      </c>
      <c r="E147" s="95">
        <v>0.73230088495575196</v>
      </c>
    </row>
    <row r="149" spans="1:5" x14ac:dyDescent="0.2">
      <c r="A149" s="3" t="s">
        <v>818</v>
      </c>
      <c r="C149" s="3" t="s">
        <v>814</v>
      </c>
      <c r="D149" s="95">
        <v>0.71061452513966405</v>
      </c>
      <c r="E149" s="95">
        <v>0.724444444444444</v>
      </c>
    </row>
    <row r="150" spans="1:5" x14ac:dyDescent="0.2">
      <c r="C150" s="3" t="s">
        <v>816</v>
      </c>
      <c r="D150" s="95">
        <v>0.72210065645514199</v>
      </c>
      <c r="E150" s="95">
        <v>0.73509933774834402</v>
      </c>
    </row>
    <row r="152" spans="1:5" x14ac:dyDescent="0.2">
      <c r="A152" s="3" t="s">
        <v>823</v>
      </c>
      <c r="B152" s="3" t="s">
        <v>783</v>
      </c>
      <c r="C152" s="3" t="s">
        <v>782</v>
      </c>
      <c r="D152" s="95">
        <v>0.73144104803493404</v>
      </c>
      <c r="E152" s="95">
        <v>0.74754098360655696</v>
      </c>
    </row>
    <row r="153" spans="1:5" x14ac:dyDescent="0.2">
      <c r="A153" s="105"/>
      <c r="B153" s="3" t="s">
        <v>785</v>
      </c>
      <c r="C153" s="3" t="s">
        <v>784</v>
      </c>
      <c r="D153" s="95">
        <v>0.740245261984392</v>
      </c>
      <c r="E153" s="95">
        <v>0.75609756097560898</v>
      </c>
    </row>
    <row r="154" spans="1:5" x14ac:dyDescent="0.2">
      <c r="B154" s="3" t="s">
        <v>785</v>
      </c>
      <c r="C154" s="3" t="s">
        <v>789</v>
      </c>
      <c r="D154" s="95">
        <v>0.73720930232558102</v>
      </c>
      <c r="E154" s="95">
        <v>0.74915635545556802</v>
      </c>
    </row>
    <row r="160" spans="1:5" x14ac:dyDescent="0.2">
      <c r="B160" s="3" t="s">
        <v>875</v>
      </c>
      <c r="C160" s="3" t="s">
        <v>856</v>
      </c>
      <c r="D160" s="107">
        <v>0.75174013921113703</v>
      </c>
      <c r="E160" s="107">
        <v>0.77011494252873502</v>
      </c>
    </row>
    <row r="161" spans="2:14" x14ac:dyDescent="0.2">
      <c r="B161" s="3" t="s">
        <v>876</v>
      </c>
      <c r="C161" s="3" t="s">
        <v>854</v>
      </c>
      <c r="D161" s="107">
        <v>0.74457831325301205</v>
      </c>
      <c r="E161" s="107">
        <v>0.77411764705882302</v>
      </c>
    </row>
    <row r="162" spans="2:14" x14ac:dyDescent="0.2">
      <c r="B162" s="3" t="s">
        <v>876</v>
      </c>
      <c r="C162" s="3" t="s">
        <v>855</v>
      </c>
      <c r="D162" s="107">
        <v>0.75764705882352901</v>
      </c>
      <c r="E162" s="107">
        <v>0.76760563380281599</v>
      </c>
    </row>
    <row r="163" spans="2:14" x14ac:dyDescent="0.2">
      <c r="B163" s="3" t="s">
        <v>873</v>
      </c>
      <c r="C163" s="3" t="s">
        <v>872</v>
      </c>
      <c r="D163" s="107">
        <v>0.76167664670658597</v>
      </c>
      <c r="E163" s="107">
        <v>0.76749435665914201</v>
      </c>
    </row>
    <row r="164" spans="2:14" x14ac:dyDescent="0.2">
      <c r="B164" s="3" t="s">
        <v>874</v>
      </c>
      <c r="C164" s="3" t="s">
        <v>879</v>
      </c>
      <c r="D164" s="107">
        <v>0.75886524822695001</v>
      </c>
      <c r="E164" s="107">
        <v>0.76517754868270305</v>
      </c>
    </row>
    <row r="165" spans="2:14" x14ac:dyDescent="0.2">
      <c r="B165" s="3" t="s">
        <v>882</v>
      </c>
      <c r="C165" s="3" t="s">
        <v>881</v>
      </c>
      <c r="D165" s="107">
        <v>0.76052948255114305</v>
      </c>
      <c r="E165" s="107">
        <v>0.76279069767441798</v>
      </c>
    </row>
    <row r="166" spans="2:14" x14ac:dyDescent="0.2">
      <c r="B166" s="152" t="s">
        <v>882</v>
      </c>
      <c r="C166" s="152" t="s">
        <v>880</v>
      </c>
      <c r="D166" s="107">
        <v>0.76575505350772799</v>
      </c>
      <c r="E166" s="107">
        <v>0.76575505350772799</v>
      </c>
      <c r="F166" s="92">
        <v>0.92791777188328906</v>
      </c>
      <c r="G166" s="92">
        <v>0.95499216635806805</v>
      </c>
      <c r="H166" s="92">
        <v>0.88154088877202197</v>
      </c>
      <c r="I166" s="92">
        <v>0.91679770287823803</v>
      </c>
    </row>
    <row r="167" spans="2:14" x14ac:dyDescent="0.2">
      <c r="B167" s="152" t="s">
        <v>876</v>
      </c>
      <c r="C167" s="152" t="s">
        <v>891</v>
      </c>
      <c r="D167" s="107">
        <v>0.76463560334528002</v>
      </c>
      <c r="E167" s="107">
        <v>0.76484018264840103</v>
      </c>
      <c r="F167" s="92">
        <v>0.91482095490716098</v>
      </c>
      <c r="G167" s="92">
        <v>0.94993824020925599</v>
      </c>
      <c r="H167" s="92">
        <v>0.85945306337102201</v>
      </c>
      <c r="I167" s="92">
        <v>0.90243313201035302</v>
      </c>
    </row>
    <row r="168" spans="2:14" x14ac:dyDescent="0.2">
      <c r="B168" s="3" t="s">
        <v>893</v>
      </c>
      <c r="C168" s="3" t="s">
        <v>892</v>
      </c>
      <c r="D168" s="107">
        <v>0.75235849056603699</v>
      </c>
      <c r="E168" s="107">
        <v>0.76190476190476197</v>
      </c>
      <c r="F168" s="92"/>
      <c r="G168" s="92"/>
      <c r="H168" s="92"/>
      <c r="I168" s="92"/>
    </row>
    <row r="169" spans="2:14" x14ac:dyDescent="0.2">
      <c r="B169" s="3" t="s">
        <v>901</v>
      </c>
      <c r="C169" s="3" t="s">
        <v>898</v>
      </c>
      <c r="D169" s="107">
        <v>0.75721153846153799</v>
      </c>
      <c r="E169" s="107">
        <v>0.76693455797933396</v>
      </c>
      <c r="F169" s="92"/>
      <c r="G169" s="92"/>
      <c r="H169" s="92"/>
      <c r="I169" s="92"/>
    </row>
    <row r="170" spans="2:14" x14ac:dyDescent="0.2">
      <c r="B170" s="152" t="s">
        <v>899</v>
      </c>
      <c r="C170" s="152" t="s">
        <v>900</v>
      </c>
      <c r="D170" s="107">
        <v>0.76346604215456604</v>
      </c>
      <c r="E170" s="107">
        <v>0.76497695852534497</v>
      </c>
      <c r="F170" s="92">
        <v>0.92088859416445601</v>
      </c>
      <c r="G170" s="92">
        <v>0.94770635656702495</v>
      </c>
      <c r="H170" s="92">
        <v>0.87325795424664698</v>
      </c>
      <c r="I170" s="92">
        <v>0.90896027917479205</v>
      </c>
    </row>
    <row r="171" spans="2:14" x14ac:dyDescent="0.2">
      <c r="B171" s="152" t="s">
        <v>903</v>
      </c>
      <c r="C171" s="152" t="s">
        <v>902</v>
      </c>
      <c r="D171" s="107">
        <v>0.76201641266119502</v>
      </c>
      <c r="E171" s="107">
        <v>0.77083333333333304</v>
      </c>
      <c r="F171" s="108">
        <v>0.91982758620689598</v>
      </c>
      <c r="G171" s="108">
        <v>0.94382342470630098</v>
      </c>
      <c r="H171" s="108">
        <v>0.87141730212989699</v>
      </c>
      <c r="I171" s="108">
        <v>0.90617629968896296</v>
      </c>
    </row>
    <row r="172" spans="2:14" x14ac:dyDescent="0.2">
      <c r="B172" s="152" t="s">
        <v>905</v>
      </c>
      <c r="C172" s="152" t="s">
        <v>904</v>
      </c>
      <c r="D172" s="107">
        <v>0.76179245283018804</v>
      </c>
      <c r="E172" s="107">
        <v>0.77064220183486198</v>
      </c>
      <c r="F172" s="108">
        <v>0.92891246684350104</v>
      </c>
      <c r="G172" s="108">
        <v>0.95400099227443402</v>
      </c>
      <c r="H172" s="108">
        <v>0.88482776755193204</v>
      </c>
      <c r="I172" s="108">
        <v>0.91811329763650595</v>
      </c>
    </row>
    <row r="173" spans="2:14" x14ac:dyDescent="0.2">
      <c r="B173" s="3" t="s">
        <v>909</v>
      </c>
      <c r="C173" s="3" t="s">
        <v>906</v>
      </c>
      <c r="D173" s="107">
        <v>0.76321839080459697</v>
      </c>
      <c r="E173" s="107">
        <v>0.76620370370370305</v>
      </c>
      <c r="J173" s="107">
        <f>AVERAGE(D160:D169)</f>
        <v>0.75749975746529397</v>
      </c>
    </row>
    <row r="174" spans="2:14" x14ac:dyDescent="0.2">
      <c r="B174" s="3" t="s">
        <v>908</v>
      </c>
      <c r="C174" s="3" t="s">
        <v>907</v>
      </c>
      <c r="D174" s="107">
        <v>0.74862788144895698</v>
      </c>
      <c r="E174" s="107">
        <v>0.76725146198830396</v>
      </c>
      <c r="J174" s="104">
        <f>MAX(D160:D169)</f>
        <v>0.76575505350772799</v>
      </c>
      <c r="K174" s="104"/>
      <c r="L174" s="104"/>
      <c r="M174" s="104"/>
      <c r="N174" s="104"/>
    </row>
    <row r="175" spans="2:14" x14ac:dyDescent="0.2">
      <c r="B175" s="152" t="s">
        <v>965</v>
      </c>
      <c r="C175" s="152" t="s">
        <v>915</v>
      </c>
      <c r="D175" s="108">
        <v>0.76094276094276103</v>
      </c>
      <c r="E175" s="108">
        <v>0.77283372365339498</v>
      </c>
      <c r="J175" s="104"/>
      <c r="K175" s="104"/>
      <c r="L175" s="104"/>
      <c r="M175" s="104"/>
      <c r="N175" s="104"/>
    </row>
    <row r="176" spans="2:14" x14ac:dyDescent="0.2">
      <c r="J176" s="104"/>
      <c r="K176" s="104"/>
    </row>
    <row r="177" spans="1:17" x14ac:dyDescent="0.2">
      <c r="J177" s="104"/>
      <c r="K177" s="104"/>
      <c r="L177" s="104"/>
      <c r="M177" s="104"/>
      <c r="N177" s="104"/>
      <c r="O177" s="104"/>
      <c r="P177" s="104"/>
      <c r="Q177" s="24"/>
    </row>
    <row r="178" spans="1:17" x14ac:dyDescent="0.2">
      <c r="J178" s="106"/>
      <c r="K178" s="106"/>
      <c r="L178" s="104"/>
      <c r="M178" s="104"/>
      <c r="N178" s="104"/>
    </row>
    <row r="179" spans="1:17" x14ac:dyDescent="0.2">
      <c r="J179" s="106"/>
      <c r="K179" s="106"/>
      <c r="L179" s="106"/>
      <c r="M179" s="106"/>
      <c r="N179" s="106"/>
      <c r="O179" s="106"/>
      <c r="P179" s="106"/>
      <c r="Q179" s="106"/>
    </row>
    <row r="180" spans="1:17" x14ac:dyDescent="0.2">
      <c r="B180" s="3" t="s">
        <v>887</v>
      </c>
      <c r="C180" s="3" t="s">
        <v>884</v>
      </c>
      <c r="D180" s="106">
        <v>0.75355450236966803</v>
      </c>
      <c r="E180" s="106">
        <v>0.75909090909090904</v>
      </c>
      <c r="J180" s="107"/>
      <c r="K180" s="107"/>
    </row>
    <row r="181" spans="1:17" x14ac:dyDescent="0.2">
      <c r="B181" s="3" t="s">
        <v>890</v>
      </c>
      <c r="C181" s="3" t="s">
        <v>886</v>
      </c>
      <c r="D181" s="106">
        <v>0.71111111111111103</v>
      </c>
      <c r="E181" s="106">
        <v>0.75796930342384805</v>
      </c>
      <c r="J181" s="107"/>
      <c r="K181" s="107"/>
    </row>
    <row r="182" spans="1:17" x14ac:dyDescent="0.2">
      <c r="B182" s="3" t="s">
        <v>888</v>
      </c>
      <c r="C182" s="3" t="s">
        <v>883</v>
      </c>
      <c r="D182" s="106">
        <v>0.756069364161849</v>
      </c>
      <c r="E182" s="106">
        <v>0.76783691959229805</v>
      </c>
    </row>
    <row r="183" spans="1:17" x14ac:dyDescent="0.2">
      <c r="B183" s="3" t="s">
        <v>889</v>
      </c>
      <c r="C183" s="3" t="s">
        <v>885</v>
      </c>
      <c r="D183" s="106">
        <v>0.72250000000000003</v>
      </c>
      <c r="E183" s="106">
        <v>0.76959064327485305</v>
      </c>
      <c r="J183" s="104"/>
      <c r="K183" s="104"/>
      <c r="L183" s="104"/>
      <c r="M183" s="104"/>
      <c r="N183" s="104"/>
    </row>
    <row r="184" spans="1:17" x14ac:dyDescent="0.2">
      <c r="D184" s="85" t="s">
        <v>918</v>
      </c>
      <c r="E184" s="85" t="s">
        <v>917</v>
      </c>
      <c r="J184" s="3"/>
      <c r="K184" s="3"/>
      <c r="L184" s="107"/>
      <c r="M184" s="107"/>
      <c r="N184" s="107"/>
      <c r="O184" s="107"/>
      <c r="P184" s="107"/>
      <c r="Q184" s="107"/>
    </row>
    <row r="185" spans="1:17" x14ac:dyDescent="0.2">
      <c r="C185" s="3" t="s">
        <v>916</v>
      </c>
      <c r="D185" s="108">
        <v>0.97674418604651103</v>
      </c>
      <c r="E185" s="108">
        <v>0.89820359281437101</v>
      </c>
      <c r="J185" s="3"/>
      <c r="K185" s="3"/>
      <c r="L185" s="107"/>
      <c r="M185" s="107"/>
      <c r="N185" s="107"/>
      <c r="O185" s="107"/>
      <c r="P185" s="107"/>
      <c r="Q185" s="107"/>
    </row>
    <row r="186" spans="1:17" x14ac:dyDescent="0.2">
      <c r="C186" s="3" t="s">
        <v>919</v>
      </c>
      <c r="D186" s="108">
        <v>0.97341144659756595</v>
      </c>
      <c r="E186" s="108">
        <v>0.95388757993941398</v>
      </c>
      <c r="J186" s="3"/>
      <c r="K186" s="3"/>
    </row>
    <row r="187" spans="1:17" x14ac:dyDescent="0.2">
      <c r="C187" s="3" t="s">
        <v>924</v>
      </c>
      <c r="D187" s="108"/>
      <c r="E187" s="108"/>
    </row>
    <row r="188" spans="1:17" x14ac:dyDescent="0.2">
      <c r="D188" s="3"/>
      <c r="E188" s="3"/>
      <c r="F188" s="3"/>
      <c r="G188" s="3"/>
      <c r="H188" s="3"/>
      <c r="I188" s="3"/>
      <c r="J188" s="108">
        <v>0.92990239574090505</v>
      </c>
      <c r="K188" s="108">
        <v>0.89876880984952101</v>
      </c>
      <c r="L188" s="108">
        <v>0.86447368421052595</v>
      </c>
      <c r="M188" s="108">
        <v>0.881287726358148</v>
      </c>
      <c r="N188" s="108">
        <v>0.92522686025408296</v>
      </c>
      <c r="O188" s="108">
        <v>0.715189873417721</v>
      </c>
      <c r="P188" s="108">
        <v>0.81294964028776895</v>
      </c>
      <c r="Q188" s="108">
        <v>0.76094276094276103</v>
      </c>
    </row>
    <row r="189" spans="1:17" x14ac:dyDescent="0.2">
      <c r="D189" s="90"/>
      <c r="E189" s="108"/>
    </row>
    <row r="190" spans="1:17" x14ac:dyDescent="0.2">
      <c r="A190" s="3" t="s">
        <v>897</v>
      </c>
      <c r="D190" s="90"/>
      <c r="E190" s="108"/>
    </row>
    <row r="191" spans="1:17" x14ac:dyDescent="0.2">
      <c r="C191" s="3" t="s">
        <v>920</v>
      </c>
      <c r="D191" s="90">
        <v>0.75675675675675602</v>
      </c>
      <c r="E191" s="108">
        <v>0.76763005780346805</v>
      </c>
    </row>
    <row r="192" spans="1:17" x14ac:dyDescent="0.2">
      <c r="B192" s="3" t="s">
        <v>921</v>
      </c>
      <c r="D192" s="90">
        <v>0.76510067114093905</v>
      </c>
      <c r="E192" s="108"/>
    </row>
    <row r="193" spans="2:13" x14ac:dyDescent="0.2">
      <c r="C193" s="3" t="s">
        <v>922</v>
      </c>
      <c r="D193" s="90">
        <v>0.73326248671625904</v>
      </c>
      <c r="E193" s="108">
        <v>0.76212471131639703</v>
      </c>
    </row>
    <row r="194" spans="2:13" x14ac:dyDescent="0.2">
      <c r="B194" s="3" t="s">
        <v>923</v>
      </c>
      <c r="D194" s="108"/>
      <c r="E194" s="108"/>
    </row>
    <row r="195" spans="2:13" x14ac:dyDescent="0.2">
      <c r="D195" s="108"/>
      <c r="E195" s="108"/>
    </row>
    <row r="196" spans="2:13" x14ac:dyDescent="0.2">
      <c r="D196" s="108"/>
      <c r="E196" s="108"/>
    </row>
    <row r="197" spans="2:13" x14ac:dyDescent="0.2">
      <c r="D197" s="108"/>
      <c r="E197" s="108"/>
      <c r="L197" s="104"/>
      <c r="M197" s="104"/>
    </row>
    <row r="198" spans="2:13" x14ac:dyDescent="0.2">
      <c r="D198" s="108"/>
      <c r="E198" s="108"/>
    </row>
    <row r="199" spans="2:13" x14ac:dyDescent="0.2">
      <c r="D199" s="108"/>
      <c r="E199" s="108"/>
    </row>
    <row r="200" spans="2:13" x14ac:dyDescent="0.2">
      <c r="D200" s="108"/>
      <c r="E200" s="108"/>
    </row>
    <row r="201" spans="2:13" x14ac:dyDescent="0.2">
      <c r="J201" s="3"/>
      <c r="K201" s="3"/>
      <c r="L201" s="3"/>
      <c r="M201" s="3"/>
    </row>
    <row r="202" spans="2:13" x14ac:dyDescent="0.2">
      <c r="C202" s="3" t="s">
        <v>894</v>
      </c>
      <c r="D202" s="107">
        <v>0.74939759036144504</v>
      </c>
      <c r="E202" s="107">
        <v>0.77230046948356801</v>
      </c>
    </row>
    <row r="203" spans="2:13" x14ac:dyDescent="0.2">
      <c r="C203" s="3" t="s">
        <v>896</v>
      </c>
      <c r="D203" s="107">
        <v>0.76145710928319599</v>
      </c>
      <c r="E203" s="107">
        <v>0.763636363636363</v>
      </c>
    </row>
    <row r="204" spans="2:13" x14ac:dyDescent="0.2">
      <c r="C204" s="3" t="s">
        <v>895</v>
      </c>
      <c r="D204" s="107">
        <v>0.76777251184834105</v>
      </c>
      <c r="E204" s="107">
        <v>0.76777251184834105</v>
      </c>
      <c r="J204" s="90">
        <v>0.92123411978221403</v>
      </c>
      <c r="K204" s="90">
        <v>0.68897637795275501</v>
      </c>
      <c r="L204" s="90">
        <v>0.83932853717026301</v>
      </c>
      <c r="M204" s="90">
        <v>0.75675675675675602</v>
      </c>
    </row>
    <row r="205" spans="2:13" x14ac:dyDescent="0.2">
      <c r="J205" s="90">
        <v>0.92667876588021703</v>
      </c>
      <c r="K205" s="90">
        <v>0.71698113207547098</v>
      </c>
      <c r="L205" s="90">
        <v>0.82014388489208601</v>
      </c>
      <c r="M205" s="90">
        <v>0.76510067114093905</v>
      </c>
    </row>
    <row r="206" spans="2:13" x14ac:dyDescent="0.2">
      <c r="B206" s="3" t="s">
        <v>864</v>
      </c>
      <c r="C206" s="3" t="s">
        <v>857</v>
      </c>
      <c r="D206" s="104">
        <v>0.76306196840826201</v>
      </c>
      <c r="E206" s="104">
        <v>0.76355247981545504</v>
      </c>
      <c r="J206" s="90">
        <v>0.91324863883847496</v>
      </c>
      <c r="K206" s="90">
        <v>0.65839694656488501</v>
      </c>
      <c r="L206" s="90">
        <v>0.82733812949640195</v>
      </c>
      <c r="M206" s="90">
        <v>0.73326248671625904</v>
      </c>
    </row>
    <row r="207" spans="2:13" x14ac:dyDescent="0.2">
      <c r="B207" s="3" t="s">
        <v>864</v>
      </c>
      <c r="C207" s="3" t="s">
        <v>858</v>
      </c>
      <c r="D207" s="104">
        <v>0.761321909424724</v>
      </c>
      <c r="E207" s="104">
        <v>0.76309794988610402</v>
      </c>
    </row>
    <row r="208" spans="2:13" x14ac:dyDescent="0.2">
      <c r="B208" s="3" t="s">
        <v>865</v>
      </c>
      <c r="C208" s="3" t="s">
        <v>859</v>
      </c>
      <c r="D208" s="104">
        <v>0.74719800747197995</v>
      </c>
      <c r="E208" s="104">
        <v>0.76832151300236395</v>
      </c>
    </row>
    <row r="209" spans="2:5" x14ac:dyDescent="0.2">
      <c r="B209" s="3" t="s">
        <v>866</v>
      </c>
      <c r="C209" s="3" t="s">
        <v>860</v>
      </c>
      <c r="D209" s="104">
        <v>0.73290322580645095</v>
      </c>
      <c r="E209" s="104">
        <v>0.77349397590361402</v>
      </c>
    </row>
    <row r="210" spans="2:5" x14ac:dyDescent="0.2">
      <c r="B210" s="3" t="s">
        <v>867</v>
      </c>
      <c r="C210" s="3" t="s">
        <v>861</v>
      </c>
      <c r="D210" s="104">
        <v>0.74784747847478406</v>
      </c>
      <c r="E210" s="104">
        <v>0.76415094339622602</v>
      </c>
    </row>
    <row r="211" spans="2:5" x14ac:dyDescent="0.2">
      <c r="B211" s="3" t="s">
        <v>868</v>
      </c>
      <c r="C211" s="3" t="s">
        <v>862</v>
      </c>
      <c r="D211" s="85">
        <v>0.75421686746987904</v>
      </c>
      <c r="E211" s="104">
        <v>0.76705882352941102</v>
      </c>
    </row>
    <row r="212" spans="2:5" x14ac:dyDescent="0.2">
      <c r="B212" s="3" t="s">
        <v>869</v>
      </c>
      <c r="C212" s="3" t="s">
        <v>863</v>
      </c>
      <c r="D212" s="104">
        <v>0.75502958579881596</v>
      </c>
      <c r="E212" s="104">
        <v>0.75681818181818095</v>
      </c>
    </row>
    <row r="213" spans="2:5" x14ac:dyDescent="0.2">
      <c r="B213" s="3" t="s">
        <v>871</v>
      </c>
      <c r="C213" s="3" t="s">
        <v>870</v>
      </c>
      <c r="D213" s="104">
        <v>0.73145780051150899</v>
      </c>
      <c r="E213" s="104">
        <v>0.76409666283083999</v>
      </c>
    </row>
    <row r="215" spans="2:5" x14ac:dyDescent="0.2">
      <c r="B215" s="3" t="s">
        <v>878</v>
      </c>
      <c r="C215" s="3" t="s">
        <v>877</v>
      </c>
      <c r="D215" s="104">
        <v>0.75928143712574803</v>
      </c>
      <c r="E215" s="104">
        <v>0.77122641509433898</v>
      </c>
    </row>
    <row r="219" spans="2:5" x14ac:dyDescent="0.2">
      <c r="C219" s="3" t="s">
        <v>910</v>
      </c>
      <c r="D219" s="108">
        <v>0.914593736874037</v>
      </c>
      <c r="E219" s="108">
        <v>0.87771461886022395</v>
      </c>
    </row>
    <row r="228" spans="1:19" x14ac:dyDescent="0.2">
      <c r="J228" s="104">
        <v>0.92413487133983996</v>
      </c>
      <c r="K228" s="104">
        <v>0.91040462427745605</v>
      </c>
    </row>
    <row r="229" spans="1:19" x14ac:dyDescent="0.2">
      <c r="A229" s="3">
        <v>0.73624500000000004</v>
      </c>
    </row>
    <row r="232" spans="1:19" x14ac:dyDescent="0.2">
      <c r="J232" s="108">
        <v>0.83337946305009603</v>
      </c>
      <c r="K232" s="108">
        <v>0.85497266983743803</v>
      </c>
      <c r="L232" s="108">
        <v>0.92679680567879297</v>
      </c>
      <c r="M232" s="108">
        <v>0.89669421487603296</v>
      </c>
      <c r="N232" s="108">
        <v>0.856578947368421</v>
      </c>
      <c r="O232" s="108">
        <v>0.87617765814266402</v>
      </c>
      <c r="P232" s="108">
        <v>0.92486388384754903</v>
      </c>
      <c r="Q232" s="108">
        <v>0.72210065645514199</v>
      </c>
      <c r="R232" s="108">
        <v>0.79136690647482</v>
      </c>
      <c r="S232" s="108">
        <v>0.75514874141876398</v>
      </c>
    </row>
  </sheetData>
  <mergeCells count="2">
    <mergeCell ref="J1:M1"/>
    <mergeCell ref="N1:Q1"/>
  </mergeCells>
  <phoneticPr fontId="3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"/>
  <sheetViews>
    <sheetView topLeftCell="A2" zoomScale="83" zoomScaleNormal="83" zoomScalePageLayoutView="83" workbookViewId="0">
      <selection activeCell="C22" sqref="C22"/>
    </sheetView>
  </sheetViews>
  <sheetFormatPr baseColWidth="10" defaultRowHeight="16" x14ac:dyDescent="0.2"/>
  <cols>
    <col min="1" max="1" width="10.5" bestFit="1" customWidth="1"/>
    <col min="2" max="2" width="86.83203125" bestFit="1" customWidth="1"/>
    <col min="3" max="3" width="23.33203125" bestFit="1" customWidth="1"/>
    <col min="12" max="12" width="4" customWidth="1"/>
    <col min="13" max="13" width="4.83203125" bestFit="1" customWidth="1"/>
    <col min="14" max="14" width="15.5" bestFit="1" customWidth="1"/>
    <col min="15" max="15" width="8.1640625" bestFit="1" customWidth="1"/>
    <col min="16" max="16" width="18.5" bestFit="1" customWidth="1"/>
    <col min="17" max="17" width="29.5" bestFit="1" customWidth="1"/>
    <col min="18" max="20" width="11.33203125" bestFit="1" customWidth="1"/>
  </cols>
  <sheetData>
    <row r="1" spans="1:21" x14ac:dyDescent="0.2">
      <c r="A1" s="6"/>
      <c r="B1" s="6"/>
      <c r="C1" s="6"/>
      <c r="D1" s="228" t="s">
        <v>5</v>
      </c>
      <c r="E1" s="228"/>
      <c r="F1" s="228"/>
      <c r="G1" s="228"/>
      <c r="H1" s="228" t="s">
        <v>4</v>
      </c>
      <c r="I1" s="228"/>
      <c r="J1" s="228"/>
      <c r="K1" s="228"/>
      <c r="M1" s="2" t="s">
        <v>84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</row>
    <row r="2" spans="1:21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0</v>
      </c>
      <c r="H2" s="6" t="s">
        <v>1</v>
      </c>
      <c r="I2" s="6" t="s">
        <v>2</v>
      </c>
      <c r="J2" s="6" t="s">
        <v>3</v>
      </c>
      <c r="K2" s="6" t="s">
        <v>0</v>
      </c>
      <c r="M2" s="4">
        <v>1</v>
      </c>
      <c r="N2" s="4" t="s">
        <v>16</v>
      </c>
      <c r="O2" s="5">
        <v>5</v>
      </c>
      <c r="P2" s="5" t="s">
        <v>17</v>
      </c>
      <c r="Q2" s="5"/>
      <c r="R2" s="9" t="s">
        <v>18</v>
      </c>
      <c r="S2" s="9" t="s">
        <v>19</v>
      </c>
      <c r="T2" s="5" t="s">
        <v>20</v>
      </c>
      <c r="U2" s="9" t="s">
        <v>21</v>
      </c>
    </row>
    <row r="3" spans="1:21" x14ac:dyDescent="0.2">
      <c r="A3" s="6" t="s">
        <v>6</v>
      </c>
      <c r="B3" s="6" t="s">
        <v>501</v>
      </c>
      <c r="C3" t="s">
        <v>395</v>
      </c>
      <c r="D3" s="1">
        <v>0.46791862284800001</v>
      </c>
      <c r="E3" s="1">
        <v>0.41867980050999998</v>
      </c>
      <c r="F3" s="1">
        <v>0.51463042326099995</v>
      </c>
      <c r="G3" s="1">
        <v>0.41134977303199999</v>
      </c>
      <c r="H3" s="1">
        <v>0.457908163265</v>
      </c>
      <c r="I3" s="1">
        <v>0.41636834097499997</v>
      </c>
      <c r="J3" s="1">
        <v>0.48212423157599998</v>
      </c>
      <c r="K3" s="1">
        <v>0.40552043753200001</v>
      </c>
      <c r="M3" s="4">
        <v>2</v>
      </c>
      <c r="N3" s="4" t="s">
        <v>22</v>
      </c>
      <c r="O3" s="5">
        <v>2</v>
      </c>
      <c r="P3" s="5" t="s">
        <v>17</v>
      </c>
      <c r="Q3" s="5" t="s">
        <v>23</v>
      </c>
      <c r="R3" s="5" t="s">
        <v>24</v>
      </c>
      <c r="S3" s="5" t="s">
        <v>25</v>
      </c>
      <c r="T3" s="5" t="s">
        <v>26</v>
      </c>
      <c r="U3" s="5" t="s">
        <v>27</v>
      </c>
    </row>
    <row r="4" spans="1:21" x14ac:dyDescent="0.2">
      <c r="A4" s="6" t="s">
        <v>396</v>
      </c>
      <c r="B4" t="s">
        <v>395</v>
      </c>
      <c r="D4" s="1">
        <v>0.547209181012</v>
      </c>
      <c r="E4" s="1">
        <v>0.48785556238200001</v>
      </c>
      <c r="F4" s="1">
        <v>0.62465364671099999</v>
      </c>
      <c r="G4" s="1">
        <v>0.498795989376</v>
      </c>
      <c r="H4" s="1">
        <v>0.470663265306</v>
      </c>
      <c r="I4" s="1">
        <v>0.41070387083900001</v>
      </c>
      <c r="J4" s="1">
        <v>0.46726668746599997</v>
      </c>
      <c r="K4" s="1">
        <v>0.40503038364799998</v>
      </c>
      <c r="M4" s="4">
        <v>3</v>
      </c>
      <c r="N4" s="4" t="s">
        <v>28</v>
      </c>
      <c r="O4" s="5">
        <v>1</v>
      </c>
      <c r="P4" s="5" t="s">
        <v>29</v>
      </c>
      <c r="Q4" s="5" t="s">
        <v>30</v>
      </c>
      <c r="R4" s="5" t="s">
        <v>31</v>
      </c>
      <c r="S4" s="5" t="s">
        <v>32</v>
      </c>
      <c r="T4" s="9" t="s">
        <v>33</v>
      </c>
      <c r="U4" s="5" t="s">
        <v>34</v>
      </c>
    </row>
    <row r="5" spans="1:21" x14ac:dyDescent="0.2">
      <c r="A5" s="6" t="s">
        <v>6</v>
      </c>
      <c r="B5" s="6" t="s">
        <v>502</v>
      </c>
      <c r="C5" t="s">
        <v>400</v>
      </c>
      <c r="D5" s="1">
        <v>0.49556598852400002</v>
      </c>
      <c r="E5" s="1">
        <v>0.44421520766799999</v>
      </c>
      <c r="F5" s="1">
        <v>0.54579045516000002</v>
      </c>
      <c r="G5" s="1">
        <v>0.43490533514899998</v>
      </c>
      <c r="H5" s="1">
        <v>0.43239795918399998</v>
      </c>
      <c r="I5" s="1">
        <v>0.408691207936</v>
      </c>
      <c r="J5" s="1">
        <v>0.46990966511999999</v>
      </c>
      <c r="K5" s="1">
        <v>0.38323412824300002</v>
      </c>
      <c r="M5" s="5">
        <v>4</v>
      </c>
      <c r="N5" s="5" t="s">
        <v>35</v>
      </c>
      <c r="O5" s="5">
        <v>3</v>
      </c>
      <c r="P5" s="5" t="s">
        <v>17</v>
      </c>
      <c r="Q5" s="5"/>
      <c r="R5" s="5" t="s">
        <v>36</v>
      </c>
      <c r="S5" s="5" t="s">
        <v>37</v>
      </c>
      <c r="T5" s="5" t="s">
        <v>38</v>
      </c>
      <c r="U5" s="5" t="s">
        <v>39</v>
      </c>
    </row>
    <row r="6" spans="1:21" x14ac:dyDescent="0.2">
      <c r="A6" s="6" t="s">
        <v>398</v>
      </c>
      <c r="B6" s="3" t="s">
        <v>400</v>
      </c>
      <c r="D6" s="1">
        <v>0.57381324987000004</v>
      </c>
      <c r="E6" s="1">
        <v>0.50921055647400004</v>
      </c>
      <c r="F6" s="1">
        <v>0.64914173778999995</v>
      </c>
      <c r="G6" s="1">
        <v>0.52033204980400005</v>
      </c>
      <c r="H6" s="10">
        <v>0.483418367347</v>
      </c>
      <c r="I6" s="1">
        <v>0.42247496061399997</v>
      </c>
      <c r="J6" s="1">
        <v>0.48076711935900002</v>
      </c>
      <c r="K6" s="10">
        <v>0.41861961999500003</v>
      </c>
      <c r="M6" s="5">
        <v>5</v>
      </c>
      <c r="N6" s="5" t="s">
        <v>40</v>
      </c>
      <c r="O6" s="5">
        <v>3</v>
      </c>
      <c r="P6" s="5" t="s">
        <v>41</v>
      </c>
      <c r="Q6" s="5" t="s">
        <v>42</v>
      </c>
      <c r="R6" s="5" t="s">
        <v>43</v>
      </c>
      <c r="S6" s="5" t="s">
        <v>44</v>
      </c>
      <c r="T6" s="5" t="s">
        <v>45</v>
      </c>
      <c r="U6" s="5" t="s">
        <v>46</v>
      </c>
    </row>
    <row r="7" spans="1:21" x14ac:dyDescent="0.2">
      <c r="A7" s="6" t="s">
        <v>391</v>
      </c>
      <c r="B7" s="6" t="s">
        <v>407</v>
      </c>
      <c r="C7" s="6"/>
      <c r="D7" s="1">
        <v>0.58502869066200003</v>
      </c>
      <c r="E7" s="1">
        <v>0.51806316393600005</v>
      </c>
      <c r="F7" s="1">
        <v>0.659662426513</v>
      </c>
      <c r="G7" s="1">
        <v>0.53018935088800001</v>
      </c>
      <c r="H7" s="1">
        <v>0.479591836735</v>
      </c>
      <c r="I7" s="1">
        <v>0.421451547175</v>
      </c>
      <c r="J7" s="1">
        <v>0.47431973463900001</v>
      </c>
      <c r="K7" s="1">
        <v>0.41252445511800001</v>
      </c>
      <c r="M7" s="5">
        <v>6</v>
      </c>
      <c r="N7" s="5" t="s">
        <v>47</v>
      </c>
      <c r="O7" s="5">
        <v>1</v>
      </c>
      <c r="P7" s="5" t="s">
        <v>48</v>
      </c>
      <c r="Q7" s="5" t="s">
        <v>49</v>
      </c>
      <c r="R7" s="5" t="s">
        <v>50</v>
      </c>
      <c r="S7" s="5" t="s">
        <v>51</v>
      </c>
      <c r="T7" s="5" t="s">
        <v>52</v>
      </c>
      <c r="U7" s="5" t="s">
        <v>53</v>
      </c>
    </row>
    <row r="8" spans="1:21" x14ac:dyDescent="0.2">
      <c r="A8" s="6" t="s">
        <v>392</v>
      </c>
      <c r="B8" s="6" t="s">
        <v>408</v>
      </c>
      <c r="C8" s="1"/>
      <c r="D8" s="1">
        <v>0.58502869066200003</v>
      </c>
      <c r="E8" s="1">
        <v>0.51806316393600005</v>
      </c>
      <c r="F8" s="1">
        <v>0.659662426513</v>
      </c>
      <c r="G8" s="1">
        <v>0.53018935088800001</v>
      </c>
      <c r="H8" s="1">
        <v>0.479591836735</v>
      </c>
      <c r="I8" s="1">
        <v>0.421451547175</v>
      </c>
      <c r="J8" s="1">
        <v>0.47431973463900001</v>
      </c>
      <c r="K8" s="1">
        <v>0.41252445511800001</v>
      </c>
      <c r="M8" s="5">
        <v>7</v>
      </c>
      <c r="N8" s="5" t="s">
        <v>54</v>
      </c>
      <c r="O8" s="5">
        <v>1</v>
      </c>
      <c r="P8" s="5" t="s">
        <v>29</v>
      </c>
      <c r="Q8" s="5" t="s">
        <v>55</v>
      </c>
      <c r="R8" s="5" t="s">
        <v>50</v>
      </c>
      <c r="S8" s="5" t="s">
        <v>56</v>
      </c>
      <c r="T8" s="5" t="s">
        <v>57</v>
      </c>
      <c r="U8" s="5" t="s">
        <v>58</v>
      </c>
    </row>
    <row r="9" spans="1:21" x14ac:dyDescent="0.2">
      <c r="A9" s="6" t="s">
        <v>392</v>
      </c>
      <c r="B9" s="1" t="s">
        <v>409</v>
      </c>
      <c r="C9" s="1"/>
      <c r="D9" s="10">
        <v>0.59181011997900002</v>
      </c>
      <c r="E9" s="10">
        <v>0.52730004802300001</v>
      </c>
      <c r="F9" s="10">
        <v>0.68014979430300004</v>
      </c>
      <c r="G9" s="10">
        <v>0.54067854051499997</v>
      </c>
      <c r="H9" s="1">
        <v>0.470663265306</v>
      </c>
      <c r="I9" s="10">
        <v>0.424161080252</v>
      </c>
      <c r="J9" s="10">
        <v>0.48415513417599998</v>
      </c>
      <c r="K9" s="1">
        <v>0.41320200663700002</v>
      </c>
      <c r="M9" s="5">
        <v>8</v>
      </c>
      <c r="N9" s="5" t="s">
        <v>59</v>
      </c>
      <c r="O9" s="5">
        <v>2</v>
      </c>
      <c r="P9" s="5" t="s">
        <v>60</v>
      </c>
      <c r="Q9" s="5" t="s">
        <v>61</v>
      </c>
      <c r="R9" s="5" t="s">
        <v>62</v>
      </c>
      <c r="S9" s="5" t="s">
        <v>63</v>
      </c>
      <c r="T9" s="5" t="s">
        <v>64</v>
      </c>
      <c r="U9" s="5" t="s">
        <v>65</v>
      </c>
    </row>
    <row r="10" spans="1:21" x14ac:dyDescent="0.2">
      <c r="A10" s="6" t="s">
        <v>398</v>
      </c>
      <c r="B10" s="3" t="s">
        <v>399</v>
      </c>
      <c r="D10" s="1">
        <v>0.57172665623399999</v>
      </c>
      <c r="E10" s="1">
        <v>0.496841981386</v>
      </c>
      <c r="F10" s="1">
        <v>0.58622892616800004</v>
      </c>
      <c r="G10" s="1">
        <v>0.48918469085100003</v>
      </c>
      <c r="H10" s="1">
        <v>0.492346938776</v>
      </c>
      <c r="I10" s="1">
        <v>0.41565030825499999</v>
      </c>
      <c r="J10" s="1">
        <v>0.45405849187899999</v>
      </c>
      <c r="K10" s="1">
        <v>0.409341255811</v>
      </c>
      <c r="M10" s="5">
        <v>9</v>
      </c>
      <c r="N10" s="5" t="s">
        <v>66</v>
      </c>
      <c r="O10" s="5">
        <v>1</v>
      </c>
      <c r="P10" s="5" t="s">
        <v>17</v>
      </c>
      <c r="Q10" s="5" t="s">
        <v>67</v>
      </c>
      <c r="R10" s="5" t="s">
        <v>68</v>
      </c>
      <c r="S10" s="5" t="s">
        <v>69</v>
      </c>
      <c r="T10" s="5" t="s">
        <v>70</v>
      </c>
      <c r="U10" s="5" t="s">
        <v>71</v>
      </c>
    </row>
    <row r="11" spans="1:21" x14ac:dyDescent="0.2">
      <c r="D11" s="1"/>
      <c r="E11" s="1"/>
      <c r="F11" s="1"/>
      <c r="G11" s="1"/>
      <c r="H11" s="1"/>
      <c r="I11" s="1"/>
      <c r="J11" s="1"/>
      <c r="K11" s="1"/>
      <c r="M11" s="5">
        <v>10</v>
      </c>
      <c r="N11" s="5" t="s">
        <v>72</v>
      </c>
      <c r="O11" s="5">
        <v>4</v>
      </c>
      <c r="P11" s="5" t="s">
        <v>41</v>
      </c>
      <c r="Q11" s="5" t="s">
        <v>73</v>
      </c>
      <c r="R11" s="5" t="s">
        <v>74</v>
      </c>
      <c r="S11" s="5" t="s">
        <v>75</v>
      </c>
      <c r="T11" s="5" t="s">
        <v>76</v>
      </c>
      <c r="U11" s="5" t="s">
        <v>77</v>
      </c>
    </row>
    <row r="12" spans="1:21" x14ac:dyDescent="0.2">
      <c r="A12" s="6"/>
      <c r="B12" s="6"/>
      <c r="D12" s="1"/>
      <c r="E12" s="1"/>
      <c r="F12" s="1"/>
      <c r="G12" s="1"/>
      <c r="H12" s="1"/>
      <c r="I12" s="1"/>
      <c r="J12" s="1"/>
      <c r="K12" s="1"/>
      <c r="M12" s="5">
        <v>11</v>
      </c>
      <c r="N12" s="5" t="s">
        <v>78</v>
      </c>
      <c r="O12" s="5">
        <v>1</v>
      </c>
      <c r="P12" s="5" t="s">
        <v>48</v>
      </c>
      <c r="Q12" s="5" t="s">
        <v>79</v>
      </c>
      <c r="R12" s="5" t="s">
        <v>80</v>
      </c>
      <c r="S12" s="5" t="s">
        <v>81</v>
      </c>
      <c r="T12" s="5" t="s">
        <v>82</v>
      </c>
      <c r="U12" s="5" t="s">
        <v>83</v>
      </c>
    </row>
    <row r="13" spans="1:21" x14ac:dyDescent="0.2">
      <c r="D13" s="1"/>
      <c r="E13" s="1"/>
      <c r="F13" s="1"/>
      <c r="G13" s="1"/>
      <c r="H13" s="1"/>
      <c r="I13" s="1"/>
      <c r="J13" s="1"/>
      <c r="K13" s="1"/>
      <c r="M13" s="5">
        <v>12</v>
      </c>
      <c r="N13" s="5" t="s">
        <v>177</v>
      </c>
      <c r="O13" s="5">
        <v>1</v>
      </c>
      <c r="P13" s="5" t="s">
        <v>41</v>
      </c>
      <c r="Q13" s="5" t="s">
        <v>179</v>
      </c>
      <c r="R13" s="5" t="s">
        <v>307</v>
      </c>
      <c r="S13" s="5" t="s">
        <v>308</v>
      </c>
      <c r="T13" s="5" t="s">
        <v>309</v>
      </c>
      <c r="U13" s="5" t="s">
        <v>310</v>
      </c>
    </row>
    <row r="14" spans="1:21" x14ac:dyDescent="0.2">
      <c r="D14" s="1"/>
      <c r="E14" s="1"/>
      <c r="F14" s="1"/>
      <c r="G14" s="1"/>
      <c r="H14" s="1"/>
      <c r="I14" s="1"/>
      <c r="J14" s="1"/>
      <c r="K14" s="1"/>
      <c r="M14" s="5">
        <v>13</v>
      </c>
      <c r="N14" s="5" t="s">
        <v>133</v>
      </c>
      <c r="O14" s="5">
        <v>1</v>
      </c>
      <c r="P14" s="5" t="s">
        <v>41</v>
      </c>
      <c r="Q14" s="5" t="s">
        <v>134</v>
      </c>
      <c r="R14" s="5" t="s">
        <v>311</v>
      </c>
      <c r="S14" s="5" t="s">
        <v>312</v>
      </c>
      <c r="T14" s="5" t="s">
        <v>313</v>
      </c>
      <c r="U14" s="5" t="s">
        <v>314</v>
      </c>
    </row>
    <row r="15" spans="1:21" x14ac:dyDescent="0.2">
      <c r="A15" s="6"/>
      <c r="B15" s="6"/>
      <c r="D15" s="1"/>
      <c r="E15" s="1"/>
      <c r="F15" s="1"/>
      <c r="G15" s="1"/>
      <c r="H15" s="1"/>
      <c r="I15" s="1"/>
      <c r="J15" s="1"/>
      <c r="K15" s="1"/>
      <c r="M15" s="5">
        <v>14</v>
      </c>
      <c r="N15" s="5" t="s">
        <v>122</v>
      </c>
      <c r="O15" s="5">
        <v>1</v>
      </c>
      <c r="P15" s="5" t="s">
        <v>315</v>
      </c>
      <c r="Q15" s="5" t="s">
        <v>122</v>
      </c>
      <c r="R15" s="5" t="s">
        <v>36</v>
      </c>
      <c r="S15" s="5" t="s">
        <v>316</v>
      </c>
      <c r="T15" s="5" t="s">
        <v>317</v>
      </c>
      <c r="U15" s="5" t="s">
        <v>318</v>
      </c>
    </row>
    <row r="16" spans="1:21" x14ac:dyDescent="0.2">
      <c r="D16" s="1"/>
      <c r="E16" s="1"/>
      <c r="F16" s="1"/>
      <c r="G16" s="1"/>
      <c r="H16" s="1"/>
      <c r="I16" s="1"/>
      <c r="J16" s="1"/>
      <c r="K16" s="1"/>
      <c r="M16" s="5">
        <v>15</v>
      </c>
      <c r="N16" s="5" t="s">
        <v>212</v>
      </c>
      <c r="O16" s="5">
        <v>1</v>
      </c>
      <c r="P16" s="5" t="s">
        <v>48</v>
      </c>
      <c r="Q16" s="5" t="s">
        <v>213</v>
      </c>
      <c r="R16" s="5" t="s">
        <v>319</v>
      </c>
      <c r="S16" s="5" t="s">
        <v>320</v>
      </c>
      <c r="T16" s="5" t="s">
        <v>321</v>
      </c>
      <c r="U16" s="5" t="s">
        <v>322</v>
      </c>
    </row>
    <row r="17" spans="1:21" x14ac:dyDescent="0.2">
      <c r="A17" s="6"/>
      <c r="B17" s="6"/>
      <c r="D17" s="1"/>
      <c r="E17" s="1"/>
      <c r="F17" s="1"/>
      <c r="G17" s="1"/>
      <c r="H17" s="1"/>
      <c r="I17" s="1"/>
      <c r="J17" s="1"/>
      <c r="K17" s="1"/>
      <c r="M17" s="5">
        <v>16</v>
      </c>
      <c r="N17" s="5" t="s">
        <v>200</v>
      </c>
      <c r="O17" s="5">
        <v>1</v>
      </c>
      <c r="P17" s="5" t="s">
        <v>17</v>
      </c>
      <c r="Q17" s="5" t="s">
        <v>200</v>
      </c>
      <c r="R17" s="5" t="s">
        <v>323</v>
      </c>
      <c r="S17" s="5" t="s">
        <v>324</v>
      </c>
      <c r="T17" s="5" t="s">
        <v>325</v>
      </c>
      <c r="U17" s="5" t="s">
        <v>326</v>
      </c>
    </row>
    <row r="18" spans="1:21" x14ac:dyDescent="0.2">
      <c r="A18" s="6" t="s">
        <v>6</v>
      </c>
      <c r="B18" s="6" t="s">
        <v>503</v>
      </c>
      <c r="C18" t="s">
        <v>436</v>
      </c>
      <c r="D18" s="1">
        <v>0.45774647887300002</v>
      </c>
      <c r="E18" s="1">
        <v>0.44925060690500002</v>
      </c>
      <c r="F18" s="1">
        <v>0.52735873814199996</v>
      </c>
      <c r="G18" s="1">
        <v>0.40971357194899999</v>
      </c>
      <c r="H18" s="1">
        <v>0.42346938775499998</v>
      </c>
      <c r="I18" s="1">
        <v>0.42259566497200002</v>
      </c>
      <c r="J18" s="1">
        <v>0.47269410772499998</v>
      </c>
      <c r="K18" s="1">
        <v>0.38892547583999998</v>
      </c>
      <c r="M18" s="5">
        <v>17</v>
      </c>
      <c r="N18" s="5" t="s">
        <v>159</v>
      </c>
      <c r="O18" s="5">
        <v>2</v>
      </c>
      <c r="P18" s="5" t="s">
        <v>327</v>
      </c>
      <c r="Q18" s="5" t="s">
        <v>160</v>
      </c>
      <c r="R18" s="5" t="s">
        <v>328</v>
      </c>
      <c r="S18" s="5" t="s">
        <v>329</v>
      </c>
      <c r="T18" s="5" t="s">
        <v>330</v>
      </c>
      <c r="U18" s="5" t="s">
        <v>331</v>
      </c>
    </row>
    <row r="19" spans="1:21" x14ac:dyDescent="0.2">
      <c r="A19" s="6" t="s">
        <v>6</v>
      </c>
      <c r="B19" s="6" t="s">
        <v>490</v>
      </c>
      <c r="C19" t="s">
        <v>435</v>
      </c>
      <c r="D19" s="1">
        <v>0.498695878978</v>
      </c>
      <c r="E19" s="1">
        <v>0.452754459572</v>
      </c>
      <c r="F19" s="1">
        <v>0.55471397111599996</v>
      </c>
      <c r="G19" s="1">
        <v>0.44132001700200002</v>
      </c>
      <c r="H19" s="1">
        <v>0.41836734693900002</v>
      </c>
      <c r="I19" s="1">
        <v>0.39638396670800002</v>
      </c>
      <c r="J19" s="1">
        <v>0.45250869829099999</v>
      </c>
      <c r="K19" s="1">
        <v>0.37430153945599998</v>
      </c>
      <c r="M19" s="5">
        <v>18</v>
      </c>
      <c r="N19" s="5" t="s">
        <v>144</v>
      </c>
      <c r="O19" s="5">
        <v>6</v>
      </c>
      <c r="P19" s="5" t="s">
        <v>17</v>
      </c>
      <c r="Q19" s="5" t="s">
        <v>145</v>
      </c>
      <c r="R19" s="5" t="s">
        <v>332</v>
      </c>
      <c r="S19" s="5" t="s">
        <v>333</v>
      </c>
      <c r="T19" s="5" t="s">
        <v>334</v>
      </c>
      <c r="U19" s="5" t="s">
        <v>335</v>
      </c>
    </row>
    <row r="20" spans="1:21" x14ac:dyDescent="0.2">
      <c r="D20" s="1"/>
      <c r="E20" s="1"/>
      <c r="F20" s="1"/>
      <c r="G20" s="1"/>
      <c r="H20" s="1"/>
      <c r="I20" s="1"/>
      <c r="J20" s="1"/>
      <c r="K20" s="1"/>
      <c r="M20" s="5">
        <v>19</v>
      </c>
      <c r="N20" s="5" t="s">
        <v>336</v>
      </c>
      <c r="O20" s="5">
        <v>2</v>
      </c>
      <c r="P20" s="5" t="s">
        <v>17</v>
      </c>
      <c r="Q20" s="5" t="s">
        <v>337</v>
      </c>
      <c r="R20" s="5" t="s">
        <v>338</v>
      </c>
      <c r="S20" s="5" t="s">
        <v>339</v>
      </c>
      <c r="T20" s="5" t="s">
        <v>340</v>
      </c>
      <c r="U20" s="5" t="s">
        <v>341</v>
      </c>
    </row>
    <row r="21" spans="1:21" x14ac:dyDescent="0.2">
      <c r="D21" s="1"/>
      <c r="E21" s="1"/>
      <c r="F21" s="1"/>
      <c r="G21" s="1"/>
      <c r="H21" s="1"/>
      <c r="I21" s="1"/>
      <c r="J21" s="1"/>
      <c r="K21" s="1"/>
      <c r="M21" s="5">
        <v>20</v>
      </c>
      <c r="N21" s="5" t="s">
        <v>196</v>
      </c>
      <c r="O21" s="5">
        <v>1</v>
      </c>
      <c r="P21" s="5" t="s">
        <v>178</v>
      </c>
      <c r="Q21" s="5"/>
      <c r="R21" s="5" t="s">
        <v>342</v>
      </c>
      <c r="S21" s="5" t="s">
        <v>343</v>
      </c>
      <c r="T21" s="5" t="s">
        <v>344</v>
      </c>
      <c r="U21" s="5" t="s">
        <v>345</v>
      </c>
    </row>
    <row r="22" spans="1:21" x14ac:dyDescent="0.2">
      <c r="A22" t="s">
        <v>496</v>
      </c>
      <c r="B22" s="6" t="s">
        <v>485</v>
      </c>
      <c r="C22" t="s">
        <v>497</v>
      </c>
      <c r="D22" s="1">
        <v>0.468440271257</v>
      </c>
      <c r="E22" s="1">
        <v>0.39913558064100002</v>
      </c>
      <c r="F22" s="1">
        <v>0.44932072540599999</v>
      </c>
      <c r="G22" s="1">
        <v>0.380265668424</v>
      </c>
      <c r="H22" s="1">
        <v>0.433673469388</v>
      </c>
      <c r="I22" s="1">
        <v>0.38486855783099999</v>
      </c>
      <c r="J22" s="1">
        <v>0.43517154559299998</v>
      </c>
      <c r="K22" s="1">
        <v>0.36524538920299998</v>
      </c>
      <c r="M22" s="5">
        <v>21</v>
      </c>
      <c r="N22" s="5" t="s">
        <v>190</v>
      </c>
      <c r="O22" s="5">
        <v>1</v>
      </c>
      <c r="P22" s="5" t="s">
        <v>17</v>
      </c>
      <c r="Q22" s="5" t="s">
        <v>191</v>
      </c>
      <c r="R22" s="5" t="s">
        <v>346</v>
      </c>
      <c r="S22" s="5" t="s">
        <v>347</v>
      </c>
      <c r="T22" s="5" t="s">
        <v>348</v>
      </c>
      <c r="U22" s="5" t="s">
        <v>349</v>
      </c>
    </row>
    <row r="23" spans="1:21" x14ac:dyDescent="0.2">
      <c r="B23" t="s">
        <v>497</v>
      </c>
      <c r="D23" s="1"/>
      <c r="E23" s="1"/>
      <c r="F23" s="1"/>
      <c r="G23" s="1"/>
      <c r="H23" s="1"/>
      <c r="I23" s="1"/>
      <c r="J23" s="1"/>
      <c r="K23" s="1"/>
      <c r="M23" s="5">
        <v>22</v>
      </c>
      <c r="N23" s="5" t="s">
        <v>258</v>
      </c>
      <c r="O23" s="5">
        <v>1</v>
      </c>
      <c r="P23" s="5" t="s">
        <v>17</v>
      </c>
      <c r="Q23" s="5" t="s">
        <v>259</v>
      </c>
      <c r="R23" s="5" t="s">
        <v>350</v>
      </c>
      <c r="S23" s="5" t="s">
        <v>351</v>
      </c>
      <c r="T23" s="5" t="s">
        <v>352</v>
      </c>
      <c r="U23" s="5" t="s">
        <v>353</v>
      </c>
    </row>
    <row r="24" spans="1:21" x14ac:dyDescent="0.2">
      <c r="A24" t="s">
        <v>498</v>
      </c>
      <c r="B24" s="6" t="s">
        <v>499</v>
      </c>
      <c r="C24" t="s">
        <v>500</v>
      </c>
      <c r="D24" s="1">
        <v>0.43140323421999999</v>
      </c>
      <c r="E24" s="1">
        <v>0.41885550452300002</v>
      </c>
      <c r="F24" s="1">
        <v>0.47702378770100001</v>
      </c>
      <c r="G24" s="1">
        <v>0.357283408749</v>
      </c>
      <c r="H24" s="1">
        <v>0.35714285714299998</v>
      </c>
      <c r="I24" s="1">
        <v>0.39401242071999998</v>
      </c>
      <c r="J24" s="1">
        <v>0.450755934794</v>
      </c>
      <c r="K24" s="1">
        <v>0.31882954482100001</v>
      </c>
      <c r="M24" s="5">
        <v>23</v>
      </c>
      <c r="N24" s="5" t="s">
        <v>218</v>
      </c>
      <c r="O24" s="5">
        <v>1</v>
      </c>
      <c r="P24" s="5" t="s">
        <v>17</v>
      </c>
      <c r="Q24" s="5" t="s">
        <v>219</v>
      </c>
      <c r="R24" s="5" t="s">
        <v>354</v>
      </c>
      <c r="S24" s="5" t="s">
        <v>355</v>
      </c>
      <c r="T24" s="5" t="s">
        <v>356</v>
      </c>
      <c r="U24" s="5" t="s">
        <v>357</v>
      </c>
    </row>
    <row r="25" spans="1:21" x14ac:dyDescent="0.2">
      <c r="B25" t="s">
        <v>500</v>
      </c>
      <c r="D25" s="1"/>
      <c r="E25" s="1"/>
      <c r="F25" s="1"/>
      <c r="G25" s="1"/>
      <c r="H25" s="1"/>
      <c r="I25" s="1"/>
      <c r="J25" s="1"/>
      <c r="K25" s="1"/>
      <c r="M25" s="5">
        <v>24</v>
      </c>
      <c r="N25" s="5" t="s">
        <v>358</v>
      </c>
      <c r="O25" s="5">
        <v>1</v>
      </c>
      <c r="P25" s="5" t="s">
        <v>17</v>
      </c>
      <c r="Q25" s="5" t="s">
        <v>270</v>
      </c>
      <c r="R25" s="5" t="s">
        <v>359</v>
      </c>
      <c r="S25" s="5" t="s">
        <v>360</v>
      </c>
      <c r="T25" s="5" t="s">
        <v>361</v>
      </c>
      <c r="U25" s="5" t="s">
        <v>362</v>
      </c>
    </row>
    <row r="26" spans="1:21" x14ac:dyDescent="0.2">
      <c r="D26" s="1"/>
      <c r="E26" s="1"/>
      <c r="F26" s="1"/>
      <c r="G26" s="1"/>
      <c r="H26" s="1"/>
      <c r="I26" s="1"/>
      <c r="J26" s="1"/>
      <c r="K26" s="1"/>
      <c r="M26" s="5">
        <v>25</v>
      </c>
      <c r="N26" s="5" t="s">
        <v>236</v>
      </c>
      <c r="O26" s="5">
        <v>1</v>
      </c>
      <c r="P26" s="5" t="s">
        <v>48</v>
      </c>
      <c r="Q26" s="5" t="s">
        <v>237</v>
      </c>
      <c r="R26" s="5" t="s">
        <v>363</v>
      </c>
      <c r="S26" s="5" t="s">
        <v>364</v>
      </c>
      <c r="T26" s="5" t="s">
        <v>365</v>
      </c>
      <c r="U26" s="5" t="s">
        <v>366</v>
      </c>
    </row>
    <row r="27" spans="1:21" x14ac:dyDescent="0.2">
      <c r="D27" s="1"/>
      <c r="E27" s="1"/>
      <c r="F27" s="1"/>
      <c r="G27" s="1"/>
      <c r="H27" s="1"/>
      <c r="I27" s="1"/>
      <c r="J27" s="1"/>
      <c r="K27" s="1"/>
      <c r="M27" s="5">
        <v>26</v>
      </c>
      <c r="N27" s="5" t="s">
        <v>253</v>
      </c>
      <c r="O27" s="5">
        <v>1</v>
      </c>
      <c r="P27" s="5" t="s">
        <v>178</v>
      </c>
      <c r="Q27" s="5"/>
      <c r="R27" s="5" t="s">
        <v>367</v>
      </c>
      <c r="S27" s="5" t="s">
        <v>368</v>
      </c>
      <c r="T27" s="5" t="s">
        <v>369</v>
      </c>
      <c r="U27" s="5" t="s">
        <v>370</v>
      </c>
    </row>
    <row r="28" spans="1:21" x14ac:dyDescent="0.2">
      <c r="D28" s="1"/>
      <c r="E28" s="1"/>
      <c r="F28" s="1"/>
      <c r="G28" s="1"/>
      <c r="H28" s="1"/>
      <c r="I28" s="1"/>
      <c r="J28" s="1"/>
      <c r="K28" s="1"/>
      <c r="M28" s="5">
        <v>27</v>
      </c>
      <c r="N28" s="5" t="s">
        <v>281</v>
      </c>
      <c r="O28" s="5">
        <v>1</v>
      </c>
      <c r="P28" s="5" t="s">
        <v>17</v>
      </c>
      <c r="Q28" s="5"/>
      <c r="R28" s="5" t="s">
        <v>371</v>
      </c>
      <c r="S28" s="5" t="s">
        <v>372</v>
      </c>
      <c r="T28" s="5" t="s">
        <v>373</v>
      </c>
      <c r="U28" s="5" t="s">
        <v>374</v>
      </c>
    </row>
    <row r="29" spans="1:21" x14ac:dyDescent="0.2">
      <c r="D29" s="1"/>
      <c r="E29" s="1"/>
      <c r="F29" s="1"/>
      <c r="G29" s="1"/>
      <c r="H29" s="1"/>
      <c r="I29" s="1"/>
      <c r="J29" s="1"/>
      <c r="K29" s="1"/>
      <c r="M29" s="5">
        <v>28</v>
      </c>
      <c r="N29" s="5" t="s">
        <v>275</v>
      </c>
      <c r="O29" s="5">
        <v>1</v>
      </c>
      <c r="P29" s="5" t="s">
        <v>315</v>
      </c>
      <c r="Q29" s="5" t="s">
        <v>276</v>
      </c>
      <c r="R29" s="5" t="s">
        <v>375</v>
      </c>
      <c r="S29" s="5" t="s">
        <v>376</v>
      </c>
      <c r="T29" s="5" t="s">
        <v>377</v>
      </c>
      <c r="U29" s="5" t="s">
        <v>378</v>
      </c>
    </row>
    <row r="30" spans="1:21" x14ac:dyDescent="0.2">
      <c r="D30" s="1"/>
      <c r="E30" s="1"/>
      <c r="F30" s="1"/>
      <c r="G30" s="1"/>
      <c r="H30" s="1"/>
      <c r="I30" s="1"/>
      <c r="J30" s="1"/>
      <c r="K30" s="1"/>
      <c r="M30" s="5">
        <v>29</v>
      </c>
      <c r="N30" s="5" t="s">
        <v>184</v>
      </c>
      <c r="O30" s="5">
        <v>1</v>
      </c>
      <c r="P30" s="5" t="s">
        <v>327</v>
      </c>
      <c r="Q30" s="5" t="s">
        <v>185</v>
      </c>
      <c r="R30" s="5" t="s">
        <v>379</v>
      </c>
      <c r="S30" s="5" t="s">
        <v>380</v>
      </c>
      <c r="T30" s="5" t="s">
        <v>381</v>
      </c>
      <c r="U30" s="5" t="s">
        <v>382</v>
      </c>
    </row>
    <row r="31" spans="1:21" x14ac:dyDescent="0.2">
      <c r="D31" s="1"/>
      <c r="E31" s="1"/>
      <c r="F31" s="1"/>
      <c r="G31" s="1"/>
      <c r="H31" s="1"/>
      <c r="I31" s="1"/>
      <c r="J31" s="1"/>
      <c r="K31" s="1"/>
      <c r="M31" s="5">
        <v>30</v>
      </c>
      <c r="N31" s="5" t="s">
        <v>247</v>
      </c>
      <c r="O31" s="5">
        <v>10</v>
      </c>
      <c r="P31" s="5" t="s">
        <v>29</v>
      </c>
      <c r="Q31" s="5" t="s">
        <v>248</v>
      </c>
      <c r="R31" s="5" t="s">
        <v>383</v>
      </c>
      <c r="S31" s="5" t="s">
        <v>384</v>
      </c>
      <c r="T31" s="5" t="s">
        <v>385</v>
      </c>
      <c r="U31" s="5" t="s">
        <v>386</v>
      </c>
    </row>
    <row r="32" spans="1:21" x14ac:dyDescent="0.2">
      <c r="D32" s="1"/>
      <c r="E32" s="1"/>
      <c r="F32" s="1"/>
      <c r="G32" s="1"/>
      <c r="H32" s="1"/>
      <c r="I32" s="1"/>
      <c r="J32" s="1"/>
      <c r="K32" s="1"/>
      <c r="M32" s="5">
        <v>31</v>
      </c>
      <c r="N32" s="5" t="s">
        <v>139</v>
      </c>
      <c r="O32" s="5">
        <v>2</v>
      </c>
      <c r="P32" s="5" t="s">
        <v>17</v>
      </c>
      <c r="Q32" s="5" t="s">
        <v>140</v>
      </c>
      <c r="R32" s="5" t="s">
        <v>387</v>
      </c>
      <c r="S32" s="5" t="s">
        <v>388</v>
      </c>
      <c r="T32" s="5" t="s">
        <v>389</v>
      </c>
      <c r="U32" s="5" t="s">
        <v>390</v>
      </c>
    </row>
    <row r="33" spans="4:11" x14ac:dyDescent="0.2">
      <c r="D33" s="1"/>
      <c r="E33" s="1"/>
      <c r="F33" s="1"/>
      <c r="G33" s="1"/>
      <c r="H33" s="1"/>
      <c r="I33" s="1"/>
      <c r="J33" s="1"/>
      <c r="K33" s="1"/>
    </row>
    <row r="34" spans="4:11" x14ac:dyDescent="0.2">
      <c r="D34" s="1"/>
      <c r="E34" s="1"/>
      <c r="F34" s="1"/>
      <c r="G34" s="1"/>
      <c r="H34" s="1"/>
      <c r="I34" s="1"/>
      <c r="J34" s="1"/>
      <c r="K34" s="1"/>
    </row>
    <row r="35" spans="4:11" x14ac:dyDescent="0.2">
      <c r="D35" s="1"/>
      <c r="E35" s="1"/>
      <c r="F35" s="1"/>
      <c r="G35" s="1"/>
      <c r="H35" s="1"/>
      <c r="I35" s="1"/>
      <c r="J35" s="1"/>
      <c r="K35" s="1"/>
    </row>
    <row r="36" spans="4:11" x14ac:dyDescent="0.2">
      <c r="D36" s="1"/>
      <c r="E36" s="1"/>
      <c r="F36" s="1"/>
      <c r="G36" s="1"/>
      <c r="H36" s="1"/>
      <c r="I36" s="1"/>
      <c r="J36" s="1"/>
      <c r="K36" s="1"/>
    </row>
    <row r="37" spans="4:11" x14ac:dyDescent="0.2">
      <c r="D37" s="1"/>
      <c r="E37" s="1"/>
      <c r="F37" s="1"/>
      <c r="G37" s="1"/>
      <c r="H37" s="1"/>
      <c r="I37" s="1"/>
      <c r="J37" s="1"/>
      <c r="K37" s="1"/>
    </row>
    <row r="38" spans="4:11" x14ac:dyDescent="0.2">
      <c r="D38" s="1"/>
      <c r="E38" s="1"/>
      <c r="F38" s="1"/>
      <c r="G38" s="1"/>
      <c r="H38" s="1"/>
      <c r="I38" s="1"/>
      <c r="J38" s="1"/>
      <c r="K38" s="1"/>
    </row>
    <row r="39" spans="4:11" x14ac:dyDescent="0.2">
      <c r="D39" s="1"/>
      <c r="E39" s="1"/>
      <c r="F39" s="1"/>
      <c r="G39" s="1"/>
      <c r="H39" s="1"/>
      <c r="I39" s="1"/>
      <c r="J39" s="1"/>
      <c r="K39" s="1"/>
    </row>
    <row r="40" spans="4:11" x14ac:dyDescent="0.2">
      <c r="D40" s="1"/>
      <c r="E40" s="1"/>
      <c r="F40" s="1"/>
      <c r="G40" s="1"/>
      <c r="H40" s="1"/>
      <c r="I40" s="1"/>
      <c r="J40" s="1"/>
      <c r="K40" s="1"/>
    </row>
    <row r="41" spans="4:11" x14ac:dyDescent="0.2">
      <c r="D41" s="1"/>
      <c r="E41" s="1"/>
      <c r="F41" s="1"/>
      <c r="G41" s="1"/>
      <c r="H41" s="1"/>
      <c r="I41" s="1"/>
      <c r="J41" s="1"/>
      <c r="K41" s="1"/>
    </row>
    <row r="42" spans="4:11" x14ac:dyDescent="0.2">
      <c r="D42" s="1"/>
      <c r="E42" s="1"/>
      <c r="F42" s="1"/>
      <c r="G42" s="1"/>
      <c r="H42" s="1"/>
      <c r="I42" s="1"/>
      <c r="J42" s="1"/>
      <c r="K42" s="1"/>
    </row>
    <row r="43" spans="4:11" x14ac:dyDescent="0.2">
      <c r="D43" s="1"/>
      <c r="E43" s="1"/>
      <c r="F43" s="1"/>
      <c r="G43" s="1"/>
      <c r="H43" s="1"/>
      <c r="I43" s="1"/>
      <c r="J43" s="1"/>
      <c r="K43" s="1"/>
    </row>
    <row r="44" spans="4:11" x14ac:dyDescent="0.2">
      <c r="D44" s="1"/>
      <c r="E44" s="1"/>
      <c r="F44" s="1"/>
      <c r="G44" s="1"/>
      <c r="H44" s="1"/>
      <c r="I44" s="1"/>
      <c r="J44" s="1"/>
      <c r="K44" s="1"/>
    </row>
    <row r="45" spans="4:11" x14ac:dyDescent="0.2">
      <c r="D45" s="1"/>
      <c r="E45" s="1"/>
      <c r="F45" s="1"/>
      <c r="G45" s="1"/>
      <c r="H45" s="1"/>
      <c r="I45" s="1"/>
      <c r="J45" s="1"/>
      <c r="K45" s="1"/>
    </row>
    <row r="46" spans="4:11" x14ac:dyDescent="0.2">
      <c r="D46" s="1"/>
      <c r="E46" s="1"/>
      <c r="F46" s="1"/>
      <c r="G46" s="1"/>
      <c r="H46" s="1"/>
      <c r="I46" s="1"/>
      <c r="J46" s="1"/>
      <c r="K46" s="1"/>
    </row>
    <row r="47" spans="4:11" x14ac:dyDescent="0.2">
      <c r="D47" s="1"/>
      <c r="E47" s="1"/>
      <c r="F47" s="1"/>
      <c r="G47" s="1"/>
      <c r="H47" s="1"/>
      <c r="I47" s="1"/>
      <c r="J47" s="1"/>
      <c r="K47" s="1"/>
    </row>
    <row r="48" spans="4:11" x14ac:dyDescent="0.2">
      <c r="D48" s="1"/>
      <c r="E48" s="1"/>
      <c r="F48" s="1"/>
      <c r="G48" s="1"/>
      <c r="H48" s="1"/>
      <c r="I48" s="1"/>
      <c r="J48" s="1"/>
      <c r="K48" s="1"/>
    </row>
    <row r="49" spans="4:11" x14ac:dyDescent="0.2">
      <c r="D49" s="1"/>
      <c r="E49" s="1"/>
      <c r="F49" s="1"/>
      <c r="G49" s="1"/>
      <c r="H49" s="1"/>
      <c r="I49" s="1"/>
      <c r="J49" s="1"/>
      <c r="K49" s="1"/>
    </row>
    <row r="50" spans="4:11" x14ac:dyDescent="0.2">
      <c r="D50" s="1"/>
      <c r="E50" s="1"/>
      <c r="F50" s="1"/>
      <c r="G50" s="1"/>
      <c r="H50" s="1"/>
      <c r="I50" s="1"/>
      <c r="J50" s="1"/>
      <c r="K50" s="1"/>
    </row>
    <row r="51" spans="4:11" x14ac:dyDescent="0.2">
      <c r="D51" s="1"/>
      <c r="E51" s="1"/>
      <c r="F51" s="1"/>
      <c r="G51" s="1"/>
      <c r="H51" s="1"/>
      <c r="I51" s="1"/>
      <c r="J51" s="1"/>
      <c r="K51" s="1"/>
    </row>
    <row r="52" spans="4:11" x14ac:dyDescent="0.2">
      <c r="D52" s="1"/>
      <c r="E52" s="1"/>
      <c r="F52" s="1"/>
      <c r="G52" s="1"/>
      <c r="H52" s="1"/>
      <c r="I52" s="1"/>
      <c r="J52" s="1"/>
      <c r="K52" s="1"/>
    </row>
    <row r="53" spans="4:11" x14ac:dyDescent="0.2">
      <c r="D53" s="1"/>
      <c r="E53" s="1"/>
      <c r="F53" s="1"/>
      <c r="G53" s="1"/>
      <c r="H53" s="1"/>
      <c r="I53" s="1"/>
      <c r="J53" s="1"/>
      <c r="K53" s="1"/>
    </row>
    <row r="54" spans="4:11" x14ac:dyDescent="0.2">
      <c r="D54" s="1"/>
      <c r="E54" s="1"/>
      <c r="F54" s="1"/>
      <c r="G54" s="1"/>
      <c r="H54" s="1"/>
      <c r="I54" s="1"/>
      <c r="J54" s="1"/>
      <c r="K54" s="1"/>
    </row>
    <row r="55" spans="4:11" x14ac:dyDescent="0.2">
      <c r="D55" s="1"/>
      <c r="E55" s="1"/>
      <c r="F55" s="1"/>
      <c r="G55" s="1"/>
      <c r="H55" s="1"/>
      <c r="I55" s="1"/>
      <c r="J55" s="1"/>
      <c r="K55" s="1"/>
    </row>
    <row r="56" spans="4:11" x14ac:dyDescent="0.2">
      <c r="D56" s="1"/>
      <c r="E56" s="1"/>
      <c r="F56" s="1"/>
      <c r="G56" s="1"/>
      <c r="H56" s="1"/>
      <c r="I56" s="1"/>
      <c r="J56" s="1"/>
      <c r="K56" s="1"/>
    </row>
    <row r="57" spans="4:11" x14ac:dyDescent="0.2">
      <c r="D57" s="1"/>
      <c r="E57" s="1"/>
      <c r="F57" s="1"/>
      <c r="G57" s="1"/>
      <c r="H57" s="1"/>
      <c r="I57" s="1"/>
      <c r="J57" s="1"/>
      <c r="K57" s="1"/>
    </row>
    <row r="58" spans="4:11" x14ac:dyDescent="0.2">
      <c r="D58" s="1"/>
      <c r="E58" s="1"/>
      <c r="F58" s="1"/>
      <c r="G58" s="1"/>
      <c r="H58" s="1"/>
      <c r="I58" s="1"/>
      <c r="J58" s="1"/>
      <c r="K58" s="1"/>
    </row>
    <row r="59" spans="4:11" x14ac:dyDescent="0.2">
      <c r="D59" s="1"/>
      <c r="E59" s="1"/>
      <c r="F59" s="1"/>
      <c r="G59" s="1"/>
      <c r="H59" s="1"/>
      <c r="I59" s="1"/>
      <c r="J59" s="1"/>
      <c r="K59" s="1"/>
    </row>
    <row r="60" spans="4:11" x14ac:dyDescent="0.2">
      <c r="D60" s="1"/>
      <c r="E60" s="1"/>
      <c r="F60" s="1"/>
      <c r="G60" s="1"/>
      <c r="H60" s="1"/>
      <c r="I60" s="1"/>
      <c r="J60" s="1"/>
      <c r="K60" s="1"/>
    </row>
    <row r="61" spans="4:11" x14ac:dyDescent="0.2">
      <c r="D61" s="1"/>
      <c r="E61" s="1"/>
      <c r="F61" s="1"/>
      <c r="G61" s="1"/>
      <c r="H61" s="1"/>
      <c r="I61" s="1"/>
      <c r="J61" s="1"/>
      <c r="K61" s="1"/>
    </row>
    <row r="62" spans="4:11" x14ac:dyDescent="0.2">
      <c r="D62" s="1"/>
      <c r="E62" s="1"/>
      <c r="F62" s="1"/>
      <c r="G62" s="1"/>
      <c r="H62" s="1"/>
      <c r="I62" s="1"/>
      <c r="J62" s="1"/>
      <c r="K62" s="1"/>
    </row>
    <row r="63" spans="4:11" x14ac:dyDescent="0.2">
      <c r="D63" s="1"/>
      <c r="E63" s="1"/>
      <c r="F63" s="1"/>
      <c r="G63" s="1"/>
      <c r="H63" s="1"/>
      <c r="I63" s="1"/>
      <c r="J63" s="1"/>
      <c r="K63" s="1"/>
    </row>
    <row r="64" spans="4:11" x14ac:dyDescent="0.2">
      <c r="D64" s="1"/>
      <c r="E64" s="1"/>
      <c r="F64" s="1"/>
      <c r="G64" s="1"/>
      <c r="H64" s="1"/>
      <c r="I64" s="1"/>
      <c r="J64" s="1"/>
      <c r="K64" s="1"/>
    </row>
    <row r="65" spans="4:11" x14ac:dyDescent="0.2">
      <c r="D65" s="1"/>
      <c r="E65" s="1"/>
      <c r="F65" s="1"/>
      <c r="G65" s="1"/>
      <c r="H65" s="1"/>
      <c r="I65" s="1"/>
      <c r="J65" s="1"/>
      <c r="K65" s="1"/>
    </row>
    <row r="66" spans="4:11" x14ac:dyDescent="0.2">
      <c r="D66" s="1"/>
      <c r="E66" s="1"/>
      <c r="F66" s="1"/>
      <c r="G66" s="1"/>
      <c r="H66" s="1"/>
      <c r="I66" s="1"/>
      <c r="J66" s="1"/>
      <c r="K66" s="1"/>
    </row>
    <row r="67" spans="4:11" x14ac:dyDescent="0.2">
      <c r="D67" s="1"/>
      <c r="E67" s="1"/>
      <c r="F67" s="1"/>
      <c r="G67" s="1"/>
      <c r="H67" s="1"/>
      <c r="I67" s="1"/>
      <c r="J67" s="1"/>
      <c r="K67" s="1"/>
    </row>
    <row r="68" spans="4:11" x14ac:dyDescent="0.2">
      <c r="D68" s="1"/>
      <c r="E68" s="1"/>
      <c r="F68" s="1"/>
      <c r="G68" s="1"/>
      <c r="H68" s="1"/>
      <c r="I68" s="1"/>
      <c r="J68" s="1"/>
      <c r="K68" s="1"/>
    </row>
    <row r="69" spans="4:11" x14ac:dyDescent="0.2">
      <c r="D69" s="1"/>
      <c r="E69" s="1"/>
      <c r="F69" s="1"/>
      <c r="G69" s="1"/>
      <c r="H69" s="1"/>
      <c r="I69" s="1"/>
      <c r="J69" s="1"/>
      <c r="K69" s="1"/>
    </row>
    <row r="70" spans="4:11" x14ac:dyDescent="0.2">
      <c r="D70" s="1"/>
      <c r="E70" s="1"/>
      <c r="F70" s="1"/>
      <c r="G70" s="1"/>
      <c r="H70" s="1"/>
      <c r="I70" s="1"/>
      <c r="J70" s="1"/>
      <c r="K70" s="1"/>
    </row>
    <row r="71" spans="4:11" x14ac:dyDescent="0.2">
      <c r="D71" s="1"/>
      <c r="E71" s="1"/>
      <c r="F71" s="1"/>
      <c r="G71" s="1"/>
      <c r="H71" s="1"/>
      <c r="I71" s="1"/>
      <c r="J71" s="1"/>
      <c r="K71" s="1"/>
    </row>
    <row r="72" spans="4:11" x14ac:dyDescent="0.2">
      <c r="D72" s="1"/>
      <c r="E72" s="1"/>
      <c r="F72" s="1"/>
      <c r="G72" s="1"/>
      <c r="H72" s="1"/>
      <c r="I72" s="1"/>
      <c r="J72" s="1"/>
      <c r="K72" s="1"/>
    </row>
    <row r="73" spans="4:11" x14ac:dyDescent="0.2">
      <c r="D73" s="1"/>
      <c r="E73" s="1"/>
      <c r="F73" s="1"/>
      <c r="G73" s="1"/>
      <c r="H73" s="1"/>
      <c r="I73" s="1"/>
      <c r="J73" s="1"/>
      <c r="K73" s="1"/>
    </row>
    <row r="74" spans="4:11" x14ac:dyDescent="0.2">
      <c r="D74" s="1"/>
      <c r="E74" s="1"/>
      <c r="F74" s="1"/>
      <c r="G74" s="1"/>
      <c r="H74" s="1"/>
      <c r="I74" s="1"/>
      <c r="J74" s="1"/>
      <c r="K74" s="1"/>
    </row>
    <row r="75" spans="4:11" x14ac:dyDescent="0.2">
      <c r="D75" s="1"/>
      <c r="E75" s="1"/>
      <c r="F75" s="1"/>
      <c r="G75" s="1"/>
      <c r="H75" s="1"/>
      <c r="I75" s="1"/>
      <c r="J75" s="1"/>
      <c r="K75" s="1"/>
    </row>
    <row r="76" spans="4:11" x14ac:dyDescent="0.2">
      <c r="D76" s="1"/>
      <c r="E76" s="1"/>
      <c r="F76" s="1"/>
      <c r="G76" s="1"/>
      <c r="H76" s="1"/>
      <c r="I76" s="1"/>
      <c r="J76" s="1"/>
      <c r="K76" s="1"/>
    </row>
    <row r="77" spans="4:11" x14ac:dyDescent="0.2">
      <c r="D77" s="1"/>
      <c r="E77" s="1"/>
      <c r="F77" s="1"/>
      <c r="G77" s="1"/>
      <c r="H77" s="1"/>
      <c r="I77" s="1"/>
      <c r="J77" s="1"/>
      <c r="K77" s="1"/>
    </row>
    <row r="78" spans="4:11" x14ac:dyDescent="0.2">
      <c r="D78" s="1"/>
      <c r="E78" s="1"/>
      <c r="F78" s="1"/>
      <c r="G78" s="1"/>
      <c r="H78" s="1"/>
      <c r="I78" s="1"/>
      <c r="J78" s="1"/>
      <c r="K78" s="1"/>
    </row>
    <row r="79" spans="4:11" x14ac:dyDescent="0.2">
      <c r="D79" s="1"/>
      <c r="E79" s="1"/>
      <c r="F79" s="1"/>
      <c r="G79" s="1"/>
      <c r="H79" s="1"/>
      <c r="I79" s="1"/>
      <c r="J79" s="1"/>
      <c r="K79" s="1"/>
    </row>
    <row r="80" spans="4:11" x14ac:dyDescent="0.2">
      <c r="D80" s="1"/>
      <c r="E80" s="1"/>
      <c r="F80" s="1"/>
      <c r="G80" s="1"/>
      <c r="H80" s="1"/>
      <c r="I80" s="1"/>
      <c r="J80" s="1"/>
      <c r="K80" s="1"/>
    </row>
    <row r="81" spans="4:11" x14ac:dyDescent="0.2">
      <c r="D81" s="1"/>
      <c r="E81" s="1"/>
      <c r="F81" s="1"/>
      <c r="G81" s="1"/>
      <c r="H81" s="1"/>
      <c r="I81" s="1"/>
      <c r="J81" s="1"/>
      <c r="K81" s="1"/>
    </row>
    <row r="82" spans="4:11" x14ac:dyDescent="0.2">
      <c r="D82" s="1"/>
      <c r="E82" s="1"/>
      <c r="F82" s="1"/>
      <c r="G82" s="1"/>
      <c r="H82" s="1"/>
      <c r="I82" s="1"/>
      <c r="J82" s="1"/>
      <c r="K82" s="1"/>
    </row>
    <row r="83" spans="4:11" x14ac:dyDescent="0.2">
      <c r="D83" s="1"/>
      <c r="E83" s="1"/>
      <c r="F83" s="1"/>
      <c r="G83" s="1"/>
      <c r="H83" s="1"/>
      <c r="I83" s="1"/>
      <c r="J83" s="1"/>
      <c r="K83" s="1"/>
    </row>
    <row r="84" spans="4:11" x14ac:dyDescent="0.2">
      <c r="D84" s="1"/>
      <c r="E84" s="1"/>
      <c r="F84" s="1"/>
      <c r="G84" s="1"/>
      <c r="H84" s="1"/>
      <c r="I84" s="1"/>
      <c r="J84" s="1"/>
      <c r="K84" s="1"/>
    </row>
    <row r="85" spans="4:11" x14ac:dyDescent="0.2">
      <c r="D85" s="1"/>
      <c r="E85" s="1"/>
      <c r="F85" s="1"/>
      <c r="G85" s="1"/>
      <c r="H85" s="1"/>
      <c r="I85" s="1"/>
      <c r="J85" s="1"/>
      <c r="K85" s="1"/>
    </row>
    <row r="86" spans="4:11" x14ac:dyDescent="0.2">
      <c r="D86" s="1"/>
      <c r="E86" s="1"/>
      <c r="F86" s="1"/>
      <c r="G86" s="1"/>
      <c r="H86" s="1"/>
      <c r="I86" s="1"/>
      <c r="J86" s="1"/>
      <c r="K86" s="1"/>
    </row>
    <row r="87" spans="4:11" x14ac:dyDescent="0.2">
      <c r="D87" s="1"/>
      <c r="E87" s="1"/>
      <c r="F87" s="1"/>
      <c r="G87" s="1"/>
      <c r="H87" s="1"/>
      <c r="I87" s="1"/>
      <c r="J87" s="1"/>
      <c r="K87" s="1"/>
    </row>
    <row r="88" spans="4:11" x14ac:dyDescent="0.2">
      <c r="D88" s="1"/>
      <c r="E88" s="1"/>
      <c r="F88" s="1"/>
      <c r="G88" s="1"/>
      <c r="H88" s="1"/>
      <c r="I88" s="1"/>
      <c r="J88" s="1"/>
      <c r="K88" s="1"/>
    </row>
    <row r="89" spans="4:11" x14ac:dyDescent="0.2">
      <c r="D89" s="1"/>
      <c r="E89" s="1"/>
      <c r="F89" s="1"/>
      <c r="G89" s="1"/>
      <c r="H89" s="1"/>
      <c r="I89" s="1"/>
      <c r="J89" s="1"/>
      <c r="K89" s="1"/>
    </row>
    <row r="90" spans="4:11" x14ac:dyDescent="0.2">
      <c r="D90" s="1"/>
      <c r="E90" s="1"/>
      <c r="F90" s="1"/>
      <c r="G90" s="1"/>
      <c r="H90" s="1"/>
      <c r="I90" s="1"/>
      <c r="J90" s="1"/>
      <c r="K90" s="1"/>
    </row>
    <row r="91" spans="4:11" x14ac:dyDescent="0.2">
      <c r="D91" s="1"/>
      <c r="E91" s="1"/>
      <c r="F91" s="1"/>
      <c r="G91" s="1"/>
      <c r="H91" s="1"/>
      <c r="I91" s="1"/>
      <c r="J91" s="1"/>
      <c r="K91" s="1"/>
    </row>
    <row r="92" spans="4:11" x14ac:dyDescent="0.2">
      <c r="D92" s="1"/>
      <c r="E92" s="1"/>
      <c r="F92" s="1"/>
      <c r="G92" s="1"/>
      <c r="H92" s="1"/>
      <c r="I92" s="1"/>
      <c r="J92" s="1"/>
      <c r="K92" s="1"/>
    </row>
    <row r="93" spans="4:11" x14ac:dyDescent="0.2">
      <c r="D93" s="1"/>
      <c r="E93" s="1"/>
      <c r="F93" s="1"/>
      <c r="G93" s="1"/>
      <c r="H93" s="1"/>
      <c r="I93" s="1"/>
      <c r="J93" s="1"/>
      <c r="K93" s="1"/>
    </row>
    <row r="94" spans="4:11" x14ac:dyDescent="0.2">
      <c r="D94" s="1"/>
      <c r="E94" s="1"/>
      <c r="F94" s="1"/>
      <c r="G94" s="1"/>
      <c r="H94" s="1"/>
      <c r="I94" s="1"/>
      <c r="J94" s="1"/>
      <c r="K94" s="1"/>
    </row>
    <row r="95" spans="4:11" x14ac:dyDescent="0.2">
      <c r="D95" s="1"/>
      <c r="E95" s="1"/>
      <c r="F95" s="1"/>
      <c r="G95" s="1"/>
      <c r="H95" s="1"/>
      <c r="I95" s="1"/>
      <c r="J95" s="1"/>
      <c r="K95" s="1"/>
    </row>
    <row r="96" spans="4:11" x14ac:dyDescent="0.2">
      <c r="D96" s="1"/>
      <c r="E96" s="1"/>
      <c r="F96" s="1"/>
      <c r="G96" s="1"/>
      <c r="H96" s="1"/>
      <c r="I96" s="1"/>
      <c r="J96" s="1"/>
      <c r="K96" s="1"/>
    </row>
    <row r="97" spans="4:11" x14ac:dyDescent="0.2">
      <c r="D97" s="1"/>
      <c r="E97" s="1"/>
      <c r="F97" s="1"/>
      <c r="G97" s="1"/>
      <c r="H97" s="1"/>
      <c r="I97" s="1"/>
      <c r="J97" s="1"/>
      <c r="K97" s="1"/>
    </row>
    <row r="98" spans="4:11" x14ac:dyDescent="0.2">
      <c r="D98" s="1"/>
      <c r="E98" s="1"/>
      <c r="F98" s="1"/>
      <c r="G98" s="1"/>
      <c r="H98" s="1"/>
      <c r="I98" s="1"/>
      <c r="J98" s="1"/>
      <c r="K98" s="1"/>
    </row>
    <row r="99" spans="4:11" x14ac:dyDescent="0.2">
      <c r="D99" s="1"/>
      <c r="E99" s="1"/>
      <c r="F99" s="1"/>
      <c r="G99" s="1"/>
      <c r="H99" s="1"/>
      <c r="I99" s="1"/>
      <c r="J99" s="1"/>
      <c r="K99" s="1"/>
    </row>
    <row r="100" spans="4:11" x14ac:dyDescent="0.2">
      <c r="D100" s="1"/>
      <c r="E100" s="1"/>
      <c r="F100" s="1"/>
      <c r="G100" s="1"/>
      <c r="H100" s="1"/>
      <c r="I100" s="1"/>
      <c r="J100" s="1"/>
      <c r="K100" s="1"/>
    </row>
    <row r="101" spans="4:11" x14ac:dyDescent="0.2">
      <c r="D101" s="1"/>
      <c r="E101" s="1"/>
      <c r="F101" s="1"/>
      <c r="G101" s="1"/>
      <c r="H101" s="1"/>
      <c r="I101" s="1"/>
      <c r="J101" s="1"/>
      <c r="K101" s="1"/>
    </row>
    <row r="102" spans="4:11" x14ac:dyDescent="0.2">
      <c r="D102" s="1"/>
      <c r="E102" s="1"/>
      <c r="F102" s="1"/>
      <c r="G102" s="1"/>
      <c r="H102" s="1"/>
      <c r="I102" s="1"/>
      <c r="J102" s="1"/>
      <c r="K102" s="1"/>
    </row>
    <row r="103" spans="4:11" x14ac:dyDescent="0.2">
      <c r="D103" s="1"/>
      <c r="E103" s="1"/>
      <c r="F103" s="1"/>
      <c r="G103" s="1"/>
      <c r="H103" s="1"/>
      <c r="I103" s="1"/>
      <c r="J103" s="1"/>
      <c r="K103" s="1"/>
    </row>
    <row r="104" spans="4:11" x14ac:dyDescent="0.2">
      <c r="D104" s="1"/>
      <c r="E104" s="1"/>
      <c r="F104" s="1"/>
      <c r="G104" s="1"/>
      <c r="H104" s="1"/>
      <c r="I104" s="1"/>
      <c r="J104" s="1"/>
      <c r="K104" s="1"/>
    </row>
    <row r="105" spans="4:11" x14ac:dyDescent="0.2">
      <c r="D105" s="1"/>
      <c r="E105" s="1"/>
      <c r="F105" s="1"/>
      <c r="G105" s="1"/>
      <c r="H105" s="1"/>
      <c r="I105" s="1"/>
      <c r="J105" s="1"/>
      <c r="K105" s="1"/>
    </row>
    <row r="106" spans="4:11" x14ac:dyDescent="0.2">
      <c r="D106" s="1"/>
      <c r="E106" s="1"/>
      <c r="F106" s="1"/>
      <c r="G106" s="1"/>
      <c r="H106" s="1"/>
      <c r="I106" s="1"/>
      <c r="J106" s="1"/>
      <c r="K106" s="1"/>
    </row>
    <row r="107" spans="4:11" x14ac:dyDescent="0.2">
      <c r="D107" s="1"/>
      <c r="E107" s="1"/>
      <c r="F107" s="1"/>
      <c r="G107" s="1"/>
      <c r="H107" s="1"/>
      <c r="I107" s="1"/>
      <c r="J107" s="1"/>
      <c r="K107" s="1"/>
    </row>
    <row r="108" spans="4:11" x14ac:dyDescent="0.2">
      <c r="D108" s="1"/>
      <c r="E108" s="1"/>
      <c r="F108" s="1"/>
      <c r="G108" s="1"/>
      <c r="H108" s="1"/>
      <c r="I108" s="1"/>
      <c r="J108" s="1"/>
      <c r="K108" s="1"/>
    </row>
    <row r="109" spans="4:11" x14ac:dyDescent="0.2">
      <c r="D109" s="1"/>
      <c r="E109" s="1"/>
      <c r="F109" s="1"/>
      <c r="G109" s="1"/>
      <c r="H109" s="1"/>
      <c r="I109" s="1"/>
      <c r="J109" s="1"/>
      <c r="K109" s="1"/>
    </row>
    <row r="110" spans="4:11" x14ac:dyDescent="0.2">
      <c r="D110" s="1"/>
      <c r="E110" s="1"/>
      <c r="F110" s="1"/>
      <c r="G110" s="1"/>
      <c r="H110" s="1"/>
      <c r="I110" s="1"/>
      <c r="J110" s="1"/>
      <c r="K110" s="1"/>
    </row>
    <row r="111" spans="4:11" x14ac:dyDescent="0.2">
      <c r="D111" s="1"/>
      <c r="E111" s="1"/>
      <c r="F111" s="1"/>
      <c r="G111" s="1"/>
      <c r="H111" s="1"/>
      <c r="I111" s="1"/>
      <c r="J111" s="1"/>
      <c r="K111" s="1"/>
    </row>
    <row r="112" spans="4:11" x14ac:dyDescent="0.2">
      <c r="D112" s="1"/>
      <c r="E112" s="1"/>
      <c r="F112" s="1"/>
      <c r="G112" s="1"/>
      <c r="H112" s="1"/>
      <c r="I112" s="1"/>
      <c r="J112" s="1"/>
      <c r="K112" s="1"/>
    </row>
    <row r="113" spans="4:11" x14ac:dyDescent="0.2">
      <c r="D113" s="1"/>
      <c r="E113" s="1"/>
      <c r="F113" s="1"/>
      <c r="G113" s="1"/>
      <c r="H113" s="1"/>
      <c r="I113" s="1"/>
      <c r="J113" s="1"/>
      <c r="K113" s="1"/>
    </row>
    <row r="114" spans="4:11" x14ac:dyDescent="0.2">
      <c r="D114" s="1"/>
      <c r="E114" s="1"/>
      <c r="F114" s="1"/>
      <c r="G114" s="1"/>
      <c r="H114" s="1"/>
      <c r="I114" s="1"/>
      <c r="J114" s="1"/>
      <c r="K114" s="1"/>
    </row>
    <row r="115" spans="4:11" x14ac:dyDescent="0.2">
      <c r="D115" s="1"/>
      <c r="E115" s="1"/>
      <c r="F115" s="1"/>
      <c r="G115" s="1"/>
      <c r="H115" s="1"/>
      <c r="I115" s="1"/>
      <c r="J115" s="1"/>
      <c r="K115" s="1"/>
    </row>
    <row r="116" spans="4:11" x14ac:dyDescent="0.2">
      <c r="D116" s="1"/>
      <c r="E116" s="1"/>
      <c r="F116" s="1"/>
      <c r="G116" s="1"/>
      <c r="H116" s="1"/>
      <c r="I116" s="1"/>
      <c r="J116" s="1"/>
      <c r="K116" s="1"/>
    </row>
    <row r="117" spans="4:11" x14ac:dyDescent="0.2">
      <c r="D117" s="1"/>
      <c r="E117" s="1"/>
      <c r="F117" s="1"/>
      <c r="G117" s="1"/>
      <c r="H117" s="1"/>
      <c r="I117" s="1"/>
      <c r="J117" s="1"/>
      <c r="K117" s="1"/>
    </row>
    <row r="118" spans="4:11" x14ac:dyDescent="0.2">
      <c r="D118" s="1"/>
      <c r="E118" s="1"/>
      <c r="F118" s="1"/>
      <c r="G118" s="1"/>
      <c r="H118" s="1"/>
      <c r="I118" s="1"/>
      <c r="J118" s="1"/>
      <c r="K118" s="1"/>
    </row>
    <row r="119" spans="4:11" x14ac:dyDescent="0.2">
      <c r="D119" s="1"/>
      <c r="E119" s="1"/>
      <c r="F119" s="1"/>
      <c r="G119" s="1"/>
      <c r="H119" s="1"/>
      <c r="I119" s="1"/>
      <c r="J119" s="1"/>
      <c r="K119" s="1"/>
    </row>
    <row r="120" spans="4:11" x14ac:dyDescent="0.2">
      <c r="D120" s="1"/>
      <c r="E120" s="1"/>
      <c r="F120" s="1"/>
      <c r="G120" s="1"/>
      <c r="H120" s="1"/>
      <c r="I120" s="1"/>
      <c r="J120" s="1"/>
      <c r="K120" s="1"/>
    </row>
  </sheetData>
  <mergeCells count="2">
    <mergeCell ref="D1:G1"/>
    <mergeCell ref="H1:K1"/>
  </mergeCells>
  <phoneticPr fontId="3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4"/>
  <sheetViews>
    <sheetView tabSelected="1" topLeftCell="B119" zoomScale="80" zoomScaleNormal="80" zoomScalePageLayoutView="80" workbookViewId="0">
      <selection activeCell="R143" sqref="R143"/>
    </sheetView>
  </sheetViews>
  <sheetFormatPr baseColWidth="10" defaultRowHeight="16" x14ac:dyDescent="0.2"/>
  <cols>
    <col min="1" max="1" width="10.1640625" style="3" customWidth="1"/>
    <col min="2" max="2" width="96.1640625" style="3" customWidth="1"/>
    <col min="3" max="3" width="24.33203125" style="3" bestFit="1" customWidth="1"/>
    <col min="4" max="6" width="12" style="3" bestFit="1" customWidth="1"/>
    <col min="7" max="7" width="12" style="3" customWidth="1"/>
    <col min="8" max="8" width="12" style="238" bestFit="1" customWidth="1"/>
    <col min="9" max="10" width="12" style="166" bestFit="1" customWidth="1"/>
    <col min="11" max="11" width="12" style="245" customWidth="1"/>
    <col min="12" max="14" width="12" style="3" bestFit="1" customWidth="1"/>
    <col min="15" max="15" width="12.6640625" style="3" bestFit="1" customWidth="1"/>
    <col min="16" max="16" width="13.33203125" style="232" bestFit="1" customWidth="1"/>
    <col min="17" max="17" width="3.83203125" style="3" bestFit="1" customWidth="1"/>
    <col min="18" max="18" width="15.5" style="3" bestFit="1" customWidth="1"/>
    <col min="19" max="19" width="8.1640625" style="3" bestFit="1" customWidth="1"/>
    <col min="20" max="20" width="18.5" style="3" bestFit="1" customWidth="1"/>
    <col min="21" max="21" width="19.83203125" style="3" bestFit="1" customWidth="1"/>
    <col min="22" max="25" width="11.33203125" style="3" bestFit="1" customWidth="1"/>
    <col min="26" max="16384" width="10.83203125" style="3"/>
  </cols>
  <sheetData>
    <row r="1" spans="1:25" x14ac:dyDescent="0.2">
      <c r="A1" s="6"/>
      <c r="B1" s="6"/>
      <c r="C1" s="6"/>
      <c r="D1" s="228" t="s">
        <v>5</v>
      </c>
      <c r="E1" s="228"/>
      <c r="F1" s="228"/>
      <c r="G1" s="228"/>
      <c r="H1" s="234" t="s">
        <v>546</v>
      </c>
      <c r="I1" s="235"/>
      <c r="J1" s="235"/>
      <c r="K1" s="243"/>
      <c r="L1" s="228" t="s">
        <v>4</v>
      </c>
      <c r="M1" s="228"/>
      <c r="N1" s="228"/>
      <c r="O1" s="228"/>
      <c r="Q1" s="2" t="s">
        <v>7</v>
      </c>
      <c r="R1" s="2" t="s">
        <v>8</v>
      </c>
      <c r="S1" s="2" t="s">
        <v>9</v>
      </c>
      <c r="T1" s="2" t="s">
        <v>10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15</v>
      </c>
    </row>
    <row r="2" spans="1:25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531</v>
      </c>
      <c r="H2" s="236" t="s">
        <v>1</v>
      </c>
      <c r="I2" s="237" t="s">
        <v>2</v>
      </c>
      <c r="J2" s="237" t="s">
        <v>3</v>
      </c>
      <c r="K2" s="244" t="s">
        <v>531</v>
      </c>
      <c r="L2" s="6" t="s">
        <v>1</v>
      </c>
      <c r="M2" s="6" t="s">
        <v>2</v>
      </c>
      <c r="N2" s="6" t="s">
        <v>3</v>
      </c>
      <c r="O2" s="7" t="s">
        <v>132</v>
      </c>
      <c r="Q2" s="4">
        <v>1</v>
      </c>
      <c r="R2" s="4" t="s">
        <v>28</v>
      </c>
      <c r="S2" s="5">
        <v>1</v>
      </c>
      <c r="T2" s="5" t="s">
        <v>85</v>
      </c>
      <c r="U2" s="5" t="s">
        <v>30</v>
      </c>
      <c r="V2" s="9" t="s">
        <v>86</v>
      </c>
      <c r="W2" s="5" t="s">
        <v>87</v>
      </c>
      <c r="X2" s="5" t="s">
        <v>88</v>
      </c>
      <c r="Y2" s="9" t="s">
        <v>89</v>
      </c>
    </row>
    <row r="3" spans="1:25" x14ac:dyDescent="0.2">
      <c r="A3" s="6" t="s">
        <v>6</v>
      </c>
      <c r="B3" s="6" t="s">
        <v>488</v>
      </c>
      <c r="C3" s="3" t="s">
        <v>397</v>
      </c>
      <c r="D3" s="6">
        <v>0.69509650495599995</v>
      </c>
      <c r="E3" s="6">
        <v>0.68661971831000002</v>
      </c>
      <c r="F3" s="6">
        <v>0.71428571428599996</v>
      </c>
      <c r="G3" s="6">
        <v>0.70017953321399995</v>
      </c>
      <c r="H3" s="236"/>
      <c r="I3" s="237"/>
      <c r="J3" s="237"/>
      <c r="K3" s="244"/>
      <c r="L3" s="6">
        <v>0.63775510204100005</v>
      </c>
      <c r="M3" s="6">
        <v>0.53383458646600002</v>
      </c>
      <c r="N3" s="6">
        <v>0.68488745980700005</v>
      </c>
      <c r="O3" s="6">
        <v>0.6</v>
      </c>
      <c r="Q3" s="4">
        <v>2</v>
      </c>
      <c r="R3" s="4" t="s">
        <v>22</v>
      </c>
      <c r="S3" s="5">
        <v>2</v>
      </c>
      <c r="T3" s="5" t="s">
        <v>90</v>
      </c>
      <c r="U3" s="5" t="s">
        <v>23</v>
      </c>
      <c r="V3" s="5" t="s">
        <v>91</v>
      </c>
      <c r="W3" s="5" t="s">
        <v>92</v>
      </c>
      <c r="X3" s="5" t="s">
        <v>93</v>
      </c>
      <c r="Y3" s="5" t="s">
        <v>94</v>
      </c>
    </row>
    <row r="4" spans="1:25" x14ac:dyDescent="0.2">
      <c r="A4" s="6" t="s">
        <v>398</v>
      </c>
      <c r="B4" s="3" t="s">
        <v>397</v>
      </c>
      <c r="D4" s="6">
        <v>0.73317683881100004</v>
      </c>
      <c r="E4" s="6">
        <v>0.74</v>
      </c>
      <c r="F4" s="6">
        <v>0.71637885923599998</v>
      </c>
      <c r="G4" s="6">
        <v>0.72799787290600004</v>
      </c>
      <c r="H4" s="236"/>
      <c r="I4" s="237"/>
      <c r="J4" s="237"/>
      <c r="K4" s="244"/>
      <c r="L4" s="6">
        <v>0.64285714285700002</v>
      </c>
      <c r="M4" s="6">
        <v>0.54089709762500005</v>
      </c>
      <c r="N4" s="6">
        <v>0.65916398713799995</v>
      </c>
      <c r="O4" s="6">
        <v>0.59420289855099995</v>
      </c>
      <c r="Q4" s="4">
        <v>3</v>
      </c>
      <c r="R4" s="4" t="s">
        <v>59</v>
      </c>
      <c r="S4" s="5">
        <v>1</v>
      </c>
      <c r="T4" s="5" t="s">
        <v>90</v>
      </c>
      <c r="U4" s="5" t="s">
        <v>61</v>
      </c>
      <c r="V4" s="5" t="s">
        <v>95</v>
      </c>
      <c r="W4" s="5" t="s">
        <v>96</v>
      </c>
      <c r="X4" s="5" t="s">
        <v>97</v>
      </c>
      <c r="Y4" s="5" t="s">
        <v>98</v>
      </c>
    </row>
    <row r="5" spans="1:25" x14ac:dyDescent="0.2">
      <c r="A5" s="6" t="s">
        <v>6</v>
      </c>
      <c r="B5" s="6" t="s">
        <v>489</v>
      </c>
      <c r="C5" s="3" t="s">
        <v>402</v>
      </c>
      <c r="D5" s="6">
        <v>0.70839853938399999</v>
      </c>
      <c r="E5" s="6">
        <v>0.70879410215899996</v>
      </c>
      <c r="F5" s="6">
        <v>0.70434327577199995</v>
      </c>
      <c r="G5" s="6">
        <v>0.70656167978999995</v>
      </c>
      <c r="H5" s="236"/>
      <c r="I5" s="237"/>
      <c r="J5" s="237"/>
      <c r="K5" s="244"/>
      <c r="L5" s="6">
        <v>0.64158163265299994</v>
      </c>
      <c r="M5" s="6">
        <v>0.53947368421099995</v>
      </c>
      <c r="N5" s="6">
        <v>0.65916398713799995</v>
      </c>
      <c r="O5" s="6">
        <v>0.59334298118700002</v>
      </c>
      <c r="Q5" s="5">
        <v>4</v>
      </c>
      <c r="R5" s="5" t="s">
        <v>35</v>
      </c>
      <c r="S5" s="5">
        <v>4</v>
      </c>
      <c r="T5" s="5" t="s">
        <v>90</v>
      </c>
      <c r="U5" s="5"/>
      <c r="V5" s="5" t="s">
        <v>99</v>
      </c>
      <c r="W5" s="5" t="s">
        <v>100</v>
      </c>
      <c r="X5" s="5" t="s">
        <v>101</v>
      </c>
      <c r="Y5" s="5" t="s">
        <v>102</v>
      </c>
    </row>
    <row r="6" spans="1:25" x14ac:dyDescent="0.2">
      <c r="A6" s="6" t="s">
        <v>398</v>
      </c>
      <c r="B6" s="3" t="s">
        <v>401</v>
      </c>
      <c r="D6" s="6">
        <v>0.75639019300999999</v>
      </c>
      <c r="E6" s="6">
        <v>0.77033757609300002</v>
      </c>
      <c r="F6" s="6">
        <v>0.7284144427</v>
      </c>
      <c r="G6" s="6">
        <v>0.74878967186699996</v>
      </c>
      <c r="H6" s="236"/>
      <c r="I6" s="237"/>
      <c r="J6" s="237"/>
      <c r="K6" s="244"/>
      <c r="L6" s="6">
        <v>0.66326530612199996</v>
      </c>
      <c r="M6" s="6">
        <v>0.56473829201100001</v>
      </c>
      <c r="N6" s="6">
        <v>0.65916398713799995</v>
      </c>
      <c r="O6" s="6">
        <v>0.60830860534099995</v>
      </c>
      <c r="Q6" s="5">
        <v>5</v>
      </c>
      <c r="R6" s="5" t="s">
        <v>40</v>
      </c>
      <c r="S6" s="5">
        <v>2</v>
      </c>
      <c r="T6" s="5" t="s">
        <v>90</v>
      </c>
      <c r="U6" s="5" t="s">
        <v>42</v>
      </c>
      <c r="V6" s="5" t="s">
        <v>103</v>
      </c>
      <c r="W6" s="5" t="s">
        <v>104</v>
      </c>
      <c r="X6" s="5" t="s">
        <v>93</v>
      </c>
      <c r="Y6" s="5" t="s">
        <v>105</v>
      </c>
    </row>
    <row r="7" spans="1:25" x14ac:dyDescent="0.2">
      <c r="A7" s="6" t="s">
        <v>391</v>
      </c>
      <c r="B7" s="6" t="s">
        <v>403</v>
      </c>
      <c r="D7" s="6">
        <v>0.76030255607700004</v>
      </c>
      <c r="E7" s="6">
        <v>0.77103825136600002</v>
      </c>
      <c r="F7" s="6">
        <v>0.738356881214</v>
      </c>
      <c r="G7" s="6">
        <v>0.75434375835300005</v>
      </c>
      <c r="H7" s="236"/>
      <c r="I7" s="237"/>
      <c r="J7" s="237"/>
      <c r="K7" s="244"/>
      <c r="L7" s="6">
        <v>0.67091836734700006</v>
      </c>
      <c r="M7" s="6">
        <v>0.57422969187700001</v>
      </c>
      <c r="N7" s="6">
        <v>0.65916398713799995</v>
      </c>
      <c r="O7" s="6">
        <v>0.61377245509</v>
      </c>
      <c r="Q7" s="5">
        <v>6</v>
      </c>
      <c r="R7" s="5" t="s">
        <v>106</v>
      </c>
      <c r="S7" s="5">
        <v>2</v>
      </c>
      <c r="T7" s="5" t="s">
        <v>85</v>
      </c>
      <c r="U7" s="5" t="s">
        <v>107</v>
      </c>
      <c r="V7" s="5" t="s">
        <v>108</v>
      </c>
      <c r="W7" s="5" t="s">
        <v>109</v>
      </c>
      <c r="X7" s="5" t="s">
        <v>110</v>
      </c>
      <c r="Y7" s="5" t="s">
        <v>111</v>
      </c>
    </row>
    <row r="8" spans="1:25" x14ac:dyDescent="0.2">
      <c r="A8" s="6" t="s">
        <v>392</v>
      </c>
      <c r="B8" s="6" t="s">
        <v>404</v>
      </c>
      <c r="D8" s="6">
        <v>0.76499739175799997</v>
      </c>
      <c r="E8" s="6">
        <v>0.777472527473</v>
      </c>
      <c r="F8" s="6">
        <v>0.74045002616400002</v>
      </c>
      <c r="G8" s="6">
        <v>0.75850978290000004</v>
      </c>
      <c r="H8" s="236"/>
      <c r="I8" s="237"/>
      <c r="J8" s="237"/>
      <c r="K8" s="244"/>
      <c r="L8" s="6">
        <v>0.66964285714299998</v>
      </c>
      <c r="M8" s="6">
        <v>0.57344632768399995</v>
      </c>
      <c r="N8" s="6">
        <v>0.65273311897099995</v>
      </c>
      <c r="O8" s="6">
        <v>0.61052631578899996</v>
      </c>
      <c r="Q8" s="5">
        <v>7</v>
      </c>
      <c r="R8" s="5" t="s">
        <v>54</v>
      </c>
      <c r="S8" s="5">
        <v>3</v>
      </c>
      <c r="T8" s="5" t="s">
        <v>112</v>
      </c>
      <c r="U8" s="5" t="s">
        <v>55</v>
      </c>
      <c r="V8" s="5" t="s">
        <v>113</v>
      </c>
      <c r="W8" s="5" t="s">
        <v>114</v>
      </c>
      <c r="X8" s="5" t="s">
        <v>115</v>
      </c>
      <c r="Y8" s="5" t="s">
        <v>116</v>
      </c>
    </row>
    <row r="9" spans="1:25" x14ac:dyDescent="0.2">
      <c r="A9" s="6" t="s">
        <v>393</v>
      </c>
      <c r="B9" s="6" t="s">
        <v>405</v>
      </c>
      <c r="D9" s="6">
        <v>0.76499739175799997</v>
      </c>
      <c r="E9" s="6">
        <v>0.774755168662</v>
      </c>
      <c r="F9" s="6">
        <v>0.74515960230199996</v>
      </c>
      <c r="G9" s="6">
        <v>0.75966924513199996</v>
      </c>
      <c r="H9" s="236"/>
      <c r="I9" s="237"/>
      <c r="J9" s="237"/>
      <c r="K9" s="244"/>
      <c r="L9" s="6">
        <v>0.66454081632700002</v>
      </c>
      <c r="M9" s="6">
        <v>0.56741573033699999</v>
      </c>
      <c r="N9" s="6">
        <v>0.64951768488700001</v>
      </c>
      <c r="O9" s="6">
        <v>0.60569715142400005</v>
      </c>
      <c r="Q9" s="5">
        <v>8</v>
      </c>
      <c r="R9" s="5" t="s">
        <v>394</v>
      </c>
      <c r="S9" s="5">
        <v>2</v>
      </c>
      <c r="T9" s="5" t="s">
        <v>117</v>
      </c>
      <c r="U9" s="5"/>
      <c r="V9" s="11" t="s">
        <v>118</v>
      </c>
      <c r="W9" s="11" t="s">
        <v>119</v>
      </c>
      <c r="X9" s="11" t="s">
        <v>120</v>
      </c>
      <c r="Y9" s="11" t="s">
        <v>121</v>
      </c>
    </row>
    <row r="10" spans="1:25" x14ac:dyDescent="0.2">
      <c r="A10" s="6" t="s">
        <v>406</v>
      </c>
      <c r="B10" s="3" t="s">
        <v>410</v>
      </c>
      <c r="D10" s="6">
        <v>0.77334376630199997</v>
      </c>
      <c r="E10" s="6">
        <v>0.781621621622</v>
      </c>
      <c r="F10" s="6">
        <v>0.75667189952900005</v>
      </c>
      <c r="G10" s="6">
        <v>0.76894442967300003</v>
      </c>
      <c r="H10" s="236"/>
      <c r="I10" s="237"/>
      <c r="J10" s="237"/>
      <c r="K10" s="244"/>
      <c r="L10" s="6">
        <v>0.6875</v>
      </c>
      <c r="M10" s="6">
        <v>0.59065934065900005</v>
      </c>
      <c r="N10" s="6">
        <v>0.69131832797399995</v>
      </c>
      <c r="O10" s="6">
        <v>0.63703703703699999</v>
      </c>
      <c r="Q10" s="5">
        <v>9</v>
      </c>
      <c r="R10" s="5" t="s">
        <v>122</v>
      </c>
      <c r="S10" s="5">
        <v>2</v>
      </c>
      <c r="T10" s="5" t="s">
        <v>123</v>
      </c>
      <c r="U10" s="5" t="s">
        <v>122</v>
      </c>
      <c r="V10" s="5" t="s">
        <v>124</v>
      </c>
      <c r="W10" s="5" t="s">
        <v>125</v>
      </c>
      <c r="X10" s="5" t="s">
        <v>126</v>
      </c>
      <c r="Y10" s="5" t="s">
        <v>127</v>
      </c>
    </row>
    <row r="11" spans="1:25" x14ac:dyDescent="0.2">
      <c r="A11" s="6"/>
      <c r="B11" s="6"/>
      <c r="D11" s="6"/>
      <c r="E11" s="6"/>
      <c r="F11" s="6"/>
      <c r="G11" s="6"/>
      <c r="H11" s="236"/>
      <c r="I11" s="237"/>
      <c r="J11" s="237"/>
      <c r="K11" s="244"/>
      <c r="L11" s="6"/>
      <c r="M11" s="6"/>
      <c r="N11" s="6"/>
      <c r="O11" s="6"/>
      <c r="Q11" s="5">
        <v>10</v>
      </c>
      <c r="R11" s="5" t="s">
        <v>66</v>
      </c>
      <c r="S11" s="5">
        <v>4</v>
      </c>
      <c r="T11" s="5" t="s">
        <v>85</v>
      </c>
      <c r="U11" s="5" t="s">
        <v>67</v>
      </c>
      <c r="V11" s="5" t="s">
        <v>128</v>
      </c>
      <c r="W11" s="5" t="s">
        <v>129</v>
      </c>
      <c r="X11" s="5" t="s">
        <v>130</v>
      </c>
      <c r="Y11" s="5" t="s">
        <v>131</v>
      </c>
    </row>
    <row r="12" spans="1:25" x14ac:dyDescent="0.2">
      <c r="A12" s="6" t="s">
        <v>411</v>
      </c>
      <c r="B12" s="6" t="s">
        <v>490</v>
      </c>
      <c r="C12" s="3" t="s">
        <v>434</v>
      </c>
      <c r="D12" s="6">
        <v>0.69561815336499999</v>
      </c>
      <c r="E12" s="6">
        <v>0.67206290471800001</v>
      </c>
      <c r="F12" s="6">
        <v>0.76033490319200003</v>
      </c>
      <c r="G12" s="6">
        <v>0.71347900810200005</v>
      </c>
      <c r="H12" s="236"/>
      <c r="I12" s="237"/>
      <c r="J12" s="237"/>
      <c r="K12" s="244"/>
      <c r="L12" s="6">
        <v>0.63775510204100005</v>
      </c>
      <c r="M12" s="6">
        <v>0.53206650831400004</v>
      </c>
      <c r="N12" s="6">
        <v>0.72025723472699998</v>
      </c>
      <c r="O12" s="6">
        <v>0.61202185792300001</v>
      </c>
      <c r="Q12" s="5">
        <v>11</v>
      </c>
      <c r="R12" s="5" t="s">
        <v>133</v>
      </c>
      <c r="S12" s="5">
        <v>1</v>
      </c>
      <c r="T12" s="5" t="s">
        <v>123</v>
      </c>
      <c r="U12" s="5" t="s">
        <v>134</v>
      </c>
      <c r="V12" s="5" t="s">
        <v>135</v>
      </c>
      <c r="W12" s="5" t="s">
        <v>136</v>
      </c>
      <c r="X12" s="5" t="s">
        <v>137</v>
      </c>
      <c r="Y12" s="5" t="s">
        <v>138</v>
      </c>
    </row>
    <row r="13" spans="1:25" x14ac:dyDescent="0.2">
      <c r="A13" s="6" t="s">
        <v>392</v>
      </c>
      <c r="B13" s="3" t="s">
        <v>434</v>
      </c>
      <c r="D13" s="6">
        <v>0.73735002608199995</v>
      </c>
      <c r="E13" s="6">
        <v>0.74171122994700001</v>
      </c>
      <c r="F13" s="6">
        <v>0.72579801151199996</v>
      </c>
      <c r="G13" s="6">
        <v>0.73366834170899997</v>
      </c>
      <c r="H13" s="236"/>
      <c r="I13" s="237"/>
      <c r="J13" s="237"/>
      <c r="K13" s="244"/>
      <c r="L13" s="6">
        <v>0.661989795918</v>
      </c>
      <c r="M13" s="6">
        <v>0.56318681318700003</v>
      </c>
      <c r="N13" s="6">
        <v>0.65916398713799995</v>
      </c>
      <c r="O13" s="6">
        <v>0.60740740740700006</v>
      </c>
      <c r="Q13" s="5">
        <v>12</v>
      </c>
      <c r="R13" s="5" t="s">
        <v>139</v>
      </c>
      <c r="S13" s="5">
        <v>2</v>
      </c>
      <c r="T13" s="5" t="s">
        <v>90</v>
      </c>
      <c r="U13" s="5" t="s">
        <v>140</v>
      </c>
      <c r="V13" s="5" t="s">
        <v>141</v>
      </c>
      <c r="W13" s="5" t="s">
        <v>142</v>
      </c>
      <c r="X13" s="5" t="s">
        <v>120</v>
      </c>
      <c r="Y13" s="5" t="s">
        <v>143</v>
      </c>
    </row>
    <row r="14" spans="1:25" x14ac:dyDescent="0.2">
      <c r="Q14" s="5">
        <v>13</v>
      </c>
      <c r="R14" s="5" t="s">
        <v>144</v>
      </c>
      <c r="S14" s="5">
        <v>3</v>
      </c>
      <c r="T14" s="5" t="s">
        <v>90</v>
      </c>
      <c r="U14" s="5" t="s">
        <v>145</v>
      </c>
      <c r="V14" s="5" t="s">
        <v>146</v>
      </c>
      <c r="W14" s="5" t="s">
        <v>147</v>
      </c>
      <c r="X14" s="5" t="s">
        <v>120</v>
      </c>
      <c r="Y14" s="5" t="s">
        <v>148</v>
      </c>
    </row>
    <row r="15" spans="1:25" x14ac:dyDescent="0.2">
      <c r="A15" s="6" t="s">
        <v>411</v>
      </c>
      <c r="B15" s="6" t="s">
        <v>491</v>
      </c>
      <c r="C15" s="3" t="s">
        <v>433</v>
      </c>
      <c r="D15" s="6">
        <v>0.71961398017699996</v>
      </c>
      <c r="E15" s="6">
        <v>0.71884816753900005</v>
      </c>
      <c r="F15" s="6">
        <v>0.71847200418599999</v>
      </c>
      <c r="G15" s="6">
        <v>0.71866003664</v>
      </c>
      <c r="H15" s="236"/>
      <c r="I15" s="237"/>
      <c r="J15" s="237"/>
      <c r="K15" s="244"/>
      <c r="L15" s="6">
        <v>0.661989795918</v>
      </c>
      <c r="M15" s="6">
        <v>0.56020942408399999</v>
      </c>
      <c r="N15" s="6">
        <v>0.68810289389099999</v>
      </c>
      <c r="O15" s="6">
        <v>0.61760461760499996</v>
      </c>
      <c r="Q15" s="5">
        <v>14</v>
      </c>
      <c r="R15" s="5" t="s">
        <v>149</v>
      </c>
      <c r="S15" s="5">
        <v>1</v>
      </c>
      <c r="T15" s="5" t="s">
        <v>90</v>
      </c>
      <c r="U15" s="5"/>
      <c r="V15" s="5" t="s">
        <v>150</v>
      </c>
      <c r="W15" s="5" t="s">
        <v>151</v>
      </c>
      <c r="X15" s="5" t="s">
        <v>152</v>
      </c>
      <c r="Y15" s="5" t="s">
        <v>153</v>
      </c>
    </row>
    <row r="16" spans="1:25" x14ac:dyDescent="0.2">
      <c r="A16" s="6" t="s">
        <v>412</v>
      </c>
      <c r="B16" s="3" t="s">
        <v>433</v>
      </c>
      <c r="D16" s="6">
        <v>0.75769431403200005</v>
      </c>
      <c r="E16" s="6">
        <v>0.76684782608699997</v>
      </c>
      <c r="F16" s="6">
        <v>0.738356881214</v>
      </c>
      <c r="G16" s="6">
        <v>0.75233271127699997</v>
      </c>
      <c r="H16" s="236"/>
      <c r="I16" s="237"/>
      <c r="J16" s="237"/>
      <c r="K16" s="244"/>
      <c r="L16" s="6">
        <v>0.679846938776</v>
      </c>
      <c r="M16" s="6">
        <v>0.58522727272700004</v>
      </c>
      <c r="N16" s="6">
        <v>0.662379421222</v>
      </c>
      <c r="O16" s="6">
        <v>0.621417797888</v>
      </c>
      <c r="Q16" s="5">
        <v>15</v>
      </c>
      <c r="R16" s="5" t="s">
        <v>154</v>
      </c>
      <c r="S16" s="5">
        <v>1</v>
      </c>
      <c r="T16" s="5" t="s">
        <v>90</v>
      </c>
      <c r="U16" s="5"/>
      <c r="V16" s="5" t="s">
        <v>155</v>
      </c>
      <c r="W16" s="5" t="s">
        <v>156</v>
      </c>
      <c r="X16" s="8" t="s">
        <v>157</v>
      </c>
      <c r="Y16" s="5" t="s">
        <v>158</v>
      </c>
    </row>
    <row r="17" spans="1:25" x14ac:dyDescent="0.2">
      <c r="Q17" s="5">
        <v>16</v>
      </c>
      <c r="R17" s="5" t="s">
        <v>159</v>
      </c>
      <c r="S17" s="5">
        <v>5</v>
      </c>
      <c r="T17" s="5" t="s">
        <v>90</v>
      </c>
      <c r="U17" s="5" t="s">
        <v>160</v>
      </c>
      <c r="V17" s="5" t="s">
        <v>161</v>
      </c>
      <c r="W17" s="5" t="s">
        <v>162</v>
      </c>
      <c r="X17" s="5" t="s">
        <v>163</v>
      </c>
      <c r="Y17" s="5" t="s">
        <v>164</v>
      </c>
    </row>
    <row r="18" spans="1:25" x14ac:dyDescent="0.2">
      <c r="Q18" s="5">
        <v>17</v>
      </c>
      <c r="R18" s="5" t="s">
        <v>165</v>
      </c>
      <c r="S18" s="5">
        <v>3</v>
      </c>
      <c r="T18" s="5" t="s">
        <v>90</v>
      </c>
      <c r="U18" s="5" t="s">
        <v>166</v>
      </c>
      <c r="V18" s="5" t="s">
        <v>167</v>
      </c>
      <c r="W18" s="5" t="s">
        <v>168</v>
      </c>
      <c r="X18" s="5" t="s">
        <v>169</v>
      </c>
      <c r="Y18" s="5" t="s">
        <v>170</v>
      </c>
    </row>
    <row r="19" spans="1:25" x14ac:dyDescent="0.2">
      <c r="A19" s="3" t="s">
        <v>392</v>
      </c>
      <c r="B19" s="3" t="s">
        <v>417</v>
      </c>
      <c r="D19" s="6">
        <v>0.75873761085000002</v>
      </c>
      <c r="E19" s="6">
        <v>0.762793176972</v>
      </c>
      <c r="F19" s="6">
        <v>0.74882260596500005</v>
      </c>
      <c r="G19" s="6">
        <v>0.75574333245299996</v>
      </c>
      <c r="H19" s="236"/>
      <c r="I19" s="237"/>
      <c r="J19" s="237"/>
      <c r="K19" s="244"/>
      <c r="L19" s="6">
        <v>0.66581632653099998</v>
      </c>
      <c r="M19" s="6">
        <v>0.56533333333299995</v>
      </c>
      <c r="N19" s="6">
        <v>0.68167202572300001</v>
      </c>
      <c r="O19" s="6">
        <v>0.61807580174900001</v>
      </c>
      <c r="Q19" s="5">
        <v>18</v>
      </c>
      <c r="R19" s="5" t="s">
        <v>171</v>
      </c>
      <c r="S19" s="5">
        <v>3</v>
      </c>
      <c r="T19" s="5" t="s">
        <v>90</v>
      </c>
      <c r="U19" s="5" t="s">
        <v>172</v>
      </c>
      <c r="V19" s="5" t="s">
        <v>173</v>
      </c>
      <c r="W19" s="5" t="s">
        <v>174</v>
      </c>
      <c r="X19" s="5" t="s">
        <v>175</v>
      </c>
      <c r="Y19" s="5" t="s">
        <v>176</v>
      </c>
    </row>
    <row r="20" spans="1:25" x14ac:dyDescent="0.2">
      <c r="A20" s="6" t="s">
        <v>416</v>
      </c>
      <c r="B20" s="3" t="s">
        <v>415</v>
      </c>
      <c r="D20" s="6">
        <v>0.75847678664600005</v>
      </c>
      <c r="E20" s="6">
        <v>0.77015907844200004</v>
      </c>
      <c r="F20" s="6">
        <v>0.73469387755100002</v>
      </c>
      <c r="G20" s="6">
        <v>0.75200856989800002</v>
      </c>
      <c r="H20" s="236"/>
      <c r="I20" s="237"/>
      <c r="J20" s="237"/>
      <c r="K20" s="244"/>
      <c r="L20" s="6">
        <v>0.683673469388</v>
      </c>
      <c r="M20" s="6">
        <v>0.588732394366</v>
      </c>
      <c r="N20" s="6">
        <v>0.67202572347300005</v>
      </c>
      <c r="O20" s="6">
        <v>0.62762762762799995</v>
      </c>
      <c r="Q20" s="5">
        <v>19</v>
      </c>
      <c r="R20" s="5" t="s">
        <v>177</v>
      </c>
      <c r="S20" s="5">
        <v>1</v>
      </c>
      <c r="T20" s="5" t="s">
        <v>178</v>
      </c>
      <c r="U20" s="5" t="s">
        <v>179</v>
      </c>
      <c r="V20" s="5" t="s">
        <v>180</v>
      </c>
      <c r="W20" s="5" t="s">
        <v>181</v>
      </c>
      <c r="X20" s="5" t="s">
        <v>182</v>
      </c>
      <c r="Y20" s="5" t="s">
        <v>183</v>
      </c>
    </row>
    <row r="21" spans="1:25" x14ac:dyDescent="0.2">
      <c r="A21" s="6" t="s">
        <v>414</v>
      </c>
      <c r="B21" s="3" t="s">
        <v>413</v>
      </c>
      <c r="D21" s="6">
        <v>0.77856025039099996</v>
      </c>
      <c r="E21" s="6">
        <v>0.78579117330500003</v>
      </c>
      <c r="F21" s="6">
        <v>0.76399790685500002</v>
      </c>
      <c r="G21" s="6">
        <v>0.77474131069200003</v>
      </c>
      <c r="H21" s="236"/>
      <c r="I21" s="237"/>
      <c r="J21" s="237"/>
      <c r="K21" s="244"/>
      <c r="L21" s="6">
        <v>0.6875</v>
      </c>
      <c r="M21" s="6">
        <v>0.58967391304299999</v>
      </c>
      <c r="N21" s="6">
        <v>0.69774919614099995</v>
      </c>
      <c r="O21" s="6">
        <v>0.63917525773200001</v>
      </c>
      <c r="Q21" s="5">
        <v>20</v>
      </c>
      <c r="R21" s="5" t="s">
        <v>184</v>
      </c>
      <c r="S21" s="5">
        <v>3</v>
      </c>
      <c r="T21" s="5" t="s">
        <v>90</v>
      </c>
      <c r="U21" s="5" t="s">
        <v>185</v>
      </c>
      <c r="V21" s="5" t="s">
        <v>186</v>
      </c>
      <c r="W21" s="5" t="s">
        <v>187</v>
      </c>
      <c r="X21" s="5" t="s">
        <v>188</v>
      </c>
      <c r="Y21" s="5" t="s">
        <v>189</v>
      </c>
    </row>
    <row r="22" spans="1:25" x14ac:dyDescent="0.2">
      <c r="A22" s="3" t="s">
        <v>392</v>
      </c>
      <c r="B22" s="3" t="s">
        <v>418</v>
      </c>
      <c r="D22" s="10">
        <v>0.79499217527400001</v>
      </c>
      <c r="E22" s="10">
        <v>0.80032034169800004</v>
      </c>
      <c r="F22" s="10">
        <v>0.78440607011999997</v>
      </c>
      <c r="G22" s="10">
        <v>0.79228329809700004</v>
      </c>
      <c r="H22" s="239"/>
      <c r="I22" s="240"/>
      <c r="J22" s="240"/>
      <c r="K22" s="246"/>
      <c r="L22" s="13">
        <v>0.69642857142900005</v>
      </c>
      <c r="M22" s="13">
        <v>0.60055096418700005</v>
      </c>
      <c r="N22" s="6">
        <v>0.700964630225</v>
      </c>
      <c r="O22" s="13">
        <v>0.64688427299700002</v>
      </c>
      <c r="Q22" s="5">
        <v>21</v>
      </c>
      <c r="R22" s="5" t="s">
        <v>190</v>
      </c>
      <c r="S22" s="5">
        <v>7</v>
      </c>
      <c r="T22" s="5" t="s">
        <v>117</v>
      </c>
      <c r="U22" s="5" t="s">
        <v>191</v>
      </c>
      <c r="V22" s="5" t="s">
        <v>192</v>
      </c>
      <c r="W22" s="5" t="s">
        <v>193</v>
      </c>
      <c r="X22" s="5" t="s">
        <v>194</v>
      </c>
      <c r="Y22" s="5" t="s">
        <v>195</v>
      </c>
    </row>
    <row r="23" spans="1:25" x14ac:dyDescent="0.2">
      <c r="Q23" s="5">
        <v>22</v>
      </c>
      <c r="R23" s="5" t="s">
        <v>196</v>
      </c>
      <c r="S23" s="5">
        <v>4</v>
      </c>
      <c r="T23" s="5" t="s">
        <v>85</v>
      </c>
      <c r="U23" s="5"/>
      <c r="V23" s="5" t="s">
        <v>197</v>
      </c>
      <c r="W23" s="5" t="s">
        <v>198</v>
      </c>
      <c r="X23" s="5" t="s">
        <v>130</v>
      </c>
      <c r="Y23" s="5" t="s">
        <v>199</v>
      </c>
    </row>
    <row r="24" spans="1:25" x14ac:dyDescent="0.2">
      <c r="A24" s="3" t="s">
        <v>427</v>
      </c>
      <c r="B24" s="3" t="s">
        <v>492</v>
      </c>
      <c r="C24" s="3" t="s">
        <v>426</v>
      </c>
      <c r="D24" s="6">
        <v>0.680490349504</v>
      </c>
      <c r="E24" s="6">
        <v>0.68560606060600005</v>
      </c>
      <c r="F24" s="6">
        <v>0.66300366300400004</v>
      </c>
      <c r="G24" s="6">
        <v>0.67411545623799995</v>
      </c>
      <c r="H24" s="236"/>
      <c r="I24" s="237"/>
      <c r="J24" s="237"/>
      <c r="K24" s="244"/>
      <c r="L24" s="6">
        <v>0.63520408163300002</v>
      </c>
      <c r="M24" s="6">
        <v>0.53541076487299999</v>
      </c>
      <c r="N24" s="6">
        <v>0.60771704180099995</v>
      </c>
      <c r="O24" s="6">
        <v>0.56927710843400003</v>
      </c>
      <c r="Q24" s="5">
        <v>23</v>
      </c>
      <c r="R24" s="5" t="s">
        <v>200</v>
      </c>
      <c r="S24" s="5">
        <v>3</v>
      </c>
      <c r="T24" s="5" t="s">
        <v>90</v>
      </c>
      <c r="U24" s="5" t="s">
        <v>200</v>
      </c>
      <c r="V24" s="5" t="s">
        <v>201</v>
      </c>
      <c r="W24" s="5" t="s">
        <v>202</v>
      </c>
      <c r="X24" s="5" t="s">
        <v>203</v>
      </c>
      <c r="Y24" s="5" t="s">
        <v>204</v>
      </c>
    </row>
    <row r="25" spans="1:25" x14ac:dyDescent="0.2">
      <c r="A25" s="3" t="s">
        <v>430</v>
      </c>
      <c r="B25" s="3" t="s">
        <v>426</v>
      </c>
      <c r="D25" s="6">
        <v>0.69874804381800004</v>
      </c>
      <c r="E25" s="6">
        <v>0.70388349514600002</v>
      </c>
      <c r="F25" s="6">
        <v>0.68288854003099997</v>
      </c>
      <c r="G25" s="6">
        <v>0.693227091633</v>
      </c>
      <c r="H25" s="236"/>
      <c r="I25" s="237"/>
      <c r="J25" s="237"/>
      <c r="K25" s="244"/>
      <c r="L25" s="6">
        <v>0.64158163265299994</v>
      </c>
      <c r="M25" s="6">
        <v>0.54098360655699995</v>
      </c>
      <c r="N25" s="6">
        <v>0.63665594855300001</v>
      </c>
      <c r="O25" s="6">
        <v>0.58493353028100004</v>
      </c>
      <c r="Q25" s="5">
        <v>24</v>
      </c>
      <c r="R25" s="5" t="s">
        <v>47</v>
      </c>
      <c r="S25" s="5">
        <v>2</v>
      </c>
      <c r="T25" s="5" t="s">
        <v>90</v>
      </c>
      <c r="U25" s="5" t="s">
        <v>49</v>
      </c>
      <c r="V25" s="5" t="s">
        <v>192</v>
      </c>
      <c r="W25" s="5" t="s">
        <v>205</v>
      </c>
      <c r="X25" s="5" t="s">
        <v>206</v>
      </c>
      <c r="Y25" s="5" t="s">
        <v>207</v>
      </c>
    </row>
    <row r="26" spans="1:25" x14ac:dyDescent="0.2">
      <c r="A26" s="3" t="s">
        <v>429</v>
      </c>
      <c r="B26" s="3" t="s">
        <v>493</v>
      </c>
      <c r="C26" s="3" t="s">
        <v>428</v>
      </c>
      <c r="D26" s="6">
        <v>0.64397496087600004</v>
      </c>
      <c r="E26" s="6">
        <v>0.61441743503799995</v>
      </c>
      <c r="F26" s="6">
        <v>0.76713762427999999</v>
      </c>
      <c r="G26" s="6">
        <v>0.682336513847</v>
      </c>
      <c r="H26" s="236"/>
      <c r="I26" s="237"/>
      <c r="J26" s="237"/>
      <c r="K26" s="244"/>
      <c r="L26" s="6">
        <v>0.60969387755100002</v>
      </c>
      <c r="M26" s="6">
        <v>0.50535331905799996</v>
      </c>
      <c r="N26" s="10">
        <v>0.75884244372999998</v>
      </c>
      <c r="O26" s="6">
        <v>0.606683804627</v>
      </c>
      <c r="Q26" s="5">
        <v>25</v>
      </c>
      <c r="R26" s="5" t="s">
        <v>208</v>
      </c>
      <c r="S26" s="5">
        <v>4</v>
      </c>
      <c r="T26" s="5" t="s">
        <v>117</v>
      </c>
      <c r="U26" s="5" t="s">
        <v>208</v>
      </c>
      <c r="V26" s="5" t="s">
        <v>108</v>
      </c>
      <c r="W26" s="5" t="s">
        <v>209</v>
      </c>
      <c r="X26" s="5" t="s">
        <v>210</v>
      </c>
      <c r="Y26" s="5" t="s">
        <v>211</v>
      </c>
    </row>
    <row r="27" spans="1:25" x14ac:dyDescent="0.2">
      <c r="A27" s="3" t="s">
        <v>419</v>
      </c>
      <c r="B27" s="3" t="s">
        <v>431</v>
      </c>
      <c r="D27" s="6">
        <v>0.66197183098599999</v>
      </c>
      <c r="E27" s="6">
        <v>0.63540290620899997</v>
      </c>
      <c r="F27" s="6">
        <v>0.75510204081599996</v>
      </c>
      <c r="G27" s="6">
        <v>0.690100430416</v>
      </c>
      <c r="H27" s="236"/>
      <c r="I27" s="237"/>
      <c r="J27" s="237"/>
      <c r="K27" s="244"/>
      <c r="L27" s="6">
        <v>0.61479591836699998</v>
      </c>
      <c r="M27" s="6">
        <v>0.50989010989000005</v>
      </c>
      <c r="N27" s="6">
        <v>0.745980707395</v>
      </c>
      <c r="O27" s="6">
        <v>0.60574412532599997</v>
      </c>
      <c r="Q27" s="5">
        <v>26</v>
      </c>
      <c r="R27" s="5" t="s">
        <v>212</v>
      </c>
      <c r="S27" s="5">
        <v>3</v>
      </c>
      <c r="T27" s="5" t="s">
        <v>123</v>
      </c>
      <c r="U27" s="5" t="s">
        <v>213</v>
      </c>
      <c r="V27" s="5" t="s">
        <v>214</v>
      </c>
      <c r="W27" s="5" t="s">
        <v>215</v>
      </c>
      <c r="X27" s="5" t="s">
        <v>216</v>
      </c>
      <c r="Y27" s="5" t="s">
        <v>217</v>
      </c>
    </row>
    <row r="28" spans="1:25" x14ac:dyDescent="0.2">
      <c r="A28" s="3" t="s">
        <v>392</v>
      </c>
      <c r="B28" s="3" t="s">
        <v>432</v>
      </c>
      <c r="C28" s="6"/>
      <c r="D28" s="6">
        <v>0.70500782472599999</v>
      </c>
      <c r="E28" s="6">
        <v>0.71381578947400004</v>
      </c>
      <c r="F28" s="6">
        <v>0.68131868131899997</v>
      </c>
      <c r="G28" s="6">
        <v>0.69718875501999999</v>
      </c>
      <c r="H28" s="236"/>
      <c r="I28" s="237"/>
      <c r="J28" s="237"/>
      <c r="K28" s="244"/>
      <c r="L28" s="6">
        <v>0.64030612244899998</v>
      </c>
      <c r="M28" s="6">
        <v>0.54016620498599999</v>
      </c>
      <c r="N28" s="6">
        <v>0.62700964630199996</v>
      </c>
      <c r="O28" s="6">
        <v>0.58035714285700002</v>
      </c>
      <c r="Q28" s="5">
        <v>27</v>
      </c>
      <c r="R28" s="5" t="s">
        <v>218</v>
      </c>
      <c r="S28" s="5">
        <v>3</v>
      </c>
      <c r="T28" s="5" t="s">
        <v>90</v>
      </c>
      <c r="U28" s="5" t="s">
        <v>219</v>
      </c>
      <c r="V28" s="5" t="s">
        <v>220</v>
      </c>
      <c r="W28" s="5" t="s">
        <v>221</v>
      </c>
      <c r="X28" s="5" t="s">
        <v>137</v>
      </c>
      <c r="Y28" s="5" t="s">
        <v>222</v>
      </c>
    </row>
    <row r="29" spans="1:25" x14ac:dyDescent="0.2">
      <c r="Q29" s="5">
        <v>28</v>
      </c>
      <c r="R29" s="5" t="s">
        <v>78</v>
      </c>
      <c r="S29" s="5">
        <v>3</v>
      </c>
      <c r="T29" s="5" t="s">
        <v>48</v>
      </c>
      <c r="U29" s="5" t="s">
        <v>79</v>
      </c>
      <c r="V29" s="5" t="s">
        <v>95</v>
      </c>
      <c r="W29" s="5" t="s">
        <v>223</v>
      </c>
      <c r="X29" s="5" t="s">
        <v>224</v>
      </c>
      <c r="Y29" s="5" t="s">
        <v>225</v>
      </c>
    </row>
    <row r="30" spans="1:25" x14ac:dyDescent="0.2">
      <c r="A30" s="6" t="s">
        <v>6</v>
      </c>
      <c r="B30" s="6" t="s">
        <v>485</v>
      </c>
      <c r="C30" s="3" t="s">
        <v>484</v>
      </c>
      <c r="D30" s="6">
        <v>0.61241523213399995</v>
      </c>
      <c r="E30" s="6">
        <v>0.58523866827100002</v>
      </c>
      <c r="F30" s="6">
        <v>0.763474620617</v>
      </c>
      <c r="G30" s="6">
        <v>0.66257947320599997</v>
      </c>
      <c r="H30" s="236"/>
      <c r="I30" s="237"/>
      <c r="J30" s="237"/>
      <c r="K30" s="244"/>
      <c r="L30" s="6">
        <v>0.61352040816300002</v>
      </c>
      <c r="M30" s="6">
        <v>0.50865800865800004</v>
      </c>
      <c r="N30" s="6">
        <v>0.75562700964600005</v>
      </c>
      <c r="O30" s="6">
        <v>0.60802069857700003</v>
      </c>
      <c r="Q30" s="5">
        <v>29</v>
      </c>
      <c r="R30" s="5" t="s">
        <v>226</v>
      </c>
      <c r="S30" s="5">
        <v>3</v>
      </c>
      <c r="T30" s="5" t="s">
        <v>90</v>
      </c>
      <c r="U30" s="5" t="s">
        <v>227</v>
      </c>
      <c r="V30" s="5" t="s">
        <v>228</v>
      </c>
      <c r="W30" s="5" t="s">
        <v>229</v>
      </c>
      <c r="X30" s="5" t="s">
        <v>230</v>
      </c>
      <c r="Y30" s="5" t="s">
        <v>231</v>
      </c>
    </row>
    <row r="31" spans="1:25" x14ac:dyDescent="0.2">
      <c r="A31" s="3" t="s">
        <v>392</v>
      </c>
      <c r="B31" s="3" t="s">
        <v>484</v>
      </c>
      <c r="D31" s="6">
        <v>0.62493479394899998</v>
      </c>
      <c r="E31" s="6">
        <v>0.58975332068300002</v>
      </c>
      <c r="F31" s="6">
        <v>0.81318681318700003</v>
      </c>
      <c r="G31" s="6">
        <v>0.68367795864500003</v>
      </c>
      <c r="H31" s="236"/>
      <c r="I31" s="237"/>
      <c r="J31" s="237"/>
      <c r="K31" s="244"/>
      <c r="L31" s="6">
        <v>0.60204081632700002</v>
      </c>
      <c r="M31" s="6">
        <v>0.49898989899000001</v>
      </c>
      <c r="N31" s="6">
        <v>0.79421221865000002</v>
      </c>
      <c r="O31" s="6">
        <v>0.61290322580599998</v>
      </c>
      <c r="Q31" s="5">
        <v>30</v>
      </c>
      <c r="R31" s="5" t="s">
        <v>16</v>
      </c>
      <c r="S31" s="5">
        <v>4</v>
      </c>
      <c r="T31" s="5" t="s">
        <v>29</v>
      </c>
      <c r="U31" s="5"/>
      <c r="V31" s="5" t="s">
        <v>232</v>
      </c>
      <c r="W31" s="5" t="s">
        <v>233</v>
      </c>
      <c r="X31" s="5" t="s">
        <v>234</v>
      </c>
      <c r="Y31" s="5" t="s">
        <v>235</v>
      </c>
    </row>
    <row r="32" spans="1:25" x14ac:dyDescent="0.2">
      <c r="A32" s="3" t="s">
        <v>482</v>
      </c>
      <c r="B32" s="6" t="s">
        <v>486</v>
      </c>
      <c r="C32" s="3" t="s">
        <v>483</v>
      </c>
      <c r="D32" s="6">
        <v>0.680490349504</v>
      </c>
      <c r="E32" s="6">
        <v>0.64913043478300003</v>
      </c>
      <c r="F32" s="6">
        <v>0.781266352695</v>
      </c>
      <c r="G32" s="6">
        <v>0.70909522678699999</v>
      </c>
      <c r="H32" s="236"/>
      <c r="I32" s="237"/>
      <c r="J32" s="237"/>
      <c r="K32" s="244"/>
      <c r="L32" s="6">
        <v>0.628826530612</v>
      </c>
      <c r="M32" s="6">
        <v>0.52304147465399997</v>
      </c>
      <c r="N32" s="6">
        <v>0.72990353697699994</v>
      </c>
      <c r="O32" s="6">
        <v>0.60939597315399996</v>
      </c>
      <c r="Q32" s="5">
        <v>31</v>
      </c>
      <c r="R32" s="5" t="s">
        <v>236</v>
      </c>
      <c r="S32" s="5">
        <v>1</v>
      </c>
      <c r="T32" s="5" t="s">
        <v>90</v>
      </c>
      <c r="U32" s="5" t="s">
        <v>237</v>
      </c>
      <c r="V32" s="5" t="s">
        <v>238</v>
      </c>
      <c r="W32" s="5" t="s">
        <v>239</v>
      </c>
      <c r="X32" s="5" t="s">
        <v>240</v>
      </c>
      <c r="Y32" s="5" t="s">
        <v>241</v>
      </c>
    </row>
    <row r="33" spans="1:25" x14ac:dyDescent="0.2">
      <c r="A33" s="3" t="s">
        <v>487</v>
      </c>
      <c r="B33" s="3" t="s">
        <v>483</v>
      </c>
      <c r="D33" s="6">
        <v>0.72613458528999997</v>
      </c>
      <c r="E33" s="6">
        <v>0.71280276816599997</v>
      </c>
      <c r="F33" s="6">
        <v>0.75457875457900003</v>
      </c>
      <c r="G33" s="6">
        <v>0.73309608540899995</v>
      </c>
      <c r="H33" s="236"/>
      <c r="I33" s="237"/>
      <c r="J33" s="237"/>
      <c r="K33" s="244"/>
      <c r="L33" s="6">
        <v>0.67346938775499998</v>
      </c>
      <c r="M33" s="6">
        <v>0.57493188010899998</v>
      </c>
      <c r="N33" s="6">
        <v>0.67845659164000005</v>
      </c>
      <c r="O33" s="6">
        <v>0.62241887905600002</v>
      </c>
      <c r="Q33" s="5">
        <v>32</v>
      </c>
      <c r="R33" s="5" t="s">
        <v>242</v>
      </c>
      <c r="S33" s="5">
        <v>1</v>
      </c>
      <c r="T33" s="5" t="s">
        <v>112</v>
      </c>
      <c r="U33" s="5"/>
      <c r="V33" s="5" t="s">
        <v>243</v>
      </c>
      <c r="W33" s="5" t="s">
        <v>244</v>
      </c>
      <c r="X33" s="5" t="s">
        <v>245</v>
      </c>
      <c r="Y33" s="5" t="s">
        <v>246</v>
      </c>
    </row>
    <row r="34" spans="1:25" x14ac:dyDescent="0.2">
      <c r="Q34" s="5">
        <v>33</v>
      </c>
      <c r="R34" s="5" t="s">
        <v>247</v>
      </c>
      <c r="S34" s="5">
        <v>1</v>
      </c>
      <c r="T34" s="5" t="s">
        <v>29</v>
      </c>
      <c r="U34" s="5" t="s">
        <v>248</v>
      </c>
      <c r="V34" s="5" t="s">
        <v>249</v>
      </c>
      <c r="W34" s="5" t="s">
        <v>250</v>
      </c>
      <c r="X34" s="5" t="s">
        <v>251</v>
      </c>
      <c r="Y34" s="5" t="s">
        <v>252</v>
      </c>
    </row>
    <row r="35" spans="1:25" x14ac:dyDescent="0.2">
      <c r="Q35" s="5">
        <v>34</v>
      </c>
      <c r="R35" s="5" t="s">
        <v>253</v>
      </c>
      <c r="S35" s="5">
        <v>3</v>
      </c>
      <c r="T35" s="5" t="s">
        <v>90</v>
      </c>
      <c r="U35" s="5"/>
      <c r="V35" s="5" t="s">
        <v>254</v>
      </c>
      <c r="W35" s="5" t="s">
        <v>255</v>
      </c>
      <c r="X35" s="5" t="s">
        <v>256</v>
      </c>
      <c r="Y35" s="5" t="s">
        <v>257</v>
      </c>
    </row>
    <row r="36" spans="1:25" x14ac:dyDescent="0.2">
      <c r="A36" s="3" t="s">
        <v>419</v>
      </c>
      <c r="B36" s="3" t="s">
        <v>425</v>
      </c>
      <c r="D36" s="6">
        <v>0.57720396452800005</v>
      </c>
      <c r="E36" s="6">
        <v>0.554758308157</v>
      </c>
      <c r="F36" s="6">
        <v>0.76870748299299996</v>
      </c>
      <c r="G36" s="6">
        <v>0.64443957008099995</v>
      </c>
      <c r="H36" s="236"/>
      <c r="I36" s="237"/>
      <c r="J36" s="237"/>
      <c r="K36" s="244"/>
      <c r="L36" s="6">
        <v>0.55229591836699998</v>
      </c>
      <c r="M36" s="6">
        <v>0.45884773662599998</v>
      </c>
      <c r="N36" s="6">
        <v>0.71704180064300005</v>
      </c>
      <c r="O36" s="6">
        <v>0.559598494354</v>
      </c>
      <c r="Q36" s="5">
        <v>35</v>
      </c>
      <c r="R36" s="5" t="s">
        <v>258</v>
      </c>
      <c r="S36" s="5">
        <v>9</v>
      </c>
      <c r="T36" s="5" t="s">
        <v>90</v>
      </c>
      <c r="U36" s="5" t="s">
        <v>259</v>
      </c>
      <c r="V36" s="5" t="s">
        <v>260</v>
      </c>
      <c r="W36" s="5" t="s">
        <v>261</v>
      </c>
      <c r="X36" s="5" t="s">
        <v>256</v>
      </c>
      <c r="Y36" s="5" t="s">
        <v>262</v>
      </c>
    </row>
    <row r="37" spans="1:25" x14ac:dyDescent="0.2">
      <c r="A37" s="3" t="s">
        <v>421</v>
      </c>
      <c r="B37" s="3" t="s">
        <v>420</v>
      </c>
      <c r="D37" s="6">
        <v>0.54486176317199997</v>
      </c>
      <c r="E37" s="6">
        <v>0.52359295053999999</v>
      </c>
      <c r="F37" s="6">
        <v>0.96389324960800005</v>
      </c>
      <c r="G37" s="6">
        <v>0.67857800699899995</v>
      </c>
      <c r="H37" s="236"/>
      <c r="I37" s="237"/>
      <c r="J37" s="237"/>
      <c r="K37" s="244"/>
      <c r="L37" s="6">
        <v>0.48596938775499998</v>
      </c>
      <c r="M37" s="6">
        <v>0.43409742120299999</v>
      </c>
      <c r="N37" s="6">
        <v>0.97427652733100001</v>
      </c>
      <c r="O37" s="6">
        <v>0.60059464816700003</v>
      </c>
      <c r="Q37" s="5">
        <v>36</v>
      </c>
      <c r="R37" s="5" t="s">
        <v>263</v>
      </c>
      <c r="S37" s="5">
        <v>1</v>
      </c>
      <c r="T37" s="5" t="s">
        <v>117</v>
      </c>
      <c r="U37" s="5" t="s">
        <v>264</v>
      </c>
      <c r="V37" s="5" t="s">
        <v>265</v>
      </c>
      <c r="W37" s="5" t="s">
        <v>266</v>
      </c>
      <c r="X37" s="5" t="s">
        <v>267</v>
      </c>
      <c r="Y37" s="5" t="s">
        <v>268</v>
      </c>
    </row>
    <row r="38" spans="1:25" x14ac:dyDescent="0.2">
      <c r="B38" s="3" t="s">
        <v>422</v>
      </c>
      <c r="D38" s="6">
        <v>0.50860719874799998</v>
      </c>
      <c r="E38" s="6">
        <v>0.50356482704000005</v>
      </c>
      <c r="F38" s="6">
        <v>0.99790685504999999</v>
      </c>
      <c r="G38" s="6">
        <v>0.66935766935800001</v>
      </c>
      <c r="H38" s="236"/>
      <c r="I38" s="237"/>
      <c r="J38" s="237"/>
      <c r="K38" s="244"/>
      <c r="L38" s="6">
        <v>0.411989795918</v>
      </c>
      <c r="M38" s="6">
        <v>0.402597402597</v>
      </c>
      <c r="N38" s="6">
        <v>0.99678456591599995</v>
      </c>
      <c r="O38" s="6">
        <v>0.57354301572599997</v>
      </c>
      <c r="Q38" s="5">
        <v>37</v>
      </c>
      <c r="R38" s="5" t="s">
        <v>269</v>
      </c>
      <c r="S38" s="5">
        <v>1</v>
      </c>
      <c r="T38" s="5" t="s">
        <v>29</v>
      </c>
      <c r="U38" s="5" t="s">
        <v>270</v>
      </c>
      <c r="V38" s="5" t="s">
        <v>271</v>
      </c>
      <c r="W38" s="5" t="s">
        <v>272</v>
      </c>
      <c r="X38" s="5" t="s">
        <v>273</v>
      </c>
      <c r="Y38" s="5" t="s">
        <v>274</v>
      </c>
    </row>
    <row r="39" spans="1:25" x14ac:dyDescent="0.2">
      <c r="B39" s="3" t="s">
        <v>423</v>
      </c>
      <c r="C39" s="3" t="s">
        <v>438</v>
      </c>
      <c r="D39" s="6">
        <v>0.65675534689600001</v>
      </c>
      <c r="E39" s="6">
        <v>0.64533463605300001</v>
      </c>
      <c r="F39" s="6">
        <v>0.69126111983299998</v>
      </c>
      <c r="G39" s="6">
        <v>0.66750884285000001</v>
      </c>
      <c r="H39" s="236"/>
      <c r="I39" s="237"/>
      <c r="J39" s="237"/>
      <c r="K39" s="244"/>
      <c r="L39" s="6">
        <v>0.658163265306</v>
      </c>
      <c r="M39" s="6">
        <v>0.55388471177900001</v>
      </c>
      <c r="N39" s="6">
        <v>0.71061093247600005</v>
      </c>
      <c r="O39" s="6">
        <v>0.62253521126800004</v>
      </c>
      <c r="Q39" s="5">
        <v>38</v>
      </c>
      <c r="R39" s="5" t="s">
        <v>275</v>
      </c>
      <c r="S39" s="5">
        <v>2</v>
      </c>
      <c r="T39" s="5" t="s">
        <v>123</v>
      </c>
      <c r="U39" s="5" t="s">
        <v>276</v>
      </c>
      <c r="V39" s="5" t="s">
        <v>277</v>
      </c>
      <c r="W39" s="5" t="s">
        <v>278</v>
      </c>
      <c r="X39" s="5" t="s">
        <v>279</v>
      </c>
      <c r="Y39" s="5" t="s">
        <v>280</v>
      </c>
    </row>
    <row r="40" spans="1:25" x14ac:dyDescent="0.2">
      <c r="B40" s="3" t="s">
        <v>424</v>
      </c>
      <c r="C40" s="3" t="s">
        <v>439</v>
      </c>
      <c r="D40" s="6">
        <v>0.64110589462699996</v>
      </c>
      <c r="E40" s="6">
        <v>0.62186788154899997</v>
      </c>
      <c r="F40" s="6">
        <v>0.71428571428599996</v>
      </c>
      <c r="G40" s="6">
        <v>0.66488066244499999</v>
      </c>
      <c r="H40" s="236"/>
      <c r="I40" s="237"/>
      <c r="J40" s="237"/>
      <c r="K40" s="244"/>
      <c r="L40" s="6">
        <v>0.628826530612</v>
      </c>
      <c r="M40" s="6">
        <v>0.52272727272700004</v>
      </c>
      <c r="N40" s="6">
        <v>0.73954983922799999</v>
      </c>
      <c r="O40" s="6">
        <v>0.612516644474</v>
      </c>
      <c r="Q40" s="5">
        <v>39</v>
      </c>
      <c r="R40" s="5" t="s">
        <v>281</v>
      </c>
      <c r="S40" s="5">
        <v>6</v>
      </c>
      <c r="T40" s="5" t="s">
        <v>90</v>
      </c>
      <c r="U40" s="5"/>
      <c r="V40" s="5" t="s">
        <v>260</v>
      </c>
      <c r="W40" s="5" t="s">
        <v>282</v>
      </c>
      <c r="X40" s="5" t="s">
        <v>283</v>
      </c>
      <c r="Y40" s="5" t="s">
        <v>284</v>
      </c>
    </row>
    <row r="41" spans="1:25" x14ac:dyDescent="0.2">
      <c r="Q41" s="5">
        <v>40</v>
      </c>
      <c r="R41" s="5" t="s">
        <v>285</v>
      </c>
      <c r="S41" s="5">
        <v>4</v>
      </c>
      <c r="T41" s="5" t="s">
        <v>90</v>
      </c>
      <c r="U41" s="5" t="s">
        <v>286</v>
      </c>
      <c r="V41" s="5" t="s">
        <v>287</v>
      </c>
      <c r="W41" s="5" t="s">
        <v>288</v>
      </c>
      <c r="X41" s="5" t="s">
        <v>289</v>
      </c>
      <c r="Y41" s="5" t="s">
        <v>290</v>
      </c>
    </row>
    <row r="42" spans="1:25" x14ac:dyDescent="0.2">
      <c r="A42" s="3" t="s">
        <v>441</v>
      </c>
      <c r="B42" s="3" t="s">
        <v>444</v>
      </c>
      <c r="D42" s="6">
        <v>0.70892018779300003</v>
      </c>
      <c r="E42" s="6">
        <v>0.74193548387099995</v>
      </c>
      <c r="F42" s="6">
        <v>0.63788592359999996</v>
      </c>
      <c r="G42" s="6">
        <v>0.68598761958400001</v>
      </c>
      <c r="H42" s="236"/>
      <c r="I42" s="237"/>
      <c r="J42" s="237"/>
      <c r="K42" s="244"/>
      <c r="L42" s="6">
        <v>0.60969387755100002</v>
      </c>
      <c r="M42" s="6">
        <v>0.50814332247600003</v>
      </c>
      <c r="N42" s="6">
        <v>0.50160771704200002</v>
      </c>
      <c r="O42" s="6">
        <v>0.50485436893199997</v>
      </c>
      <c r="Q42" s="5">
        <v>41</v>
      </c>
      <c r="R42" s="5" t="s">
        <v>291</v>
      </c>
      <c r="S42" s="5">
        <v>4</v>
      </c>
      <c r="T42" s="5" t="s">
        <v>85</v>
      </c>
      <c r="U42" s="5" t="s">
        <v>292</v>
      </c>
      <c r="V42" s="5" t="s">
        <v>293</v>
      </c>
      <c r="W42" s="5" t="s">
        <v>294</v>
      </c>
      <c r="X42" s="5" t="s">
        <v>295</v>
      </c>
      <c r="Y42" s="5" t="s">
        <v>296</v>
      </c>
    </row>
    <row r="43" spans="1:25" x14ac:dyDescent="0.2">
      <c r="A43" s="3" t="s">
        <v>442</v>
      </c>
      <c r="B43" s="3" t="s">
        <v>443</v>
      </c>
      <c r="D43" s="6">
        <v>0.76369327073600002</v>
      </c>
      <c r="E43" s="6">
        <v>0.778393351801</v>
      </c>
      <c r="F43" s="6">
        <v>0.73521716378900004</v>
      </c>
      <c r="G43" s="6">
        <v>0.75618945102299995</v>
      </c>
      <c r="H43" s="236"/>
      <c r="I43" s="237"/>
      <c r="J43" s="237"/>
      <c r="K43" s="244"/>
      <c r="L43" s="6">
        <v>0.625</v>
      </c>
      <c r="M43" s="6">
        <v>0.52664576802499996</v>
      </c>
      <c r="N43" s="6">
        <v>0.54019292604500002</v>
      </c>
      <c r="O43" s="6">
        <v>0.53333333333300004</v>
      </c>
      <c r="Q43" s="5">
        <v>42</v>
      </c>
      <c r="R43" s="5" t="s">
        <v>297</v>
      </c>
      <c r="S43" s="5">
        <v>2</v>
      </c>
      <c r="T43" s="5" t="s">
        <v>298</v>
      </c>
      <c r="U43" s="5" t="s">
        <v>299</v>
      </c>
      <c r="V43" s="5" t="s">
        <v>300</v>
      </c>
      <c r="W43" s="5" t="s">
        <v>301</v>
      </c>
      <c r="X43" s="5" t="s">
        <v>302</v>
      </c>
      <c r="Y43" s="5" t="s">
        <v>303</v>
      </c>
    </row>
    <row r="44" spans="1:25" x14ac:dyDescent="0.2">
      <c r="A44" s="3" t="s">
        <v>392</v>
      </c>
      <c r="B44" s="3" t="s">
        <v>455</v>
      </c>
      <c r="D44" s="6">
        <v>0.52712571726699997</v>
      </c>
      <c r="E44" s="6">
        <v>0.52285447761199999</v>
      </c>
      <c r="F44" s="6">
        <v>0.58660387231800004</v>
      </c>
      <c r="G44" s="6">
        <v>0.55289765721299999</v>
      </c>
      <c r="H44" s="236"/>
      <c r="I44" s="237"/>
      <c r="J44" s="237"/>
      <c r="K44" s="244"/>
      <c r="L44" s="6">
        <v>0.47193877551000002</v>
      </c>
      <c r="M44" s="6">
        <v>0.37649880095900001</v>
      </c>
      <c r="N44" s="6">
        <v>0.50482315112499998</v>
      </c>
      <c r="O44" s="6">
        <v>0.43131868131899997</v>
      </c>
      <c r="Q44" s="5">
        <v>43</v>
      </c>
      <c r="R44" s="5" t="s">
        <v>72</v>
      </c>
      <c r="S44" s="5">
        <v>6</v>
      </c>
      <c r="T44" s="5" t="s">
        <v>85</v>
      </c>
      <c r="U44" s="5" t="s">
        <v>73</v>
      </c>
      <c r="V44" s="5" t="s">
        <v>108</v>
      </c>
      <c r="W44" s="8" t="s">
        <v>304</v>
      </c>
      <c r="X44" s="5" t="s">
        <v>305</v>
      </c>
      <c r="Y44" s="5" t="s">
        <v>306</v>
      </c>
    </row>
    <row r="45" spans="1:25" x14ac:dyDescent="0.2">
      <c r="A45" s="3" t="s">
        <v>454</v>
      </c>
      <c r="B45" s="3" t="s">
        <v>456</v>
      </c>
      <c r="D45" s="6">
        <v>0.79603547209199998</v>
      </c>
      <c r="E45" s="6">
        <v>0.78070611635999998</v>
      </c>
      <c r="F45" s="6">
        <v>0.82155939298799996</v>
      </c>
      <c r="G45" s="6">
        <v>0.80061193268700004</v>
      </c>
      <c r="H45" s="236"/>
      <c r="I45" s="237"/>
      <c r="J45" s="237"/>
      <c r="K45" s="244"/>
      <c r="L45" s="6">
        <v>0.51658163265299994</v>
      </c>
      <c r="M45" s="6">
        <v>0.41282051282100002</v>
      </c>
      <c r="N45" s="6">
        <v>0.51768488745999997</v>
      </c>
      <c r="O45" s="6">
        <v>0.45934379457899999</v>
      </c>
    </row>
    <row r="46" spans="1:25" x14ac:dyDescent="0.2">
      <c r="A46" s="3" t="s">
        <v>453</v>
      </c>
      <c r="B46" s="3" t="s">
        <v>451</v>
      </c>
      <c r="D46" s="6">
        <v>0.53677621283300003</v>
      </c>
      <c r="E46" s="6">
        <v>0.524324324324</v>
      </c>
      <c r="F46" s="6">
        <v>0.76138147566699999</v>
      </c>
      <c r="G46" s="6">
        <v>0.62099871958999997</v>
      </c>
      <c r="H46" s="236"/>
      <c r="I46" s="237"/>
      <c r="J46" s="237"/>
      <c r="K46" s="244"/>
      <c r="L46" s="6">
        <v>0.47831632653099998</v>
      </c>
      <c r="M46" s="6">
        <v>0.41403508771899999</v>
      </c>
      <c r="N46" s="6">
        <v>0.75884244372999998</v>
      </c>
      <c r="O46" s="6">
        <v>0.53575482406399999</v>
      </c>
    </row>
    <row r="47" spans="1:25" x14ac:dyDescent="0.2">
      <c r="A47" s="3" t="s">
        <v>454</v>
      </c>
      <c r="B47" s="3" t="s">
        <v>452</v>
      </c>
      <c r="D47" s="6">
        <v>0.74360980699000001</v>
      </c>
      <c r="E47" s="6">
        <v>0.742677824268</v>
      </c>
      <c r="F47" s="6">
        <v>0.74306645735200005</v>
      </c>
      <c r="G47" s="6">
        <v>0.74287208998200005</v>
      </c>
      <c r="H47" s="236"/>
      <c r="I47" s="237"/>
      <c r="J47" s="237"/>
      <c r="K47" s="244"/>
      <c r="L47" s="6">
        <v>0.52295918367299998</v>
      </c>
      <c r="M47" s="6">
        <v>0.41902313624699999</v>
      </c>
      <c r="N47" s="6">
        <v>0.52411575562699997</v>
      </c>
      <c r="O47" s="6">
        <v>0.46571428571399998</v>
      </c>
    </row>
    <row r="49" spans="1:15" x14ac:dyDescent="0.2">
      <c r="A49" s="3" t="s">
        <v>446</v>
      </c>
      <c r="B49" s="3" t="s">
        <v>445</v>
      </c>
      <c r="D49" s="6">
        <v>0.72561293688100004</v>
      </c>
      <c r="E49" s="6">
        <v>0.74361883153700004</v>
      </c>
      <c r="F49" s="6">
        <v>0.68602825745700002</v>
      </c>
      <c r="G49" s="6">
        <v>0.71366358192699997</v>
      </c>
      <c r="H49" s="236"/>
      <c r="I49" s="237"/>
      <c r="J49" s="237"/>
      <c r="K49" s="244"/>
      <c r="L49" s="6">
        <v>0.64668367346900002</v>
      </c>
      <c r="M49" s="6">
        <v>0.55029585798799996</v>
      </c>
      <c r="N49" s="6">
        <v>0.59807073955000001</v>
      </c>
      <c r="O49" s="6">
        <v>0.57318952234200005</v>
      </c>
    </row>
    <row r="51" spans="1:15" x14ac:dyDescent="0.2">
      <c r="A51" s="3" t="s">
        <v>468</v>
      </c>
      <c r="B51" s="3" t="s">
        <v>440</v>
      </c>
      <c r="D51" s="6">
        <v>0.65701617110099997</v>
      </c>
      <c r="E51" s="6">
        <v>0.64508276533599995</v>
      </c>
      <c r="F51" s="6">
        <v>0.693354264783</v>
      </c>
      <c r="G51" s="6">
        <v>0.66834804539699999</v>
      </c>
      <c r="H51" s="236"/>
      <c r="I51" s="237"/>
      <c r="J51" s="237"/>
      <c r="K51" s="244"/>
      <c r="L51" s="6">
        <v>0.65943877550999996</v>
      </c>
      <c r="M51" s="6">
        <v>0.55500000000000005</v>
      </c>
      <c r="N51" s="6">
        <v>0.713826366559</v>
      </c>
      <c r="O51" s="6">
        <v>0.62447257383999999</v>
      </c>
    </row>
    <row r="52" spans="1:15" x14ac:dyDescent="0.2">
      <c r="A52" s="3" t="s">
        <v>437</v>
      </c>
      <c r="B52" s="3" t="s">
        <v>447</v>
      </c>
      <c r="D52" s="6">
        <v>0.65858111632799998</v>
      </c>
      <c r="E52" s="6">
        <v>0.64668615984400002</v>
      </c>
      <c r="F52" s="6">
        <v>0.69440083725799995</v>
      </c>
      <c r="G52" s="6">
        <v>0.66969467575099995</v>
      </c>
      <c r="H52" s="236"/>
      <c r="I52" s="237"/>
      <c r="J52" s="237"/>
      <c r="K52" s="244"/>
      <c r="L52" s="6">
        <v>0.661989795918</v>
      </c>
      <c r="M52" s="6">
        <v>0.55721393034800004</v>
      </c>
      <c r="N52" s="6">
        <v>0.72025723472699998</v>
      </c>
      <c r="O52" s="6">
        <v>0.62833099579200002</v>
      </c>
    </row>
    <row r="53" spans="1:15" x14ac:dyDescent="0.2">
      <c r="D53" s="6"/>
      <c r="E53" s="6"/>
      <c r="F53" s="6"/>
      <c r="G53" s="6"/>
      <c r="H53" s="236"/>
      <c r="I53" s="237"/>
      <c r="J53" s="237"/>
      <c r="K53" s="244"/>
      <c r="L53" s="6"/>
      <c r="M53" s="6"/>
      <c r="N53" s="6"/>
      <c r="O53" s="6"/>
    </row>
    <row r="54" spans="1:15" x14ac:dyDescent="0.2">
      <c r="A54" s="3" t="s">
        <v>448</v>
      </c>
      <c r="B54" s="3" t="s">
        <v>457</v>
      </c>
      <c r="D54" s="6">
        <v>0.65805946791900005</v>
      </c>
      <c r="E54" s="6">
        <v>0.64591439688700003</v>
      </c>
      <c r="F54" s="6">
        <v>0.69492412349599997</v>
      </c>
      <c r="G54" s="6">
        <v>0.66952356944799996</v>
      </c>
      <c r="H54" s="236"/>
      <c r="I54" s="237"/>
      <c r="J54" s="237"/>
      <c r="K54" s="244"/>
      <c r="L54" s="6">
        <v>0.658163265306</v>
      </c>
      <c r="M54" s="6">
        <v>0.55334987593100005</v>
      </c>
      <c r="N54" s="6">
        <v>0.71704180064300005</v>
      </c>
      <c r="O54" s="6">
        <v>0.62464985994400002</v>
      </c>
    </row>
    <row r="55" spans="1:15" x14ac:dyDescent="0.2">
      <c r="A55" s="3" t="s">
        <v>449</v>
      </c>
      <c r="B55" s="3" t="s">
        <v>450</v>
      </c>
      <c r="D55" s="6">
        <v>0.65779864371399999</v>
      </c>
      <c r="E55" s="6">
        <v>0.64531780688999996</v>
      </c>
      <c r="F55" s="6">
        <v>0.69597069597100003</v>
      </c>
      <c r="G55" s="6">
        <v>0.66968781470299998</v>
      </c>
      <c r="H55" s="236"/>
      <c r="I55" s="237"/>
      <c r="J55" s="237"/>
      <c r="K55" s="244"/>
      <c r="L55" s="6">
        <v>0.65943877550999996</v>
      </c>
      <c r="M55" s="6">
        <v>0.55472636815900001</v>
      </c>
      <c r="N55" s="6">
        <v>0.71704180064300005</v>
      </c>
      <c r="O55" s="6">
        <v>0.62552594670399997</v>
      </c>
    </row>
    <row r="57" spans="1:15" x14ac:dyDescent="0.2">
      <c r="A57" s="3" t="s">
        <v>437</v>
      </c>
      <c r="B57" s="3" t="s">
        <v>458</v>
      </c>
      <c r="D57" s="6">
        <v>0.65858111632799998</v>
      </c>
      <c r="E57" s="6">
        <v>0.64541062801899995</v>
      </c>
      <c r="F57" s="6">
        <v>0.699110413396</v>
      </c>
      <c r="G57" s="6">
        <v>0.67118814368199997</v>
      </c>
      <c r="H57" s="236"/>
      <c r="I57" s="237"/>
      <c r="J57" s="237"/>
      <c r="K57" s="244"/>
      <c r="L57" s="6">
        <v>0.661989795918</v>
      </c>
      <c r="M57" s="6">
        <v>0.55637254902</v>
      </c>
      <c r="N57" s="6">
        <v>0.72990353697699994</v>
      </c>
      <c r="O57" s="6">
        <v>0.63143254520199998</v>
      </c>
    </row>
    <row r="58" spans="1:15" x14ac:dyDescent="0.2">
      <c r="A58" s="3" t="s">
        <v>437</v>
      </c>
      <c r="B58" s="3" t="s">
        <v>459</v>
      </c>
      <c r="D58" s="6">
        <v>0.68440271257200003</v>
      </c>
      <c r="E58" s="6">
        <v>0.66619250829800003</v>
      </c>
      <c r="F58" s="6">
        <v>0.73521716378900004</v>
      </c>
      <c r="G58" s="6">
        <v>0.69900497512399995</v>
      </c>
      <c r="H58" s="236"/>
      <c r="I58" s="237"/>
      <c r="J58" s="237"/>
      <c r="K58" s="244"/>
      <c r="L58" s="6">
        <v>0.61862244897999996</v>
      </c>
      <c r="M58" s="6">
        <v>0.514925373134</v>
      </c>
      <c r="N58" s="6">
        <v>0.66559485530499995</v>
      </c>
      <c r="O58" s="6">
        <v>0.58064516128999999</v>
      </c>
    </row>
    <row r="59" spans="1:15" x14ac:dyDescent="0.2">
      <c r="A59" s="3" t="s">
        <v>437</v>
      </c>
      <c r="B59" s="3" t="s">
        <v>460</v>
      </c>
      <c r="D59" s="6">
        <v>0.68518518518500005</v>
      </c>
      <c r="E59" s="6">
        <v>0.66541353383500002</v>
      </c>
      <c r="F59" s="6">
        <v>0.74097331240200004</v>
      </c>
      <c r="G59" s="6">
        <v>0.70116365436999994</v>
      </c>
      <c r="H59" s="236"/>
      <c r="I59" s="237"/>
      <c r="J59" s="237"/>
      <c r="K59" s="244"/>
      <c r="L59" s="6">
        <v>0.62627551020399996</v>
      </c>
      <c r="M59" s="6">
        <v>0.52216748768499999</v>
      </c>
      <c r="N59" s="6">
        <v>0.68167202572300001</v>
      </c>
      <c r="O59" s="6">
        <v>0.59135285913500002</v>
      </c>
    </row>
    <row r="60" spans="1:15" x14ac:dyDescent="0.2">
      <c r="A60" s="3" t="s">
        <v>448</v>
      </c>
      <c r="B60" s="3" t="s">
        <v>469</v>
      </c>
      <c r="D60" s="6">
        <v>0.68753260302600006</v>
      </c>
      <c r="E60" s="6">
        <v>0.664665127021</v>
      </c>
      <c r="F60" s="6">
        <v>0.75300889586599995</v>
      </c>
      <c r="G60" s="6">
        <v>0.70608439646700005</v>
      </c>
      <c r="H60" s="236"/>
      <c r="I60" s="237"/>
      <c r="J60" s="237"/>
      <c r="K60" s="244"/>
      <c r="L60" s="6">
        <v>0.62755102040800004</v>
      </c>
      <c r="M60" s="6">
        <v>0.52311435523100003</v>
      </c>
      <c r="N60" s="6">
        <v>0.69131832797399995</v>
      </c>
      <c r="O60" s="6">
        <v>0.59556786703599995</v>
      </c>
    </row>
    <row r="61" spans="1:15" x14ac:dyDescent="0.2">
      <c r="A61" s="3" t="s">
        <v>449</v>
      </c>
      <c r="B61" s="3" t="s">
        <v>461</v>
      </c>
      <c r="D61" s="6">
        <v>0.68753260302600006</v>
      </c>
      <c r="E61" s="6">
        <v>0.66065795403299998</v>
      </c>
      <c r="F61" s="6">
        <v>0.76713762427999999</v>
      </c>
      <c r="G61" s="6">
        <v>0.70992736077499996</v>
      </c>
      <c r="H61" s="236"/>
      <c r="I61" s="237"/>
      <c r="J61" s="237"/>
      <c r="K61" s="244"/>
      <c r="L61" s="6">
        <v>0.632653061224</v>
      </c>
      <c r="M61" s="6">
        <v>0.52811735941299998</v>
      </c>
      <c r="N61" s="6">
        <v>0.69453376205799999</v>
      </c>
      <c r="O61" s="6">
        <v>0.6</v>
      </c>
    </row>
    <row r="63" spans="1:15" x14ac:dyDescent="0.2">
      <c r="A63" s="3" t="s">
        <v>467</v>
      </c>
      <c r="B63" s="3" t="s">
        <v>462</v>
      </c>
      <c r="D63" s="6">
        <v>0.66666666666700003</v>
      </c>
      <c r="E63" s="6">
        <v>0.65282472235599998</v>
      </c>
      <c r="F63" s="6">
        <v>0.70748299319700003</v>
      </c>
      <c r="G63" s="6">
        <v>0.67905575087900005</v>
      </c>
      <c r="H63" s="236"/>
      <c r="I63" s="237"/>
      <c r="J63" s="237"/>
      <c r="K63" s="244"/>
      <c r="L63" s="6">
        <v>0.65178571428599996</v>
      </c>
      <c r="M63" s="6">
        <v>0.54679802955699996</v>
      </c>
      <c r="N63" s="6">
        <v>0.713826366559</v>
      </c>
      <c r="O63" s="6">
        <v>0.619246861925</v>
      </c>
    </row>
    <row r="64" spans="1:15" x14ac:dyDescent="0.2">
      <c r="A64" s="3" t="s">
        <v>437</v>
      </c>
      <c r="B64" s="3" t="s">
        <v>463</v>
      </c>
      <c r="D64" s="6">
        <v>0.694835680751</v>
      </c>
      <c r="E64" s="6">
        <v>0.66787494336200004</v>
      </c>
      <c r="F64" s="6">
        <v>0.77132391418099999</v>
      </c>
      <c r="G64" s="6">
        <v>0.71588149587200001</v>
      </c>
      <c r="H64" s="236"/>
      <c r="I64" s="237"/>
      <c r="J64" s="237"/>
      <c r="K64" s="244"/>
      <c r="L64" s="6">
        <v>0.625</v>
      </c>
      <c r="M64" s="6">
        <v>0.52038369304599996</v>
      </c>
      <c r="N64" s="6">
        <v>0.69774919614099995</v>
      </c>
      <c r="O64" s="6">
        <v>0.59615384615400002</v>
      </c>
    </row>
    <row r="65" spans="1:15" x14ac:dyDescent="0.2">
      <c r="A65" s="3" t="s">
        <v>437</v>
      </c>
      <c r="B65" s="3" t="s">
        <v>464</v>
      </c>
      <c r="D65" s="6">
        <v>0.69353155972900005</v>
      </c>
      <c r="E65" s="6">
        <v>0.66126205083300005</v>
      </c>
      <c r="F65" s="6">
        <v>0.78963893249600003</v>
      </c>
      <c r="G65" s="6">
        <v>0.71977104698299998</v>
      </c>
      <c r="H65" s="236"/>
      <c r="I65" s="237"/>
      <c r="J65" s="237"/>
      <c r="K65" s="244"/>
      <c r="L65" s="6">
        <v>0.625</v>
      </c>
      <c r="M65" s="6">
        <v>0.52</v>
      </c>
      <c r="N65" s="6">
        <v>0.71061093247600005</v>
      </c>
      <c r="O65" s="6">
        <v>0.60054347826099996</v>
      </c>
    </row>
    <row r="66" spans="1:15" x14ac:dyDescent="0.2">
      <c r="A66" s="3" t="s">
        <v>448</v>
      </c>
      <c r="B66" s="3" t="s">
        <v>465</v>
      </c>
      <c r="D66" s="6">
        <v>0.69327073552399998</v>
      </c>
      <c r="E66" s="6">
        <v>0.66268260292199999</v>
      </c>
      <c r="F66" s="6">
        <v>0.78335949764500001</v>
      </c>
      <c r="G66" s="6">
        <v>0.71798561151100004</v>
      </c>
      <c r="H66" s="236"/>
      <c r="I66" s="237"/>
      <c r="J66" s="237"/>
      <c r="K66" s="244"/>
      <c r="L66" s="6">
        <v>0.62627551020399996</v>
      </c>
      <c r="M66" s="6">
        <v>0.521531100478</v>
      </c>
      <c r="N66" s="6">
        <v>0.700964630225</v>
      </c>
      <c r="O66" s="6">
        <v>0.59807956104299997</v>
      </c>
    </row>
    <row r="67" spans="1:15" x14ac:dyDescent="0.2">
      <c r="A67" s="3" t="s">
        <v>449</v>
      </c>
      <c r="B67" s="3" t="s">
        <v>466</v>
      </c>
      <c r="D67" s="6">
        <v>0.68570683359399998</v>
      </c>
      <c r="E67" s="6">
        <v>0.64944961896700004</v>
      </c>
      <c r="F67" s="6">
        <v>0.80272108843500001</v>
      </c>
      <c r="G67" s="6">
        <v>0.71799672361300004</v>
      </c>
      <c r="H67" s="236"/>
      <c r="I67" s="237"/>
      <c r="J67" s="237"/>
      <c r="K67" s="244"/>
      <c r="L67" s="6">
        <v>0.62372448979600004</v>
      </c>
      <c r="M67" s="6">
        <v>0.51793721973100004</v>
      </c>
      <c r="N67" s="6">
        <v>0.74276527331200004</v>
      </c>
      <c r="O67" s="6">
        <v>0.61030383091100004</v>
      </c>
    </row>
    <row r="69" spans="1:15" x14ac:dyDescent="0.2">
      <c r="A69" s="3" t="s">
        <v>392</v>
      </c>
      <c r="B69" s="3" t="s">
        <v>470</v>
      </c>
      <c r="D69" s="6">
        <v>0.65779864371399999</v>
      </c>
      <c r="E69" s="6">
        <v>0.64405964406000005</v>
      </c>
      <c r="F69" s="6">
        <v>0.70068027210899997</v>
      </c>
      <c r="G69" s="6">
        <v>0.671177944862</v>
      </c>
      <c r="H69" s="236"/>
      <c r="I69" s="237"/>
      <c r="J69" s="237"/>
      <c r="K69" s="244"/>
      <c r="L69" s="6">
        <v>0.661989795918</v>
      </c>
      <c r="M69" s="6">
        <v>0.55609756097600005</v>
      </c>
      <c r="N69" s="6">
        <v>0.73311897106099999</v>
      </c>
      <c r="O69" s="6">
        <v>0.63245492371699996</v>
      </c>
    </row>
    <row r="72" spans="1:15" x14ac:dyDescent="0.2">
      <c r="A72" s="3" t="s">
        <v>473</v>
      </c>
    </row>
    <row r="73" spans="1:15" x14ac:dyDescent="0.2">
      <c r="A73" s="3" t="s">
        <v>471</v>
      </c>
      <c r="B73" s="3" t="s">
        <v>472</v>
      </c>
      <c r="D73" s="6">
        <v>0.94783515910299998</v>
      </c>
      <c r="E73" s="6">
        <v>0.95432819968100002</v>
      </c>
      <c r="F73" s="6">
        <v>0.94034536891700005</v>
      </c>
      <c r="G73" s="6">
        <v>0.94728518713800003</v>
      </c>
      <c r="H73" s="236"/>
      <c r="I73" s="237"/>
      <c r="J73" s="237"/>
      <c r="K73" s="244"/>
      <c r="L73" s="6">
        <v>0.67091836734700006</v>
      </c>
      <c r="M73" s="6">
        <v>0.56955380577400005</v>
      </c>
      <c r="N73" s="6">
        <v>0.69774919614099995</v>
      </c>
      <c r="O73" s="6">
        <v>0.62716763005800003</v>
      </c>
    </row>
    <row r="76" spans="1:15" x14ac:dyDescent="0.2">
      <c r="A76" s="3" t="s">
        <v>474</v>
      </c>
      <c r="B76" s="3" t="s">
        <v>475</v>
      </c>
      <c r="D76" s="6">
        <v>0.67449139280100001</v>
      </c>
      <c r="E76" s="6">
        <v>0.68224299065399996</v>
      </c>
      <c r="F76" s="6">
        <v>0.64939822082700005</v>
      </c>
      <c r="G76" s="6">
        <v>0.66541554959799998</v>
      </c>
      <c r="H76" s="236"/>
      <c r="I76" s="237"/>
      <c r="J76" s="237"/>
      <c r="K76" s="244"/>
      <c r="L76" s="6">
        <v>0.57270408163300002</v>
      </c>
      <c r="M76" s="6">
        <v>0.467741935484</v>
      </c>
      <c r="N76" s="6">
        <v>0.55948553054700001</v>
      </c>
      <c r="O76" s="6">
        <v>0.50951683748200005</v>
      </c>
    </row>
    <row r="77" spans="1:15" x14ac:dyDescent="0.2">
      <c r="A77" s="3" t="s">
        <v>479</v>
      </c>
      <c r="B77" s="3" t="s">
        <v>476</v>
      </c>
      <c r="D77" s="6">
        <v>0.55112154407900005</v>
      </c>
      <c r="E77" s="6">
        <v>0.52887537993900002</v>
      </c>
      <c r="F77" s="6">
        <v>0.91051805337500002</v>
      </c>
      <c r="G77" s="6">
        <v>0.66910209575099999</v>
      </c>
      <c r="H77" s="236"/>
      <c r="I77" s="237"/>
      <c r="J77" s="237"/>
      <c r="K77" s="244"/>
      <c r="L77" s="6">
        <v>0.46428571428600002</v>
      </c>
      <c r="M77" s="6">
        <v>0.42158273381299999</v>
      </c>
      <c r="N77" s="6">
        <v>0.94212218649500001</v>
      </c>
      <c r="O77" s="6">
        <v>0.58250497017900005</v>
      </c>
    </row>
    <row r="78" spans="1:15" x14ac:dyDescent="0.2">
      <c r="A78" s="3" t="s">
        <v>480</v>
      </c>
      <c r="B78" s="3" t="s">
        <v>478</v>
      </c>
      <c r="D78" s="6">
        <v>0.50130412102199995</v>
      </c>
      <c r="E78" s="6">
        <v>0.49986907567400002</v>
      </c>
      <c r="F78" s="6">
        <v>0.99895342752500005</v>
      </c>
      <c r="G78" s="6">
        <v>0.666317626527</v>
      </c>
      <c r="H78" s="236"/>
      <c r="I78" s="237"/>
      <c r="J78" s="237"/>
      <c r="K78" s="244"/>
      <c r="L78" s="6">
        <v>0.40178571428600002</v>
      </c>
      <c r="M78" s="6">
        <v>0.39871794871799998</v>
      </c>
      <c r="N78" s="6">
        <v>1</v>
      </c>
      <c r="O78" s="6">
        <v>0.57011915673699998</v>
      </c>
    </row>
    <row r="79" spans="1:15" x14ac:dyDescent="0.2">
      <c r="A79" s="3" t="s">
        <v>481</v>
      </c>
      <c r="B79" s="3" t="s">
        <v>477</v>
      </c>
      <c r="D79" s="6">
        <v>0.74439227960400001</v>
      </c>
      <c r="E79" s="6">
        <v>0.75175770686900001</v>
      </c>
      <c r="F79" s="6">
        <v>0.72736787022500005</v>
      </c>
      <c r="G79" s="6">
        <v>0.73936170212800001</v>
      </c>
      <c r="H79" s="236"/>
      <c r="I79" s="237"/>
      <c r="J79" s="237"/>
      <c r="K79" s="244"/>
      <c r="L79" s="6">
        <v>0.632653061224</v>
      </c>
      <c r="M79" s="6">
        <v>0.53050397878</v>
      </c>
      <c r="N79" s="6">
        <v>0.64308681672000001</v>
      </c>
      <c r="O79" s="6">
        <v>0.58139534883699995</v>
      </c>
    </row>
    <row r="81" spans="1:31" x14ac:dyDescent="0.2">
      <c r="A81" s="3" t="s">
        <v>494</v>
      </c>
      <c r="B81" s="3" t="s">
        <v>495</v>
      </c>
      <c r="D81" s="6">
        <v>0.65675534689600001</v>
      </c>
      <c r="E81" s="6">
        <v>0.64462809917399999</v>
      </c>
      <c r="F81" s="6">
        <v>0.69387755102000004</v>
      </c>
      <c r="G81" s="6">
        <v>0.66834677419400002</v>
      </c>
      <c r="H81" s="236"/>
      <c r="I81" s="237"/>
      <c r="J81" s="237"/>
      <c r="K81" s="244"/>
      <c r="L81" s="6">
        <v>0.658163265306</v>
      </c>
      <c r="M81" s="6">
        <v>0.55361596010000003</v>
      </c>
      <c r="N81" s="6">
        <v>0.713826366559</v>
      </c>
      <c r="O81" s="6">
        <v>0.62359550561800003</v>
      </c>
    </row>
    <row r="82" spans="1:31" x14ac:dyDescent="0.2">
      <c r="A82" s="3" t="s">
        <v>494</v>
      </c>
      <c r="B82" s="3" t="s">
        <v>504</v>
      </c>
      <c r="D82" s="6">
        <v>0.65701617110099997</v>
      </c>
      <c r="E82" s="6">
        <v>0.64494163424100004</v>
      </c>
      <c r="F82" s="6">
        <v>0.69387755102000004</v>
      </c>
      <c r="G82" s="6">
        <v>0.66851525081899998</v>
      </c>
      <c r="H82" s="236"/>
      <c r="I82" s="237"/>
      <c r="J82" s="237"/>
      <c r="K82" s="244"/>
      <c r="L82" s="6">
        <v>0.658163265306</v>
      </c>
      <c r="M82" s="6">
        <v>0.55361596010000003</v>
      </c>
      <c r="N82" s="6">
        <v>0.713826366559</v>
      </c>
      <c r="O82" s="6">
        <v>0.62359550561800003</v>
      </c>
    </row>
    <row r="85" spans="1:31" x14ac:dyDescent="0.2">
      <c r="A85" s="3" t="s">
        <v>505</v>
      </c>
      <c r="C85" s="3" t="s">
        <v>506</v>
      </c>
      <c r="D85" s="6">
        <v>0.95122587376099998</v>
      </c>
      <c r="E85" s="6">
        <v>0.95948827292100003</v>
      </c>
      <c r="F85" s="6">
        <v>0.94191522763000002</v>
      </c>
      <c r="G85" s="6">
        <v>0.95062054396600004</v>
      </c>
      <c r="H85" s="236"/>
      <c r="I85" s="237"/>
      <c r="J85" s="237"/>
      <c r="K85" s="244"/>
      <c r="L85" s="6">
        <v>0.67219387755100002</v>
      </c>
      <c r="M85" s="6">
        <v>0.55973451327400003</v>
      </c>
      <c r="N85" s="6">
        <v>0.81350482315100003</v>
      </c>
      <c r="O85" s="13">
        <v>0.66317169069500004</v>
      </c>
    </row>
    <row r="86" spans="1:31" x14ac:dyDescent="0.2">
      <c r="A86" s="3" t="s">
        <v>507</v>
      </c>
      <c r="B86" s="3" t="s">
        <v>506</v>
      </c>
      <c r="D86" s="12">
        <v>0.982263954095</v>
      </c>
      <c r="E86" s="12">
        <v>0.98321971683300002</v>
      </c>
      <c r="F86" s="12">
        <v>0.98116169544700005</v>
      </c>
      <c r="G86" s="12">
        <v>0.98218962807800003</v>
      </c>
      <c r="H86" s="241"/>
      <c r="I86" s="242"/>
      <c r="J86" s="242"/>
      <c r="K86" s="247"/>
      <c r="L86" s="6">
        <v>0.69770408163300002</v>
      </c>
      <c r="M86" s="6">
        <v>0.59635416666700003</v>
      </c>
      <c r="N86" s="6">
        <v>0.73633440514500004</v>
      </c>
      <c r="O86" s="6">
        <v>0.65899280575499997</v>
      </c>
    </row>
    <row r="87" spans="1:31" x14ac:dyDescent="0.2">
      <c r="A87" s="3" t="s">
        <v>505</v>
      </c>
      <c r="B87" s="3" t="s">
        <v>511</v>
      </c>
      <c r="C87" s="3" t="s">
        <v>508</v>
      </c>
      <c r="D87" s="10">
        <v>0.98904538341199999</v>
      </c>
      <c r="E87" s="10">
        <v>0.98901098901100004</v>
      </c>
      <c r="F87" s="10">
        <v>0.98901098901100004</v>
      </c>
      <c r="G87" s="10">
        <v>0.98901098901100004</v>
      </c>
      <c r="H87" s="239"/>
      <c r="I87" s="240"/>
      <c r="J87" s="240"/>
      <c r="K87" s="246"/>
      <c r="L87" s="13">
        <v>0.70408163265299994</v>
      </c>
      <c r="M87" s="10">
        <v>0.61189801699699997</v>
      </c>
      <c r="N87" s="6">
        <v>0.69453376205799999</v>
      </c>
      <c r="O87" s="6">
        <v>0.65060240963899996</v>
      </c>
    </row>
    <row r="88" spans="1:31" x14ac:dyDescent="0.2">
      <c r="A88" s="3" t="s">
        <v>505</v>
      </c>
      <c r="B88" s="3" t="s">
        <v>509</v>
      </c>
      <c r="C88" s="3" t="s">
        <v>510</v>
      </c>
      <c r="D88" s="6">
        <v>0.64449660928499997</v>
      </c>
      <c r="E88" s="6">
        <v>0.61975524475499999</v>
      </c>
      <c r="F88" s="6">
        <v>0.74201988487699999</v>
      </c>
      <c r="G88" s="6">
        <v>0.67539890450100004</v>
      </c>
      <c r="H88" s="236"/>
      <c r="I88" s="237"/>
      <c r="J88" s="237"/>
      <c r="K88" s="244"/>
      <c r="L88" s="6">
        <v>0.65943877550999996</v>
      </c>
      <c r="M88" s="6">
        <v>0.58029197080299999</v>
      </c>
      <c r="N88" s="6">
        <v>0.51125401929299996</v>
      </c>
      <c r="O88" s="6">
        <v>0.54358974359000001</v>
      </c>
    </row>
    <row r="90" spans="1:31" x14ac:dyDescent="0.2">
      <c r="A90" s="3" t="s">
        <v>512</v>
      </c>
      <c r="C90" s="3" t="s">
        <v>513</v>
      </c>
      <c r="D90" s="6">
        <v>0.97574334898299997</v>
      </c>
      <c r="E90" s="6">
        <v>0.97492163009400001</v>
      </c>
      <c r="F90" s="6">
        <v>0.976452119309</v>
      </c>
      <c r="G90" s="6">
        <v>0.97568627451000001</v>
      </c>
      <c r="H90" s="236"/>
      <c r="I90" s="237"/>
      <c r="J90" s="237"/>
      <c r="K90" s="244"/>
      <c r="L90" s="6">
        <v>0.6875</v>
      </c>
      <c r="M90" s="6">
        <v>0.58128078817700002</v>
      </c>
      <c r="N90" s="6">
        <v>0.75884244372999998</v>
      </c>
      <c r="O90" s="6">
        <v>0.65829846582999996</v>
      </c>
    </row>
    <row r="91" spans="1:31" x14ac:dyDescent="0.2">
      <c r="A91" s="3" t="s">
        <v>514</v>
      </c>
      <c r="B91" s="3" t="s">
        <v>513</v>
      </c>
      <c r="D91" s="6">
        <v>0.99556598852400002</v>
      </c>
      <c r="E91" s="6">
        <v>0.99322916666700001</v>
      </c>
      <c r="F91" s="6">
        <v>0.99790685504999999</v>
      </c>
      <c r="G91" s="6">
        <v>0.99556251631399995</v>
      </c>
      <c r="H91" s="236"/>
      <c r="I91" s="237"/>
      <c r="J91" s="237"/>
      <c r="K91" s="244"/>
      <c r="L91" s="6">
        <v>0.68877551020399996</v>
      </c>
      <c r="M91" s="6">
        <v>0.58438287153699997</v>
      </c>
      <c r="N91" s="6">
        <v>0.745980707395</v>
      </c>
      <c r="O91" s="6">
        <v>0.65536723163800004</v>
      </c>
    </row>
    <row r="92" spans="1:31" x14ac:dyDescent="0.2">
      <c r="A92" s="3" t="s">
        <v>516</v>
      </c>
      <c r="C92" s="3" t="s">
        <v>515</v>
      </c>
      <c r="D92" s="6">
        <v>0.73213354199299996</v>
      </c>
      <c r="E92" s="6">
        <v>0.71027592768799996</v>
      </c>
      <c r="F92" s="6">
        <v>0.781266352695</v>
      </c>
      <c r="G92" s="6">
        <v>0.74408173436299996</v>
      </c>
      <c r="H92" s="236"/>
      <c r="I92" s="237"/>
      <c r="J92" s="237"/>
      <c r="K92" s="244"/>
      <c r="L92" s="6">
        <v>0.63392857142900005</v>
      </c>
      <c r="M92" s="6">
        <v>0.53076923076899996</v>
      </c>
      <c r="N92" s="6">
        <v>0.66559485530499995</v>
      </c>
      <c r="O92" s="6">
        <v>0.59058487874499999</v>
      </c>
    </row>
    <row r="93" spans="1:31" x14ac:dyDescent="0.2">
      <c r="A93" s="3" t="s">
        <v>517</v>
      </c>
      <c r="B93" s="3" t="s">
        <v>518</v>
      </c>
      <c r="D93" s="6">
        <v>0.76160667709999996</v>
      </c>
      <c r="E93" s="6">
        <v>0.74281539210900005</v>
      </c>
      <c r="F93" s="6">
        <v>0.79801151229699996</v>
      </c>
      <c r="G93" s="6">
        <v>0.76942482341100005</v>
      </c>
      <c r="H93" s="236"/>
      <c r="I93" s="237"/>
      <c r="J93" s="237"/>
      <c r="K93" s="244"/>
      <c r="L93" s="6">
        <v>0.632653061224</v>
      </c>
      <c r="M93" s="6">
        <v>0.52825552825599997</v>
      </c>
      <c r="N93" s="6">
        <v>0.69131832797399995</v>
      </c>
      <c r="O93" s="6">
        <v>0.59888579387200003</v>
      </c>
    </row>
    <row r="94" spans="1:31" x14ac:dyDescent="0.2">
      <c r="A94" s="3" t="s">
        <v>517</v>
      </c>
      <c r="B94" s="3" t="s">
        <v>519</v>
      </c>
      <c r="D94" s="6">
        <v>0.99530516431899996</v>
      </c>
      <c r="E94" s="6">
        <v>0.99322563835300004</v>
      </c>
      <c r="F94" s="6">
        <v>0.99738356881199997</v>
      </c>
      <c r="G94" s="6">
        <v>0.99530026109699998</v>
      </c>
      <c r="H94" s="236"/>
      <c r="I94" s="237"/>
      <c r="J94" s="237"/>
      <c r="K94" s="244"/>
      <c r="L94" s="6">
        <v>0.6875</v>
      </c>
      <c r="M94" s="6">
        <v>0.58291457286399995</v>
      </c>
      <c r="N94" s="6">
        <v>0.745980707395</v>
      </c>
      <c r="O94" s="6">
        <v>0.65444287729200001</v>
      </c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6" spans="1:31" x14ac:dyDescent="0.2">
      <c r="A96" s="3" t="s">
        <v>525</v>
      </c>
      <c r="C96" s="3" t="s">
        <v>523</v>
      </c>
      <c r="D96" s="6">
        <v>0.97102289191500002</v>
      </c>
      <c r="E96" s="6">
        <v>0.96766743648999998</v>
      </c>
      <c r="F96" s="6">
        <v>0.97441860465100005</v>
      </c>
      <c r="G96" s="6">
        <v>0.97103128621099999</v>
      </c>
      <c r="H96" s="236">
        <v>0.60313315926900002</v>
      </c>
      <c r="I96" s="237">
        <v>0.56230031948899994</v>
      </c>
      <c r="J96" s="237">
        <v>0.92146596858600005</v>
      </c>
      <c r="K96" s="244">
        <v>0.69841269841300002</v>
      </c>
      <c r="L96" s="6">
        <v>0.55994897959199996</v>
      </c>
      <c r="M96" s="6">
        <v>0.47249190938500002</v>
      </c>
      <c r="N96" s="6">
        <v>0.93890675241199995</v>
      </c>
      <c r="O96" s="6">
        <v>0.62863293864400005</v>
      </c>
    </row>
    <row r="97" spans="1:15" x14ac:dyDescent="0.2">
      <c r="A97" s="3" t="s">
        <v>525</v>
      </c>
      <c r="C97" s="3" t="s">
        <v>527</v>
      </c>
      <c r="D97" s="6">
        <v>0.97739785569399995</v>
      </c>
      <c r="E97" s="6">
        <v>0.974566473988</v>
      </c>
      <c r="F97" s="6">
        <v>0.98023255813999999</v>
      </c>
      <c r="G97" s="6">
        <v>0.97739130434800003</v>
      </c>
      <c r="H97" s="236">
        <v>0.59530026109699996</v>
      </c>
      <c r="I97" s="237">
        <v>0.55625000000000002</v>
      </c>
      <c r="J97" s="237">
        <v>0.93193717277499999</v>
      </c>
      <c r="K97" s="244">
        <v>0.69667318982399995</v>
      </c>
      <c r="L97" s="6">
        <v>0.55994897959199996</v>
      </c>
      <c r="M97" s="6">
        <v>0.47258064516100001</v>
      </c>
      <c r="N97" s="6">
        <v>0.94212218649500001</v>
      </c>
      <c r="O97" s="6">
        <v>0.62943071965599995</v>
      </c>
    </row>
    <row r="98" spans="1:15" x14ac:dyDescent="0.2">
      <c r="A98" s="3" t="s">
        <v>505</v>
      </c>
      <c r="C98" s="3" t="s">
        <v>520</v>
      </c>
      <c r="D98" s="6">
        <v>0.97305128948099995</v>
      </c>
      <c r="E98" s="6">
        <v>0.97269029633899995</v>
      </c>
      <c r="F98" s="6">
        <v>0.97325581395299998</v>
      </c>
      <c r="G98" s="6">
        <v>0.97297297297300001</v>
      </c>
      <c r="H98" s="236">
        <v>0.61096605744099997</v>
      </c>
      <c r="I98" s="237">
        <v>0.57291666666700003</v>
      </c>
      <c r="J98" s="237">
        <v>0.86387434554999998</v>
      </c>
      <c r="K98" s="244">
        <v>0.68893528183700004</v>
      </c>
      <c r="L98" s="6">
        <v>0.60076530612199996</v>
      </c>
      <c r="M98" s="6">
        <v>0.49822695035499998</v>
      </c>
      <c r="N98" s="6">
        <v>0.90353697749200002</v>
      </c>
      <c r="O98" s="6">
        <v>0.64228571428600001</v>
      </c>
    </row>
    <row r="99" spans="1:15" x14ac:dyDescent="0.2">
      <c r="A99" s="3" t="s">
        <v>522</v>
      </c>
      <c r="C99" s="3" t="s">
        <v>521</v>
      </c>
      <c r="D99" s="6">
        <v>0.97478991596599995</v>
      </c>
      <c r="E99" s="6">
        <v>0.97278517660700003</v>
      </c>
      <c r="F99" s="6">
        <v>0.97674418604699997</v>
      </c>
      <c r="G99" s="6">
        <v>0.97476066144499995</v>
      </c>
      <c r="H99" s="236">
        <v>0.63185378590100005</v>
      </c>
      <c r="I99" s="237">
        <v>0.58802816901400001</v>
      </c>
      <c r="J99" s="237">
        <v>0.87434554973800005</v>
      </c>
      <c r="K99" s="244">
        <v>0.70315789473699997</v>
      </c>
      <c r="L99" s="6">
        <v>0.61096938775499998</v>
      </c>
      <c r="M99" s="6">
        <v>0.50539568345300001</v>
      </c>
      <c r="N99" s="6">
        <v>0.90353697749200002</v>
      </c>
      <c r="O99" s="6">
        <v>0.64821222606700002</v>
      </c>
    </row>
    <row r="100" spans="1:15" x14ac:dyDescent="0.2">
      <c r="A100" s="3" t="s">
        <v>525</v>
      </c>
      <c r="C100" s="3" t="s">
        <v>524</v>
      </c>
      <c r="D100" s="6">
        <v>0.97565922920899995</v>
      </c>
      <c r="E100" s="6">
        <v>0.97392815758999995</v>
      </c>
      <c r="F100" s="6">
        <v>0.97732558139500003</v>
      </c>
      <c r="G100" s="6">
        <v>0.97562391178200003</v>
      </c>
      <c r="H100" s="236">
        <v>0.67885117493500002</v>
      </c>
      <c r="I100" s="237">
        <v>0.65740740740699999</v>
      </c>
      <c r="J100" s="237">
        <v>0.74345549738200001</v>
      </c>
      <c r="K100" s="244">
        <v>0.69778869778899999</v>
      </c>
      <c r="L100" s="6">
        <v>0.66326530612199996</v>
      </c>
      <c r="M100" s="6">
        <v>0.555555555556</v>
      </c>
      <c r="N100" s="6">
        <v>0.75562700964600005</v>
      </c>
      <c r="O100" s="6">
        <v>0.64032697547700002</v>
      </c>
    </row>
    <row r="101" spans="1:15" x14ac:dyDescent="0.2">
      <c r="A101" s="3" t="s">
        <v>525</v>
      </c>
      <c r="B101"/>
      <c r="C101" s="3" t="s">
        <v>526</v>
      </c>
      <c r="D101" s="6">
        <v>0.97594900028999998</v>
      </c>
      <c r="E101" s="6">
        <v>0.98289085545699995</v>
      </c>
      <c r="F101" s="6">
        <v>0.96860465116299999</v>
      </c>
      <c r="G101" s="6">
        <v>0.97569546120100004</v>
      </c>
      <c r="H101" s="236">
        <v>0.66840731070500004</v>
      </c>
      <c r="I101" s="237">
        <v>0.65384615384599998</v>
      </c>
      <c r="J101" s="237">
        <v>0.71204188481700004</v>
      </c>
      <c r="K101" s="244">
        <v>0.68170426065199996</v>
      </c>
      <c r="L101" s="6">
        <v>0.68239795918400004</v>
      </c>
      <c r="M101" s="6">
        <v>0.57311320754700001</v>
      </c>
      <c r="N101" s="6">
        <v>0.78135048231500004</v>
      </c>
      <c r="O101" s="6">
        <v>0.66122448979600001</v>
      </c>
    </row>
    <row r="103" spans="1:15" x14ac:dyDescent="0.2">
      <c r="A103" s="3" t="s">
        <v>533</v>
      </c>
      <c r="B103" s="3" t="s">
        <v>532</v>
      </c>
      <c r="D103" s="6">
        <v>0.97209181012000001</v>
      </c>
      <c r="E103" s="6">
        <v>0.97373949579800001</v>
      </c>
      <c r="F103" s="6">
        <v>0.97017268445799998</v>
      </c>
      <c r="G103" s="6">
        <v>0.971952817824</v>
      </c>
      <c r="H103" s="236"/>
      <c r="I103" s="237"/>
      <c r="J103" s="237"/>
      <c r="K103" s="244"/>
      <c r="L103" s="10">
        <v>0.70918367346900002</v>
      </c>
      <c r="M103" s="6">
        <v>0.60196560196600002</v>
      </c>
      <c r="N103" s="6">
        <v>0.78778135048200004</v>
      </c>
      <c r="O103" s="13">
        <v>0.68245125348199998</v>
      </c>
    </row>
    <row r="105" spans="1:15" x14ac:dyDescent="0.2">
      <c r="A105" s="3" t="s">
        <v>505</v>
      </c>
      <c r="B105" s="3" t="s">
        <v>529</v>
      </c>
      <c r="C105" s="3" t="s">
        <v>528</v>
      </c>
      <c r="D105" s="6">
        <v>0.95363662706499996</v>
      </c>
      <c r="E105" s="6">
        <v>0.94419134396399995</v>
      </c>
      <c r="F105" s="6">
        <v>0.96395348837200001</v>
      </c>
      <c r="G105" s="6">
        <v>0.95397008055200005</v>
      </c>
      <c r="H105" s="236">
        <v>0.60835509138400001</v>
      </c>
      <c r="I105" s="237">
        <v>0.57454545454499995</v>
      </c>
      <c r="J105" s="237">
        <v>0.82722513089000005</v>
      </c>
      <c r="K105" s="244">
        <v>0.67811158798299997</v>
      </c>
      <c r="L105" s="6">
        <v>0.58545918367299998</v>
      </c>
      <c r="M105" s="6">
        <v>0.48684210526299998</v>
      </c>
      <c r="N105" s="6">
        <v>0.83279742765300002</v>
      </c>
      <c r="O105" s="6">
        <v>0.61447212336900003</v>
      </c>
    </row>
    <row r="107" spans="1:15" x14ac:dyDescent="0.2">
      <c r="A107" s="3" t="s">
        <v>411</v>
      </c>
      <c r="C107" s="3" t="s">
        <v>530</v>
      </c>
      <c r="D107" s="6">
        <v>0.978556940017</v>
      </c>
      <c r="E107" s="6">
        <v>0.97793263646899997</v>
      </c>
      <c r="F107" s="6">
        <v>0.97906976744200003</v>
      </c>
      <c r="G107" s="6">
        <v>0.97850087158599997</v>
      </c>
      <c r="H107" s="236">
        <v>0.67885117493500002</v>
      </c>
      <c r="I107" s="237">
        <v>0.66831683168300005</v>
      </c>
      <c r="J107" s="237">
        <v>0.70680628272299995</v>
      </c>
      <c r="K107" s="244">
        <v>0.68702290076299999</v>
      </c>
      <c r="L107" s="6">
        <v>0.69260204081599996</v>
      </c>
      <c r="M107" s="6">
        <v>0.58793969849200001</v>
      </c>
      <c r="N107" s="6">
        <v>0.75241157556299998</v>
      </c>
      <c r="O107" s="6">
        <v>0.66008462623399999</v>
      </c>
    </row>
    <row r="108" spans="1:15" x14ac:dyDescent="0.2">
      <c r="A108" s="3" t="s">
        <v>535</v>
      </c>
      <c r="C108" s="3" t="s">
        <v>534</v>
      </c>
      <c r="D108" s="6">
        <v>0.97334106056199998</v>
      </c>
      <c r="E108" s="6">
        <v>0.97435897435899999</v>
      </c>
      <c r="F108" s="6">
        <v>0.972093023256</v>
      </c>
      <c r="G108" s="6">
        <v>0.97322467986000005</v>
      </c>
      <c r="H108" s="236">
        <v>0.65274151436000005</v>
      </c>
      <c r="I108" s="237">
        <v>0.625</v>
      </c>
      <c r="J108" s="237">
        <v>0.75916230366500004</v>
      </c>
      <c r="K108" s="244">
        <v>0.68557919621700003</v>
      </c>
      <c r="L108" s="6">
        <v>0.683673469388</v>
      </c>
      <c r="M108" s="6">
        <v>0.572413793103</v>
      </c>
      <c r="N108" s="6">
        <v>0.80064308681700003</v>
      </c>
      <c r="O108" s="6">
        <v>0.66756032171599999</v>
      </c>
    </row>
    <row r="109" spans="1:15" x14ac:dyDescent="0.2">
      <c r="A109" s="3" t="s">
        <v>535</v>
      </c>
      <c r="C109" s="3" t="s">
        <v>536</v>
      </c>
      <c r="D109" s="6">
        <v>0.97710808461300003</v>
      </c>
      <c r="E109" s="6">
        <v>0.97675769901200005</v>
      </c>
      <c r="F109" s="6">
        <v>0.97732558139500003</v>
      </c>
      <c r="G109" s="6">
        <v>0.97704155768699996</v>
      </c>
      <c r="H109" s="236">
        <v>0.65274151436000005</v>
      </c>
      <c r="I109" s="237">
        <v>0.64356435643599996</v>
      </c>
      <c r="J109" s="237">
        <v>0.68062827225099998</v>
      </c>
      <c r="K109" s="244">
        <v>0.66157760814199995</v>
      </c>
      <c r="L109" s="6">
        <v>0.695153061224</v>
      </c>
      <c r="M109" s="6">
        <v>0.58910891089100004</v>
      </c>
      <c r="N109" s="6">
        <v>0.76527331189699999</v>
      </c>
      <c r="O109" s="6">
        <v>0.66573426573399996</v>
      </c>
    </row>
    <row r="110" spans="1:15" x14ac:dyDescent="0.2">
      <c r="A110" s="3" t="s">
        <v>538</v>
      </c>
      <c r="B110" s="3" t="s">
        <v>537</v>
      </c>
      <c r="C110" s="3" t="s">
        <v>539</v>
      </c>
      <c r="D110" s="6">
        <v>0.95174752217000003</v>
      </c>
      <c r="E110" s="6">
        <v>0.94075587333999999</v>
      </c>
      <c r="F110" s="6">
        <v>0.96389324960800005</v>
      </c>
      <c r="G110" s="6">
        <v>0.95218402688000003</v>
      </c>
      <c r="H110" s="236"/>
      <c r="I110" s="237"/>
      <c r="J110" s="237"/>
      <c r="K110" s="244"/>
      <c r="L110" s="6">
        <v>0.70918367346900002</v>
      </c>
      <c r="M110" s="6">
        <v>0.60196560196600002</v>
      </c>
      <c r="N110" s="6">
        <v>0.78778135048200004</v>
      </c>
      <c r="O110" s="6">
        <v>0.68245125348199998</v>
      </c>
    </row>
    <row r="111" spans="1:15" x14ac:dyDescent="0.2">
      <c r="A111" s="3" t="s">
        <v>538</v>
      </c>
      <c r="B111" s="3" t="s">
        <v>537</v>
      </c>
      <c r="C111" s="3" t="s">
        <v>540</v>
      </c>
      <c r="D111" s="15">
        <v>0.88888888888899997</v>
      </c>
      <c r="E111" s="6">
        <v>0.86201852754800001</v>
      </c>
      <c r="F111" s="6">
        <v>0.92517006802699997</v>
      </c>
      <c r="G111" s="6">
        <v>0.89247854618900002</v>
      </c>
      <c r="H111" s="236"/>
      <c r="I111" s="237"/>
      <c r="J111" s="237"/>
      <c r="K111" s="244"/>
      <c r="L111" s="6">
        <v>0.70535714285700002</v>
      </c>
      <c r="M111" s="6">
        <v>0.59569377990399996</v>
      </c>
      <c r="N111" s="6">
        <v>0.80064308681700003</v>
      </c>
      <c r="O111" s="6">
        <v>0.68312757201600005</v>
      </c>
    </row>
    <row r="112" spans="1:15" x14ac:dyDescent="0.2">
      <c r="A112" s="3" t="s">
        <v>538</v>
      </c>
      <c r="B112" s="3" t="s">
        <v>541</v>
      </c>
      <c r="C112" s="3" t="s">
        <v>542</v>
      </c>
      <c r="D112" s="6">
        <v>0.95931142410000003</v>
      </c>
      <c r="E112" s="6">
        <v>0.94475418145000001</v>
      </c>
      <c r="F112" s="6">
        <v>0.97540554683400005</v>
      </c>
      <c r="G112" s="6">
        <v>0.95983522142099997</v>
      </c>
      <c r="H112" s="236"/>
      <c r="I112" s="237"/>
      <c r="J112" s="237"/>
      <c r="K112" s="244"/>
      <c r="L112" s="6">
        <v>0.713010204082</v>
      </c>
      <c r="M112" s="6">
        <v>0.59555555555600004</v>
      </c>
      <c r="N112" s="6">
        <v>0.86173633440499997</v>
      </c>
      <c r="O112" s="6">
        <v>0.70433639947399995</v>
      </c>
    </row>
    <row r="114" spans="1:16" x14ac:dyDescent="0.2">
      <c r="A114" s="3" t="s">
        <v>535</v>
      </c>
      <c r="C114" s="3" t="s">
        <v>543</v>
      </c>
      <c r="D114" s="15">
        <v>0.98174442190699995</v>
      </c>
      <c r="E114" s="6">
        <v>0.98421975452999999</v>
      </c>
      <c r="F114" s="6">
        <v>0.97906976744200003</v>
      </c>
      <c r="G114" s="6">
        <v>0.98163800641200005</v>
      </c>
      <c r="H114" s="236">
        <v>0.65796344647500005</v>
      </c>
      <c r="I114" s="237">
        <v>0.62195121951200005</v>
      </c>
      <c r="J114" s="237">
        <v>0.80104712041899995</v>
      </c>
      <c r="K114" s="244">
        <v>0.700228832952</v>
      </c>
      <c r="L114" s="6">
        <v>0.65561224489799996</v>
      </c>
      <c r="M114" s="6">
        <v>0.54279749478100003</v>
      </c>
      <c r="N114" s="6">
        <v>0.83601286173599998</v>
      </c>
      <c r="O114" s="6">
        <v>0.65822784810099999</v>
      </c>
    </row>
    <row r="115" spans="1:16" x14ac:dyDescent="0.2">
      <c r="A115" s="3" t="s">
        <v>545</v>
      </c>
      <c r="C115" s="3" t="s">
        <v>544</v>
      </c>
      <c r="D115" s="6">
        <v>0.97710808461300003</v>
      </c>
      <c r="E115" s="6">
        <v>0.977312390925</v>
      </c>
      <c r="F115" s="6">
        <v>0.97674418604699997</v>
      </c>
      <c r="G115" s="6">
        <v>0.97702820587399997</v>
      </c>
      <c r="H115" s="236">
        <v>0.66318537859000004</v>
      </c>
      <c r="I115" s="237">
        <v>0.66489361702100003</v>
      </c>
      <c r="J115" s="237">
        <v>0.65445026177999999</v>
      </c>
      <c r="K115" s="244">
        <v>0.65963060685999997</v>
      </c>
      <c r="L115" s="6">
        <v>0.679846938776</v>
      </c>
      <c r="M115" s="6">
        <v>0.57575757575800002</v>
      </c>
      <c r="N115" s="6">
        <v>0.73311897106099999</v>
      </c>
      <c r="O115" s="6">
        <v>0.64497878359299998</v>
      </c>
    </row>
    <row r="118" spans="1:16" x14ac:dyDescent="0.2">
      <c r="P118" s="233"/>
    </row>
    <row r="119" spans="1:16" x14ac:dyDescent="0.2">
      <c r="P119" s="233"/>
    </row>
    <row r="120" spans="1:16" x14ac:dyDescent="0.2">
      <c r="P120" s="233"/>
    </row>
    <row r="121" spans="1:16" x14ac:dyDescent="0.2">
      <c r="P121" s="233"/>
    </row>
    <row r="122" spans="1:16" x14ac:dyDescent="0.2">
      <c r="P122" s="233"/>
    </row>
    <row r="123" spans="1:16" x14ac:dyDescent="0.2">
      <c r="P123" s="233"/>
    </row>
    <row r="124" spans="1:16" x14ac:dyDescent="0.2">
      <c r="P124" s="233"/>
    </row>
    <row r="125" spans="1:16" x14ac:dyDescent="0.2">
      <c r="P125" s="233"/>
    </row>
    <row r="126" spans="1:16" x14ac:dyDescent="0.2">
      <c r="A126" s="3" t="s">
        <v>1126</v>
      </c>
      <c r="B126" s="3" t="s">
        <v>1127</v>
      </c>
      <c r="C126" s="3" t="s">
        <v>1125</v>
      </c>
      <c r="D126" s="3">
        <v>0.97829999999999995</v>
      </c>
      <c r="E126" s="3">
        <v>0.98070000000000002</v>
      </c>
      <c r="F126" s="3">
        <v>0.97560000000000002</v>
      </c>
      <c r="G126" s="3">
        <v>0.97809999999999997</v>
      </c>
      <c r="H126" s="238">
        <v>0.66320000000000001</v>
      </c>
      <c r="I126" s="166">
        <v>0.65049999999999997</v>
      </c>
      <c r="J126" s="166">
        <v>0.7016</v>
      </c>
      <c r="K126" s="245">
        <v>0.67510000000000003</v>
      </c>
      <c r="L126" s="3">
        <v>0.68489999999999995</v>
      </c>
      <c r="M126" s="3">
        <v>0.58120000000000005</v>
      </c>
      <c r="N126" s="3">
        <v>0.73629999999999995</v>
      </c>
      <c r="O126" s="3">
        <v>0.64959999999999996</v>
      </c>
      <c r="P126" s="233">
        <v>0.66857142857142804</v>
      </c>
    </row>
    <row r="129" spans="1:16" x14ac:dyDescent="0.2">
      <c r="A129" s="3" t="s">
        <v>1124</v>
      </c>
      <c r="B129" s="3" t="s">
        <v>1129</v>
      </c>
      <c r="C129" s="3" t="s">
        <v>1128</v>
      </c>
      <c r="D129" s="6">
        <v>0.93279999999999996</v>
      </c>
      <c r="E129" s="6">
        <v>0.93969999999999998</v>
      </c>
      <c r="F129" s="6">
        <v>0.9244</v>
      </c>
      <c r="G129" s="6">
        <v>0.93200000000000005</v>
      </c>
      <c r="H129" s="236">
        <v>0.68149999999999999</v>
      </c>
      <c r="I129" s="237">
        <v>0.67</v>
      </c>
      <c r="J129" s="237">
        <v>0.71199999999999997</v>
      </c>
      <c r="K129" s="244">
        <v>0.69040000000000001</v>
      </c>
      <c r="L129" s="6">
        <v>0.66710000000000003</v>
      </c>
      <c r="M129" s="6">
        <v>0.56100000000000005</v>
      </c>
      <c r="N129" s="6">
        <v>0.73950000000000005</v>
      </c>
      <c r="O129" s="6">
        <v>0.63800000000000001</v>
      </c>
      <c r="P129" s="233">
        <v>0.67202141900936996</v>
      </c>
    </row>
    <row r="130" spans="1:16" x14ac:dyDescent="0.2">
      <c r="A130" s="3" t="s">
        <v>1132</v>
      </c>
      <c r="B130" s="3" t="s">
        <v>1131</v>
      </c>
      <c r="C130" s="3" t="s">
        <v>1130</v>
      </c>
      <c r="D130" s="3">
        <v>0.92259999999999998</v>
      </c>
      <c r="E130" s="3">
        <v>0.92859999999999998</v>
      </c>
      <c r="F130" s="3">
        <v>0.91510000000000002</v>
      </c>
      <c r="G130" s="6">
        <v>0.92100000000000004</v>
      </c>
      <c r="H130" s="238">
        <v>0.65010000000000001</v>
      </c>
      <c r="I130" s="166">
        <v>0.61829999999999996</v>
      </c>
      <c r="J130" s="166">
        <v>0.78010000000000002</v>
      </c>
      <c r="K130" s="245">
        <v>0.68979999999999997</v>
      </c>
      <c r="L130" s="3">
        <v>0.66069999999999995</v>
      </c>
      <c r="M130" s="3">
        <v>0.54859999999999998</v>
      </c>
      <c r="N130" s="3">
        <v>0.81669999999999998</v>
      </c>
      <c r="O130" s="3">
        <v>0.65629999999999999</v>
      </c>
      <c r="P130" s="233">
        <v>0.671554252199413</v>
      </c>
    </row>
    <row r="131" spans="1:16" x14ac:dyDescent="0.2">
      <c r="A131" s="3" t="s">
        <v>1134</v>
      </c>
      <c r="C131" s="3" t="s">
        <v>1133</v>
      </c>
      <c r="D131" s="3">
        <v>0.93420000000000003</v>
      </c>
      <c r="E131" s="3">
        <v>0.92200000000000004</v>
      </c>
      <c r="F131" s="3">
        <v>0.94830000000000003</v>
      </c>
      <c r="G131" s="3">
        <v>0.93489999999999995</v>
      </c>
      <c r="H131" s="236">
        <v>0.67889999999999995</v>
      </c>
      <c r="I131" s="237">
        <v>0.66830000000000001</v>
      </c>
      <c r="J131" s="237">
        <v>0.70679999999999998</v>
      </c>
      <c r="K131" s="244">
        <v>0.68700000000000006</v>
      </c>
      <c r="L131" s="6">
        <v>0.69899999999999995</v>
      </c>
      <c r="M131" s="6">
        <v>0.60109999999999997</v>
      </c>
      <c r="N131" s="6">
        <v>0.71699999999999997</v>
      </c>
      <c r="O131" s="6">
        <v>0.65400000000000003</v>
      </c>
      <c r="P131" s="248">
        <v>0.66214382632293001</v>
      </c>
    </row>
    <row r="132" spans="1:16" x14ac:dyDescent="0.2">
      <c r="A132" s="3" t="s">
        <v>1123</v>
      </c>
      <c r="B132" s="3" t="s">
        <v>1129</v>
      </c>
      <c r="C132" s="3" t="s">
        <v>1135</v>
      </c>
      <c r="D132" s="3">
        <v>0.90059999999999996</v>
      </c>
      <c r="E132" s="3">
        <v>0.8982</v>
      </c>
      <c r="F132" s="3">
        <v>0.90290000000000004</v>
      </c>
      <c r="G132" s="3">
        <v>0.90059999999999996</v>
      </c>
      <c r="H132" s="238">
        <v>0.66839999999999999</v>
      </c>
      <c r="I132" s="166">
        <v>0.65380000000000005</v>
      </c>
      <c r="J132" s="237">
        <v>0.71199999999999997</v>
      </c>
      <c r="K132" s="244">
        <v>0.68169999999999997</v>
      </c>
      <c r="L132" s="3">
        <v>0.68240000000000001</v>
      </c>
      <c r="M132" s="3">
        <v>0.57310000000000005</v>
      </c>
      <c r="N132" s="3">
        <v>0.78139999999999998</v>
      </c>
      <c r="O132" s="3">
        <v>0.66120000000000001</v>
      </c>
      <c r="P132" s="233">
        <v>0.683687943262411</v>
      </c>
    </row>
    <row r="133" spans="1:16" x14ac:dyDescent="0.2">
      <c r="A133" s="3" t="s">
        <v>1137</v>
      </c>
      <c r="C133" s="3" t="s">
        <v>1136</v>
      </c>
      <c r="D133" s="3">
        <v>0.95740000000000003</v>
      </c>
      <c r="E133" s="3">
        <v>0.96179999999999999</v>
      </c>
      <c r="F133" s="3">
        <v>0.95230000000000004</v>
      </c>
      <c r="G133" s="3">
        <v>0.95709999999999995</v>
      </c>
      <c r="H133" s="238">
        <v>0.66579999999999995</v>
      </c>
      <c r="I133" s="166">
        <v>0.63519999999999999</v>
      </c>
      <c r="J133" s="166">
        <v>0.77490000000000003</v>
      </c>
      <c r="K133" s="245">
        <v>0.69810000000000005</v>
      </c>
      <c r="L133" s="3">
        <v>0.65820000000000001</v>
      </c>
      <c r="M133" s="3">
        <v>0.54730000000000001</v>
      </c>
      <c r="N133" s="3">
        <v>0.80059999999999998</v>
      </c>
      <c r="O133" s="3">
        <v>0.65010000000000001</v>
      </c>
      <c r="P133" s="233">
        <v>0.67151162790697605</v>
      </c>
    </row>
    <row r="134" spans="1:16" x14ac:dyDescent="0.2">
      <c r="A134" s="3" t="s">
        <v>1123</v>
      </c>
      <c r="B134" s="3" t="s">
        <v>1139</v>
      </c>
      <c r="C134" s="3" t="s">
        <v>1138</v>
      </c>
      <c r="D134" s="3">
        <v>0.9728</v>
      </c>
      <c r="E134" s="3">
        <v>0.97489999999999999</v>
      </c>
      <c r="F134" s="3">
        <v>0.97030000000000005</v>
      </c>
      <c r="G134" s="3">
        <v>0.97260000000000002</v>
      </c>
      <c r="H134" s="238">
        <v>0.65800000000000003</v>
      </c>
      <c r="I134" s="166">
        <v>0.62709999999999999</v>
      </c>
      <c r="J134" s="166">
        <v>0.77490000000000003</v>
      </c>
      <c r="K134" s="245">
        <v>0.69320000000000004</v>
      </c>
      <c r="L134" s="3">
        <v>0.67469999999999997</v>
      </c>
      <c r="M134" s="3">
        <v>0.56279999999999997</v>
      </c>
      <c r="N134" s="3">
        <v>0.80710000000000004</v>
      </c>
      <c r="O134" s="3">
        <v>0.66310000000000002</v>
      </c>
      <c r="P134" s="233">
        <v>0.68027210884353695</v>
      </c>
    </row>
  </sheetData>
  <mergeCells count="3">
    <mergeCell ref="D1:G1"/>
    <mergeCell ref="L1:O1"/>
    <mergeCell ref="H1:K1"/>
  </mergeCells>
  <phoneticPr fontId="3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mf93</vt:lpstr>
      <vt:lpstr>工作表3</vt:lpstr>
      <vt:lpstr>工作表2</vt:lpstr>
      <vt:lpstr>mf93_bin</vt:lpstr>
      <vt:lpstr>93submit</vt:lpstr>
      <vt:lpstr>工作表1</vt:lpstr>
      <vt:lpstr>SemEval2019_Task3</vt:lpstr>
      <vt:lpstr>SemEval2018_Task3_B</vt:lpstr>
      <vt:lpstr>SemEval2018_Task3_A</vt:lpstr>
      <vt:lpstr>SemEval2019_Task3 混淆矩阵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2018-10-08T13:35:59Z</dcterms:created>
  <dcterms:modified xsi:type="dcterms:W3CDTF">2019-03-20T08:02:30Z</dcterms:modified>
</cp:coreProperties>
</file>