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-6240" yWindow="-21140" windowWidth="38400" windowHeight="18800" tabRatio="500" activeTab="3"/>
  </bookViews>
  <sheets>
    <sheet name="SemEval2018_Task3_A" sheetId="1" r:id="rId1"/>
    <sheet name="SemEval2018_Task3_B" sheetId="2" r:id="rId2"/>
    <sheet name="SemEval2019_Task3" sheetId="4" r:id="rId3"/>
    <sheet name="mf93" sheetId="7" r:id="rId4"/>
    <sheet name="93submit" sheetId="6" r:id="rId5"/>
    <sheet name="工作表1" sheetId="5" r:id="rId6"/>
    <sheet name="SemEval2019_Task3 混淆矩阵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6" i="7" l="1"/>
  <c r="P87" i="7"/>
  <c r="Q88" i="7"/>
  <c r="T90" i="7"/>
  <c r="R86" i="7"/>
  <c r="R87" i="7"/>
  <c r="R88" i="7"/>
  <c r="U90" i="7"/>
  <c r="V90" i="7"/>
  <c r="N86" i="7"/>
  <c r="N87" i="7"/>
  <c r="N88" i="7"/>
  <c r="N85" i="7"/>
  <c r="R89" i="7"/>
  <c r="S90" i="7"/>
  <c r="U88" i="7"/>
  <c r="P85" i="7"/>
  <c r="P88" i="7"/>
  <c r="U87" i="7"/>
  <c r="O85" i="7"/>
  <c r="O87" i="7"/>
  <c r="U86" i="7"/>
  <c r="R85" i="7"/>
  <c r="U85" i="7"/>
  <c r="Q85" i="7"/>
  <c r="O113" i="7"/>
  <c r="P114" i="7"/>
  <c r="Q115" i="7"/>
  <c r="T117" i="7"/>
  <c r="R113" i="7"/>
  <c r="R114" i="7"/>
  <c r="R115" i="7"/>
  <c r="U117" i="7"/>
  <c r="V117" i="7"/>
  <c r="N113" i="7"/>
  <c r="N114" i="7"/>
  <c r="N115" i="7"/>
  <c r="N112" i="7"/>
  <c r="R116" i="7"/>
  <c r="S117" i="7"/>
  <c r="U115" i="7"/>
  <c r="P112" i="7"/>
  <c r="P115" i="7"/>
  <c r="U114" i="7"/>
  <c r="O112" i="7"/>
  <c r="O114" i="7"/>
  <c r="U113" i="7"/>
  <c r="R112" i="7"/>
  <c r="U112" i="7"/>
  <c r="Q112" i="7"/>
  <c r="E44" i="6"/>
  <c r="F45" i="6"/>
  <c r="G46" i="6"/>
  <c r="J48" i="6"/>
  <c r="H44" i="6"/>
  <c r="H45" i="6"/>
  <c r="H46" i="6"/>
  <c r="K48" i="6"/>
  <c r="L48" i="6"/>
  <c r="D44" i="6"/>
  <c r="D45" i="6"/>
  <c r="D46" i="6"/>
  <c r="D43" i="6"/>
  <c r="H47" i="6"/>
  <c r="I48" i="6"/>
  <c r="K46" i="6"/>
  <c r="F43" i="6"/>
  <c r="F46" i="6"/>
  <c r="K45" i="6"/>
  <c r="E43" i="6"/>
  <c r="E45" i="6"/>
  <c r="K44" i="6"/>
  <c r="H43" i="6"/>
  <c r="K43" i="6"/>
  <c r="G43" i="6"/>
  <c r="E36" i="6"/>
  <c r="F37" i="6"/>
  <c r="G38" i="6"/>
  <c r="J40" i="6"/>
  <c r="H36" i="6"/>
  <c r="H37" i="6"/>
  <c r="H38" i="6"/>
  <c r="K40" i="6"/>
  <c r="L40" i="6"/>
  <c r="D36" i="6"/>
  <c r="D37" i="6"/>
  <c r="D38" i="6"/>
  <c r="D35" i="6"/>
  <c r="H39" i="6"/>
  <c r="I40" i="6"/>
  <c r="K38" i="6"/>
  <c r="F35" i="6"/>
  <c r="F38" i="6"/>
  <c r="K37" i="6"/>
  <c r="E35" i="6"/>
  <c r="E37" i="6"/>
  <c r="K36" i="6"/>
  <c r="H35" i="6"/>
  <c r="K35" i="6"/>
  <c r="G35" i="6"/>
  <c r="O95" i="7"/>
  <c r="P96" i="7"/>
  <c r="Q97" i="7"/>
  <c r="T99" i="7"/>
  <c r="R95" i="7"/>
  <c r="R96" i="7"/>
  <c r="R97" i="7"/>
  <c r="U99" i="7"/>
  <c r="V99" i="7"/>
  <c r="N95" i="7"/>
  <c r="N96" i="7"/>
  <c r="N97" i="7"/>
  <c r="N94" i="7"/>
  <c r="R98" i="7"/>
  <c r="S99" i="7"/>
  <c r="U97" i="7"/>
  <c r="P94" i="7"/>
  <c r="P97" i="7"/>
  <c r="U96" i="7"/>
  <c r="O94" i="7"/>
  <c r="O96" i="7"/>
  <c r="U95" i="7"/>
  <c r="R94" i="7"/>
  <c r="U94" i="7"/>
  <c r="Q94" i="7"/>
  <c r="E28" i="6"/>
  <c r="F29" i="6"/>
  <c r="G30" i="6"/>
  <c r="J32" i="6"/>
  <c r="H28" i="6"/>
  <c r="H29" i="6"/>
  <c r="H30" i="6"/>
  <c r="K32" i="6"/>
  <c r="L32" i="6"/>
  <c r="D28" i="6"/>
  <c r="D29" i="6"/>
  <c r="D30" i="6"/>
  <c r="D27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F21" i="6"/>
  <c r="H21" i="6"/>
  <c r="E20" i="6"/>
  <c r="H20" i="6"/>
  <c r="D7" i="6"/>
  <c r="D15" i="6"/>
  <c r="P23" i="6"/>
  <c r="Q23" i="6"/>
  <c r="R23" i="6"/>
  <c r="U24" i="6"/>
  <c r="S20" i="6"/>
  <c r="S21" i="6"/>
  <c r="S22" i="6"/>
  <c r="V24" i="6"/>
  <c r="W24" i="6"/>
  <c r="S19" i="6"/>
  <c r="S23" i="6"/>
  <c r="T24" i="6"/>
  <c r="R24" i="6"/>
  <c r="Q24" i="6"/>
  <c r="P24" i="6"/>
  <c r="O23" i="6"/>
  <c r="V22" i="6"/>
  <c r="T22" i="6"/>
  <c r="V21" i="6"/>
  <c r="T21" i="6"/>
  <c r="V20" i="6"/>
  <c r="T20" i="6"/>
  <c r="V19" i="6"/>
  <c r="G22" i="6"/>
  <c r="J24" i="6"/>
  <c r="H22" i="6"/>
  <c r="K24" i="6"/>
  <c r="L24" i="6"/>
  <c r="D20" i="6"/>
  <c r="D21" i="6"/>
  <c r="D22" i="6"/>
  <c r="F19" i="6"/>
  <c r="F22" i="6"/>
  <c r="E19" i="6"/>
  <c r="E21" i="6"/>
  <c r="G19" i="6"/>
  <c r="P53" i="6"/>
  <c r="Q53" i="6"/>
  <c r="R53" i="6"/>
  <c r="U54" i="6"/>
  <c r="S50" i="6"/>
  <c r="S51" i="6"/>
  <c r="S52" i="6"/>
  <c r="V54" i="6"/>
  <c r="W54" i="6"/>
  <c r="S49" i="6"/>
  <c r="S53" i="6"/>
  <c r="T54" i="6"/>
  <c r="R54" i="6"/>
  <c r="Q54" i="6"/>
  <c r="P54" i="6"/>
  <c r="O53" i="6"/>
  <c r="V52" i="6"/>
  <c r="T52" i="6"/>
  <c r="V51" i="6"/>
  <c r="T51" i="6"/>
  <c r="V50" i="6"/>
  <c r="T50" i="6"/>
  <c r="V49" i="6"/>
  <c r="P45" i="6"/>
  <c r="Q45" i="6"/>
  <c r="R45" i="6"/>
  <c r="U46" i="6"/>
  <c r="S42" i="6"/>
  <c r="S43" i="6"/>
  <c r="S44" i="6"/>
  <c r="V46" i="6"/>
  <c r="W46" i="6"/>
  <c r="S41" i="6"/>
  <c r="S45" i="6"/>
  <c r="T46" i="6"/>
  <c r="R46" i="6"/>
  <c r="Q46" i="6"/>
  <c r="P46" i="6"/>
  <c r="O45" i="6"/>
  <c r="V44" i="6"/>
  <c r="T44" i="6"/>
  <c r="V43" i="6"/>
  <c r="T43" i="6"/>
  <c r="V42" i="6"/>
  <c r="T42" i="6"/>
  <c r="V41" i="6"/>
  <c r="P31" i="6"/>
  <c r="Q31" i="6"/>
  <c r="R31" i="6"/>
  <c r="U32" i="6"/>
  <c r="S28" i="6"/>
  <c r="S29" i="6"/>
  <c r="S30" i="6"/>
  <c r="V32" i="6"/>
  <c r="W32" i="6"/>
  <c r="S27" i="6"/>
  <c r="S31" i="6"/>
  <c r="T32" i="6"/>
  <c r="R32" i="6"/>
  <c r="Q32" i="6"/>
  <c r="P32" i="6"/>
  <c r="O31" i="6"/>
  <c r="V30" i="6"/>
  <c r="T30" i="6"/>
  <c r="V29" i="6"/>
  <c r="T29" i="6"/>
  <c r="V28" i="6"/>
  <c r="T28" i="6"/>
  <c r="V27" i="6"/>
  <c r="E12" i="6"/>
  <c r="H12" i="6"/>
  <c r="F13" i="6"/>
  <c r="H13" i="6"/>
  <c r="G14" i="6"/>
  <c r="H14" i="6"/>
  <c r="H11" i="6"/>
  <c r="K11" i="6"/>
  <c r="K14" i="6"/>
  <c r="K13" i="6"/>
  <c r="K12" i="6"/>
  <c r="S14" i="6"/>
  <c r="S11" i="6"/>
  <c r="S12" i="6"/>
  <c r="S13" i="6"/>
  <c r="S15" i="6"/>
  <c r="V14" i="6"/>
  <c r="V13" i="6"/>
  <c r="V12" i="6"/>
  <c r="V11" i="6"/>
  <c r="P15" i="6"/>
  <c r="Q15" i="6"/>
  <c r="R15" i="6"/>
  <c r="U16" i="6"/>
  <c r="V16" i="6"/>
  <c r="W16" i="6"/>
  <c r="T16" i="6"/>
  <c r="R16" i="6"/>
  <c r="Q16" i="6"/>
  <c r="P16" i="6"/>
  <c r="O15" i="6"/>
  <c r="T14" i="6"/>
  <c r="T13" i="6"/>
  <c r="T12" i="6"/>
  <c r="J16" i="6"/>
  <c r="K16" i="6"/>
  <c r="L16" i="6"/>
  <c r="D12" i="6"/>
  <c r="D13" i="6"/>
  <c r="D14" i="6"/>
  <c r="D11" i="6"/>
  <c r="I16" i="6"/>
  <c r="E4" i="6"/>
  <c r="F5" i="6"/>
  <c r="G6" i="6"/>
  <c r="J8" i="6"/>
  <c r="H4" i="6"/>
  <c r="H5" i="6"/>
  <c r="H6" i="6"/>
  <c r="K8" i="6"/>
  <c r="L8" i="6"/>
  <c r="D4" i="6"/>
  <c r="D5" i="6"/>
  <c r="D6" i="6"/>
  <c r="D3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D19" i="6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<sst xmlns="http://schemas.openxmlformats.org/spreadsheetml/2006/main" count="2065" uniqueCount="1013">
  <si>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</si>
  <si>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</si>
  <si>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</si>
  <si>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</si>
  <si>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</si>
  <si>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</si>
  <si>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</si>
  <si>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</si>
  <si>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</si>
  <si>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</si>
  <si>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</si>
  <si>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</si>
  <si>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</si>
  <si>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</si>
  <si>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</si>
  <si>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</si>
  <si>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</si>
  <si>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</si>
  <si>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</si>
  <si>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</si>
  <si>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</si>
  <si>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</si>
  <si>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</si>
  <si>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</si>
  <si>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</si>
  <si>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</si>
  <si>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</si>
  <si>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</si>
  <si>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</si>
  <si>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</si>
  <si>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</si>
  <si>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</si>
  <si>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</si>
  <si>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</si>
  <si>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</si>
  <si>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</si>
  <si>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</si>
  <si>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</si>
  <si>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</si>
  <si>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</si>
  <si>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</si>
  <si>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</si>
  <si>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</si>
  <si>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</si>
  <si>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</si>
  <si>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</si>
  <si>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</si>
  <si>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</si>
  <si>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</si>
  <si>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</si>
  <si>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</si>
  <si>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</si>
  <si>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</si>
  <si>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</si>
  <si>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</si>
  <si>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</si>
  <si>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</si>
  <si>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</si>
  <si>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</si>
  <si>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</si>
  <si>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</si>
  <si>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</si>
  <si>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</si>
  <si>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</si>
  <si>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</si>
  <si>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</si>
  <si>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</si>
  <si>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</si>
  <si>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</si>
  <si>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</si>
  <si>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</si>
  <si>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</si>
  <si>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</si>
  <si>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</si>
  <si>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</si>
  <si>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</si>
  <si>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</si>
  <si>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</si>
  <si>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</si>
  <si>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</si>
  <si>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</si>
  <si>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</si>
  <si>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</si>
  <si>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</si>
  <si>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</si>
  <si>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</si>
  <si>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</si>
  <si>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</si>
  <si>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</si>
  <si>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</si>
  <si>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</si>
  <si>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</si>
  <si>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</si>
  <si>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</si>
  <si>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</si>
  <si>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</si>
  <si>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</si>
  <si>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</si>
  <si>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</si>
  <si>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</si>
  <si>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</si>
  <si>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</si>
  <si>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</si>
  <si>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</si>
  <si>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</si>
  <si>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</si>
  <si>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</si>
  <si>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</si>
  <si>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</si>
  <si>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</si>
  <si>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</si>
  <si>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</si>
  <si>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</si>
  <si>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</si>
  <si>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</si>
  <si>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</si>
  <si>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</si>
  <si>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</si>
  <si>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</si>
  <si>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</si>
  <si>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</si>
  <si>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</si>
  <si>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</si>
  <si>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</si>
  <si>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</si>
  <si>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</si>
  <si>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</si>
  <si>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</si>
  <si>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</si>
  <si>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</si>
  <si>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</si>
  <si>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</si>
  <si>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</si>
  <si>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</si>
  <si>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</si>
  <si>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</si>
  <si>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</si>
  <si>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</si>
  <si>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</si>
  <si>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</si>
  <si>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</si>
  <si>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</si>
  <si>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</si>
  <si>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</si>
  <si>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</si>
  <si>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</si>
  <si>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</si>
  <si>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</si>
  <si>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</si>
  <si>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</si>
  <si>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</si>
  <si>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</si>
  <si>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</si>
  <si>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</si>
  <si>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</si>
  <si>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</si>
  <si>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</si>
  <si>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</si>
  <si>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</si>
  <si>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</si>
  <si>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</si>
  <si>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</si>
  <si>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</si>
  <si>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</si>
  <si>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</si>
  <si>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</si>
  <si>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</si>
  <si>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</si>
  <si>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</si>
  <si>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</si>
  <si>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</si>
  <si>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</si>
  <si>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</si>
  <si>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</si>
  <si>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</si>
  <si>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</si>
  <si>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</si>
  <si>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</si>
  <si>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</si>
  <si>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</si>
  <si>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</si>
  <si>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</si>
  <si>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</si>
  <si>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</si>
  <si>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</si>
  <si>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</si>
  <si>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</si>
  <si>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</si>
  <si>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</si>
  <si>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</si>
  <si>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</si>
  <si>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</si>
  <si>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</si>
  <si>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</si>
  <si>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</si>
  <si>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</si>
  <si>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</si>
  <si>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</si>
  <si>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</si>
  <si>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</si>
  <si>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</si>
  <si>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</si>
  <si>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</si>
  <si>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</si>
  <si>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</si>
  <si>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</si>
  <si>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</si>
  <si>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</si>
  <si>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</si>
  <si>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</si>
  <si>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</si>
  <si>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</si>
  <si>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</si>
  <si>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</si>
  <si>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</si>
  <si>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</si>
  <si>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</si>
  <si>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</si>
  <si>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</si>
  <si>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</si>
  <si>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</si>
  <si>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</si>
  <si>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</si>
  <si>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</si>
  <si>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</si>
  <si>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</si>
  <si>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</si>
  <si>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</si>
  <si>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</si>
  <si>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</si>
  <si>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</si>
  <si>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</si>
  <si>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</si>
  <si>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</si>
  <si>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</si>
  <si>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</si>
  <si>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</si>
  <si>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</si>
  <si>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</si>
  <si>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</si>
  <si>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</si>
  <si>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</si>
  <si>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</si>
  <si>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</si>
  <si>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</si>
  <si>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</si>
  <si>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</si>
  <si>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</si>
  <si>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</si>
  <si>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</si>
  <si>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</si>
  <si>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</si>
  <si>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</si>
  <si>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</si>
  <si>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</si>
  <si>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</si>
  <si>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</si>
  <si>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</si>
  <si>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</si>
  <si>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</si>
  <si>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</si>
  <si>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</si>
  <si>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</si>
  <si>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</si>
  <si>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</si>
  <si>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</si>
  <si>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</si>
  <si>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</si>
  <si>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</si>
  <si>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</si>
  <si>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</si>
  <si>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</si>
  <si>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</si>
  <si>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</si>
  <si>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</si>
  <si>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</si>
  <si>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</si>
  <si>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</si>
  <si>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</si>
  <si>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</si>
  <si>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</si>
  <si>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</si>
  <si>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</si>
  <si>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</si>
  <si>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</si>
  <si>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</si>
  <si>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</si>
  <si>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</si>
  <si>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</si>
  <si>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</si>
  <si>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</si>
  <si>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</si>
  <si>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</si>
  <si>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</si>
  <si>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</si>
  <si>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</si>
  <si>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</si>
  <si>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</si>
  <si>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</si>
  <si>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</si>
  <si>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</si>
  <si>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</si>
  <si>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</si>
  <si>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</si>
  <si>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</si>
  <si>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</si>
  <si>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</si>
  <si>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</si>
  <si>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</si>
  <si>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</si>
  <si>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</si>
  <si>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</si>
  <si>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</si>
  <si>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</si>
  <si>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</si>
  <si>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</si>
  <si>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</si>
  <si>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</si>
  <si>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</si>
  <si>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</si>
  <si>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</si>
  <si>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</si>
  <si>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</si>
  <si>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</si>
  <si>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</si>
  <si>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</si>
  <si>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</si>
  <si>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</si>
  <si>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</si>
  <si>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</si>
  <si>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</si>
  <si>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</si>
  <si>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</si>
  <si>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</si>
  <si>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</si>
  <si>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</si>
  <si>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</si>
  <si>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</si>
  <si>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</si>
  <si>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</si>
  <si>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</si>
  <si>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</si>
  <si>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</si>
  <si>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</si>
  <si>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</si>
  <si>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</si>
  <si>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</si>
  <si>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</si>
  <si>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</si>
  <si>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</si>
  <si>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</si>
  <si>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</si>
  <si>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</si>
  <si>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</si>
  <si>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</si>
  <si>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</si>
  <si>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</si>
  <si>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</si>
  <si>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</si>
  <si>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</si>
  <si>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</si>
  <si>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</si>
  <si>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</si>
  <si>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</si>
  <si>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</si>
  <si>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</si>
  <si>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</si>
  <si>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</si>
  <si>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</si>
  <si>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</si>
  <si>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</si>
  <si>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</si>
  <si>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</si>
  <si>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</si>
  <si>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</si>
  <si>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</si>
  <si>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</si>
  <si>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</si>
  <si>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</si>
  <si>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</si>
  <si>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</si>
  <si>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</si>
  <si>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</si>
  <si>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</si>
  <si>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</si>
  <si>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</si>
  <si>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</si>
  <si>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</si>
  <si>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</si>
  <si>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</si>
  <si>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</si>
  <si>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</si>
  <si>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</si>
  <si>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</si>
  <si>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</si>
  <si>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</si>
  <si>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</si>
  <si>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</si>
  <si>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</si>
  <si>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</si>
  <si>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</si>
  <si>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</si>
  <si>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</si>
  <si>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</si>
  <si>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</si>
  <si>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</si>
  <si>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</si>
  <si>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</si>
  <si>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</si>
  <si>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</si>
  <si>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</si>
  <si>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</si>
  <si>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</si>
  <si>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</si>
  <si>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</si>
  <si>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</si>
  <si>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</si>
  <si>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</si>
  <si>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</si>
  <si>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</si>
  <si>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</si>
  <si>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</si>
  <si>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</si>
  <si>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</si>
  <si>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</si>
  <si>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</si>
  <si>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</si>
  <si>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</si>
  <si>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</si>
  <si>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</si>
  <si>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</si>
  <si>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</si>
  <si>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</si>
  <si>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</si>
  <si>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</si>
  <si>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</si>
  <si>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</si>
  <si>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</si>
  <si>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</si>
  <si>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</si>
  <si>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</si>
  <si>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</si>
  <si>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</si>
  <si>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</si>
  <si>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</si>
  <si>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</si>
  <si>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</si>
  <si>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</si>
  <si>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</si>
  <si>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</si>
  <si>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</si>
  <si>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</si>
  <si>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</si>
  <si>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</si>
  <si>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</si>
  <si>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</si>
  <si>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</si>
  <si>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</si>
  <si>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</si>
  <si>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</si>
  <si>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</si>
  <si>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</si>
  <si>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</si>
  <si>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</si>
  <si>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</si>
  <si>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</si>
  <si>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</si>
  <si>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</si>
  <si>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</si>
  <si>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</si>
  <si>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</si>
  <si>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</si>
  <si>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</si>
  <si>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</si>
  <si>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</si>
  <si>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</si>
  <si>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</si>
  <si>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</si>
  <si>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</si>
  <si>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</si>
  <si>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</si>
  <si>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</si>
  <si>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</si>
  <si>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</si>
  <si>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</si>
  <si>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</si>
  <si>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</si>
  <si>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</si>
  <si>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</si>
  <si>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</si>
  <si>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</si>
  <si>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</si>
  <si>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</si>
  <si>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</si>
  <si>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</si>
  <si>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</si>
  <si>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</si>
  <si>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</si>
  <si>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</si>
  <si>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</si>
  <si>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</si>
  <si>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</si>
  <si>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</si>
  <si>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</si>
  <si>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</si>
  <si>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</si>
  <si>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</si>
  <si>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</si>
  <si>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</si>
  <si>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</si>
  <si>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</si>
  <si>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</si>
  <si>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</si>
  <si>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</si>
  <si>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</si>
  <si>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</si>
  <si>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</si>
  <si>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</si>
  <si>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</si>
  <si>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</si>
  <si>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</si>
  <si>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</si>
  <si>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</si>
  <si>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</si>
  <si>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</si>
  <si>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</si>
  <si>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</si>
  <si>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</si>
  <si>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</si>
  <si>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</si>
  <si>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</si>
  <si>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</si>
  <si>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</si>
  <si>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</si>
  <si>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</si>
  <si>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</si>
  <si>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</si>
  <si>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</si>
  <si>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</si>
  <si>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</si>
  <si>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</si>
  <si>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</si>
  <si>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</si>
  <si>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</si>
  <si>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</si>
  <si>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</si>
  <si>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</si>
  <si>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</si>
  <si>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</si>
  <si>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</si>
  <si>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</si>
  <si>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</si>
  <si>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</si>
  <si>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</si>
  <si>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</si>
  <si>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</si>
  <si>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</si>
  <si>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</si>
  <si>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</si>
  <si>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</si>
  <si>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</si>
  <si>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</si>
  <si>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</si>
  <si>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</si>
  <si>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</si>
  <si>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</si>
  <si>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</si>
  <si>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</si>
  <si>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</si>
  <si>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</si>
  <si>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</si>
  <si>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</si>
  <si>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</si>
  <si>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</si>
  <si>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</si>
  <si>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</si>
  <si>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</si>
  <si>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</si>
  <si>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</si>
  <si>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</si>
  <si>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</si>
  <si>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</si>
  <si>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</si>
  <si>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</si>
  <si>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</si>
  <si>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</si>
  <si>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</si>
  <si>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</si>
  <si>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</si>
  <si>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</si>
  <si>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</si>
  <si>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</si>
  <si>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</si>
  <si>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</si>
  <si>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</si>
  <si>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</si>
  <si>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</si>
  <si>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</si>
  <si>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</si>
  <si>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</si>
  <si>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</si>
  <si>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</si>
  <si>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</si>
  <si>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</si>
  <si>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</si>
  <si>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</si>
  <si>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</si>
  <si>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</si>
  <si>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</si>
  <si>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</si>
  <si>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</si>
  <si>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</si>
  <si>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</si>
  <si>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</si>
  <si>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</si>
  <si>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</si>
  <si>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</si>
  <si>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</si>
  <si>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</si>
  <si>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</si>
  <si>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</si>
  <si>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</si>
  <si>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</si>
  <si>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</si>
  <si>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</si>
  <si>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</si>
  <si>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</si>
  <si>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</si>
  <si>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</si>
  <si>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</si>
  <si>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</si>
  <si>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</si>
  <si>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</si>
  <si>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</si>
  <si>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</si>
  <si>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</si>
  <si>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</si>
  <si>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</si>
  <si>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</si>
  <si>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</si>
  <si>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</si>
  <si>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</si>
  <si>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</si>
  <si>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</si>
  <si>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</si>
  <si>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</si>
  <si>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</si>
  <si>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</si>
  <si>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</si>
  <si>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</si>
  <si>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</si>
  <si>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</si>
  <si>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</si>
  <si>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</si>
  <si>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</si>
  <si>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</si>
  <si>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</si>
  <si>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</si>
  <si>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</si>
  <si>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</si>
  <si>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</si>
  <si>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</si>
  <si>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</si>
  <si>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</si>
  <si>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</si>
  <si>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</si>
  <si>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</si>
  <si>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</si>
  <si>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</si>
  <si>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</si>
  <si>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</si>
  <si>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</si>
  <si>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</si>
  <si>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</si>
  <si>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</si>
  <si>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</si>
  <si>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</si>
  <si>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</si>
  <si>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</si>
  <si>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</si>
  <si>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</si>
  <si>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</si>
  <si>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</si>
  <si>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</si>
  <si>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</si>
  <si>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</si>
  <si>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</si>
  <si>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</si>
  <si>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</si>
  <si>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</si>
  <si>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</si>
  <si>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</si>
  <si>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</si>
  <si>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</si>
  <si>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</si>
  <si>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</si>
  <si>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</si>
  <si>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</si>
  <si>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</si>
  <si>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</si>
  <si>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</si>
  <si>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</si>
  <si>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</si>
  <si>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</si>
  <si>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</si>
  <si>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</si>
  <si>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</si>
  <si>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</si>
  <si>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</si>
  <si>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</si>
  <si>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</si>
  <si>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</si>
  <si>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</si>
  <si>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</si>
  <si>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</si>
  <si>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</si>
  <si>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</si>
  <si>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</si>
  <si>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</si>
  <si>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</si>
  <si>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</si>
  <si>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</si>
  <si>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</si>
  <si>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</si>
  <si>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</si>
  <si>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</si>
  <si>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</si>
  <si>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</si>
  <si>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</si>
  <si>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</si>
  <si>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</si>
  <si>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</si>
  <si>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</si>
  <si>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</si>
  <si>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</si>
  <si>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</si>
  <si>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</si>
  <si>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</si>
  <si>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</si>
  <si>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</si>
  <si>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</si>
  <si>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</si>
  <si>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</si>
  <si>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</si>
  <si>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</si>
  <si>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</si>
  <si>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</si>
  <si>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</si>
  <si>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</si>
  <si>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</si>
  <si>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</si>
  <si>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</si>
  <si>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</si>
  <si>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</si>
  <si>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</si>
  <si>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</si>
  <si>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</si>
  <si>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</si>
  <si>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</si>
  <si>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</si>
  <si>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</si>
  <si>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</si>
  <si>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</si>
  <si>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</si>
  <si>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</si>
  <si>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</si>
  <si>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</si>
  <si>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</si>
  <si>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</si>
  <si>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</si>
  <si>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</si>
  <si>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</si>
  <si>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</si>
  <si>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</si>
  <si>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</si>
  <si>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</si>
  <si>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</si>
  <si>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</si>
  <si>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</si>
  <si>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</si>
  <si>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</si>
  <si>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</si>
  <si>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</si>
  <si>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</si>
  <si>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</si>
  <si>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</si>
  <si>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</si>
  <si>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</si>
  <si>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</si>
  <si>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</si>
  <si>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</si>
  <si>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</si>
  <si>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</si>
  <si>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</si>
  <si>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</si>
  <si>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</si>
  <si>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</si>
  <si>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</si>
  <si>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</si>
  <si>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</si>
  <si>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</si>
  <si>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</si>
  <si>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</si>
  <si>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</si>
  <si>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</si>
  <si>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</si>
  <si>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</si>
  <si>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</si>
  <si>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</si>
  <si>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</si>
  <si>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</si>
  <si>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</si>
  <si>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</si>
  <si>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</si>
  <si>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</si>
  <si>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</si>
  <si>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</si>
  <si>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</si>
  <si>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</si>
  <si>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</si>
  <si>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</si>
  <si>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</si>
  <si>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</si>
  <si>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</si>
  <si>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</si>
  <si>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</si>
  <si>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</si>
  <si>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</si>
  <si>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</si>
  <si>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</si>
  <si>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</si>
  <si>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</si>
  <si>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</si>
  <si>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</si>
  <si>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</si>
  <si>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</si>
  <si>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</si>
  <si>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</si>
  <si>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</si>
  <si>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</si>
  <si>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</si>
  <si>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</si>
  <si>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</si>
  <si>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</si>
  <si>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</si>
  <si>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</si>
  <si>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</si>
  <si>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</si>
  <si>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</si>
  <si>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</si>
  <si>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</si>
  <si>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</si>
  <si>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</si>
  <si>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</si>
  <si>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</si>
  <si>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</si>
  <si>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</si>
  <si>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</si>
  <si>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</si>
  <si>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</si>
  <si>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</si>
  <si>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</si>
  <si>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</si>
  <si>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</si>
  <si>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</si>
  <si>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</si>
  <si>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</si>
  <si>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</si>
  <si>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</si>
  <si>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</si>
  <si>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</si>
  <si>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</si>
  <si>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</si>
  <si>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</si>
  <si>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</si>
  <si>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</si>
  <si>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</si>
  <si>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</si>
  <si>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</si>
  <si>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</si>
  <si>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</si>
  <si>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</si>
  <si>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</si>
  <si>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</si>
  <si>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</si>
  <si>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</si>
  <si>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</si>
  <si>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</si>
  <si>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</si>
  <si>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</si>
  <si>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</si>
  <si>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</si>
  <si>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</si>
  <si>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</si>
  <si>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</si>
  <si>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</si>
  <si>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</si>
  <si>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</si>
  <si>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</si>
  <si>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</si>
  <si>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</si>
  <si>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</si>
  <si>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</si>
  <si>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</si>
  <si>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</si>
  <si>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</si>
  <si>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</si>
  <si>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</si>
  <si>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</si>
  <si>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</si>
  <si>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</si>
  <si>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</si>
  <si>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</si>
  <si>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</si>
  <si>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</si>
  <si>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</si>
  <si>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</si>
  <si>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</si>
  <si>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</si>
  <si>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</si>
  <si>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</si>
  <si>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</si>
  <si>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</si>
  <si>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</si>
  <si>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</si>
  <si>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</si>
  <si>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</si>
  <si>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</si>
  <si>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</si>
  <si>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</si>
  <si>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</si>
  <si>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</si>
  <si>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</si>
  <si>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</si>
  <si>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</si>
  <si>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</si>
  <si>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</si>
  <si>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</si>
  <si>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</si>
  <si>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test2.txt</t>
    <phoneticPr fontId="2" type="noConversion"/>
  </si>
  <si>
    <t>test3.txt</t>
    <phoneticPr fontId="2" type="noConversion"/>
  </si>
  <si>
    <t>#4</t>
    <phoneticPr fontId="2" type="noConversion"/>
  </si>
  <si>
    <t>test4.txt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</si>
  <si>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</si>
  <si>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</si>
  <si>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</si>
  <si>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</si>
  <si>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</si>
  <si>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</si>
  <si>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</si>
  <si>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</si>
  <si>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</si>
  <si>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</si>
  <si>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</si>
  <si>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</si>
  <si>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</si>
  <si>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</si>
  <si>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</si>
  <si>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</si>
  <si>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</si>
  <si>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</si>
  <si>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</si>
  <si>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</si>
  <si>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</si>
  <si>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</si>
  <si>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</si>
  <si>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</si>
  <si>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</si>
  <si>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</si>
  <si>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</si>
  <si>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</si>
  <si>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</si>
  <si>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</si>
  <si>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</si>
  <si>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</si>
  <si>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</si>
  <si>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</si>
  <si>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</si>
  <si>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</si>
  <si>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</si>
  <si>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</si>
  <si>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</si>
  <si>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</si>
  <si>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</si>
  <si>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</si>
  <si>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</si>
  <si>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</si>
  <si>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</si>
  <si>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</si>
  <si>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</si>
  <si>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</si>
  <si>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</si>
  <si>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</si>
  <si>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</si>
  <si>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</si>
  <si>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</si>
  <si>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</si>
  <si>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</si>
  <si>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</si>
  <si>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</si>
  <si>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</si>
  <si>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</si>
  <si>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</si>
  <si>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</si>
  <si>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</si>
  <si>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</si>
  <si>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</si>
  <si>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</si>
  <si>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</si>
  <si>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</si>
  <si>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cnn=[(5, 128), (3, 64)], dense=[], lr=(0.005, 0.9, 2), l2=0.2, batch_size=100, dropout=0.5, metric=prec, valid=0.1, seql=30, sampling=True</t>
    <phoneticPr fontId="2" type="noConversion"/>
  </si>
  <si>
    <t>f_m93_cnn2_ek_1548184144</t>
  </si>
  <si>
    <t>f_m93_cnn2_ek_1548184142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</si>
</sst>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8" formatCode="0.000_);[Red]\(0.000\)"/>
    <numFmt numFmtId="179" formatCode="0.0000_);[Red]\(0.0000\)"/>
    <numFmt numFmtId="180" formatCode="0.0000_ "/>
    <numFmt numFmtId="181" formatCode="0_);[Red]\(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0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7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81" fontId="0" fillId="0" borderId="5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1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1" fontId="0" fillId="0" borderId="6" xfId="0" applyNumberFormat="1" applyFon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1" fontId="0" fillId="0" borderId="1" xfId="0" applyNumberFormat="1" applyFont="1" applyBorder="1" applyAlignment="1">
      <alignment horizontal="center"/>
    </xf>
    <xf numFmtId="181" fontId="0" fillId="0" borderId="2" xfId="0" applyNumberFormat="1" applyFont="1" applyBorder="1" applyAlignment="1">
      <alignment horizontal="center"/>
    </xf>
    <xf numFmtId="181" fontId="0" fillId="0" borderId="3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1" fontId="0" fillId="0" borderId="6" xfId="0" applyNumberFormat="1" applyBorder="1" applyAlignment="1">
      <alignment horizontal="center"/>
    </xf>
    <xf numFmtId="10" fontId="0" fillId="0" borderId="0" xfId="71" applyNumberFormat="1" applyFont="1"/>
    <xf numFmtId="179" fontId="0" fillId="0" borderId="9" xfId="71" applyNumberFormat="1" applyFont="1" applyBorder="1" applyAlignment="1">
      <alignment horizontal="center"/>
    </xf>
    <xf numFmtId="179" fontId="0" fillId="0" borderId="10" xfId="71" applyNumberFormat="1" applyFont="1" applyBorder="1" applyAlignment="1">
      <alignment horizontal="center"/>
    </xf>
    <xf numFmtId="179" fontId="0" fillId="0" borderId="11" xfId="71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0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60" t="s">
        <v>5</v>
      </c>
      <c r="E1" s="160"/>
      <c r="F1" s="160"/>
      <c r="G1" s="160"/>
      <c r="H1" s="160" t="s">
        <v>546</v>
      </c>
      <c r="I1" s="160"/>
      <c r="J1" s="160"/>
      <c r="K1" s="160"/>
      <c r="L1" s="160" t="s">
        <v>4</v>
      </c>
      <c r="M1" s="160"/>
      <c r="N1" s="160"/>
      <c r="O1" s="160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60" t="s">
        <v>5</v>
      </c>
      <c r="E1" s="160"/>
      <c r="F1" s="160"/>
      <c r="G1" s="160"/>
      <c r="H1" s="160" t="s">
        <v>4</v>
      </c>
      <c r="I1" s="160"/>
      <c r="J1" s="160"/>
      <c r="K1" s="160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70" zoomScale="93" workbookViewId="0">
      <selection activeCell="C175" sqref="C17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60" t="s">
        <v>5</v>
      </c>
      <c r="K1" s="160"/>
      <c r="L1" s="160"/>
      <c r="M1" s="160"/>
      <c r="N1" s="160" t="s">
        <v>546</v>
      </c>
      <c r="O1" s="160"/>
      <c r="P1" s="160"/>
      <c r="Q1" s="160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9" t="s">
        <v>679</v>
      </c>
      <c r="C46" s="159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9" t="s">
        <v>744</v>
      </c>
      <c r="C50" s="159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9" t="s">
        <v>744</v>
      </c>
      <c r="C51" s="159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9" t="s">
        <v>745</v>
      </c>
      <c r="C54" s="159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9" t="s">
        <v>882</v>
      </c>
      <c r="C166" s="159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9" t="s">
        <v>876</v>
      </c>
      <c r="C167" s="159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9" t="s">
        <v>899</v>
      </c>
      <c r="C170" s="159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9" t="s">
        <v>903</v>
      </c>
      <c r="C171" s="159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9" t="s">
        <v>905</v>
      </c>
      <c r="C172" s="159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9" t="s">
        <v>968</v>
      </c>
      <c r="C175" s="159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62"/>
  <sheetViews>
    <sheetView tabSelected="1" workbookViewId="0">
      <selection activeCell="S25" sqref="S25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2.83203125" style="18" customWidth="1"/>
    <col min="7" max="10" width="10.83203125" style="18"/>
    <col min="11" max="11" width="26" style="18" customWidth="1"/>
    <col min="12" max="12" width="10.83203125" style="17"/>
    <col min="13" max="16384" width="10.83203125" style="18"/>
  </cols>
  <sheetData>
    <row r="2" spans="1:41" x14ac:dyDescent="0.2">
      <c r="A2" s="17" t="s">
        <v>969</v>
      </c>
      <c r="X2" s="17" t="s">
        <v>972</v>
      </c>
      <c r="AA2" s="3"/>
    </row>
    <row r="3" spans="1:41" x14ac:dyDescent="0.2">
      <c r="A3" s="3" t="s">
        <v>981</v>
      </c>
      <c r="D3" s="3"/>
      <c r="X3" s="3" t="s">
        <v>980</v>
      </c>
      <c r="AA3" s="3"/>
      <c r="AK3" s="17"/>
    </row>
    <row r="4" spans="1:41" x14ac:dyDescent="0.2">
      <c r="A4" s="17" t="s">
        <v>971</v>
      </c>
      <c r="B4" s="18" t="s">
        <v>578</v>
      </c>
      <c r="C4" s="18" t="s">
        <v>580</v>
      </c>
      <c r="D4" s="18" t="s">
        <v>582</v>
      </c>
      <c r="E4" s="18" t="s">
        <v>132</v>
      </c>
      <c r="G4" s="18" t="s">
        <v>578</v>
      </c>
      <c r="H4" s="18" t="s">
        <v>580</v>
      </c>
      <c r="I4" s="18" t="s">
        <v>582</v>
      </c>
      <c r="J4" s="18" t="s">
        <v>132</v>
      </c>
      <c r="X4" s="17" t="s">
        <v>973</v>
      </c>
      <c r="Y4" s="18" t="s">
        <v>578</v>
      </c>
      <c r="Z4" s="18" t="s">
        <v>580</v>
      </c>
      <c r="AA4" s="18" t="s">
        <v>582</v>
      </c>
      <c r="AB4" s="18" t="s">
        <v>132</v>
      </c>
      <c r="AD4" s="18" t="s">
        <v>970</v>
      </c>
      <c r="AE4" s="18" t="s">
        <v>578</v>
      </c>
      <c r="AF4" s="18" t="s">
        <v>580</v>
      </c>
      <c r="AG4" s="18" t="s">
        <v>582</v>
      </c>
      <c r="AH4" s="18" t="s">
        <v>132</v>
      </c>
      <c r="AK4" s="17"/>
    </row>
    <row r="5" spans="1:41" x14ac:dyDescent="0.2">
      <c r="B5" s="24">
        <v>0.92942427464681698</v>
      </c>
      <c r="C5" s="92">
        <v>0.95619367009012701</v>
      </c>
      <c r="D5" s="24">
        <v>0.87567982596455296</v>
      </c>
      <c r="E5" s="24">
        <v>0.91416739028788996</v>
      </c>
      <c r="G5" s="24">
        <v>0.91590275009964095</v>
      </c>
      <c r="H5" s="24">
        <v>0.90416971470372998</v>
      </c>
      <c r="I5" s="24">
        <v>0.79180012812299805</v>
      </c>
      <c r="J5" s="24">
        <v>0.84426229508196704</v>
      </c>
      <c r="X5" s="17"/>
      <c r="Y5" s="24">
        <v>0.90654716694516102</v>
      </c>
      <c r="Z5" s="24">
        <v>0.93984853948791902</v>
      </c>
      <c r="AA5" s="24">
        <v>0.833770554737987</v>
      </c>
      <c r="AB5" s="24">
        <v>0.88363734996948495</v>
      </c>
      <c r="AE5" s="24">
        <v>0.91291351135910703</v>
      </c>
      <c r="AF5" s="24">
        <v>0.90213392200147102</v>
      </c>
      <c r="AG5" s="24">
        <v>0.78539397821908996</v>
      </c>
      <c r="AH5" s="24">
        <v>0.83972602739725999</v>
      </c>
      <c r="AK5" s="17" t="s">
        <v>900</v>
      </c>
    </row>
    <row r="6" spans="1:41" x14ac:dyDescent="0.2">
      <c r="G6" s="24"/>
      <c r="H6" s="24"/>
      <c r="I6" s="24"/>
      <c r="J6" s="24"/>
      <c r="X6" s="17"/>
      <c r="Y6" s="24"/>
      <c r="Z6" s="24"/>
      <c r="AA6" s="24"/>
      <c r="AB6" s="24"/>
      <c r="AE6" s="24"/>
      <c r="AF6" s="24"/>
      <c r="AG6" s="24"/>
      <c r="AH6" s="24"/>
      <c r="AK6" s="17"/>
      <c r="AL6" s="18" t="s">
        <v>578</v>
      </c>
      <c r="AM6" s="18" t="s">
        <v>580</v>
      </c>
      <c r="AN6" s="18" t="s">
        <v>582</v>
      </c>
      <c r="AO6" s="18" t="s">
        <v>132</v>
      </c>
    </row>
    <row r="7" spans="1:41" x14ac:dyDescent="0.2">
      <c r="B7" s="18">
        <v>16906</v>
      </c>
      <c r="C7" s="18">
        <v>170</v>
      </c>
      <c r="D7" s="18">
        <v>70</v>
      </c>
      <c r="E7" s="18">
        <v>140</v>
      </c>
      <c r="G7" s="18">
        <v>3360</v>
      </c>
      <c r="H7" s="18">
        <v>44</v>
      </c>
      <c r="I7" s="18">
        <v>21</v>
      </c>
      <c r="J7" s="18">
        <v>32</v>
      </c>
      <c r="X7" s="17"/>
      <c r="Y7" s="18">
        <v>16808</v>
      </c>
      <c r="Z7" s="18">
        <v>175</v>
      </c>
      <c r="AA7" s="18">
        <v>137</v>
      </c>
      <c r="AB7" s="18">
        <v>166</v>
      </c>
      <c r="AE7" s="18">
        <v>3355</v>
      </c>
      <c r="AF7" s="18">
        <v>32</v>
      </c>
      <c r="AG7" s="18">
        <v>36</v>
      </c>
      <c r="AH7" s="18">
        <v>34</v>
      </c>
      <c r="AK7" s="17"/>
      <c r="AL7" s="24">
        <v>0.92155552179857203</v>
      </c>
      <c r="AM7" s="24">
        <v>0.94160785941607805</v>
      </c>
      <c r="AN7" s="24">
        <v>0.87081707082986703</v>
      </c>
      <c r="AO7" s="24">
        <v>0.90482997041518398</v>
      </c>
    </row>
    <row r="8" spans="1:41" x14ac:dyDescent="0.2">
      <c r="B8" s="18">
        <v>642</v>
      </c>
      <c r="C8" s="18">
        <v>3733</v>
      </c>
      <c r="D8" s="18">
        <v>6</v>
      </c>
      <c r="E8" s="18">
        <v>4</v>
      </c>
      <c r="G8" s="18">
        <v>105</v>
      </c>
      <c r="H8" s="18">
        <v>331</v>
      </c>
      <c r="I8" s="18">
        <v>0</v>
      </c>
      <c r="J8" s="18">
        <v>2</v>
      </c>
      <c r="X8" s="17"/>
      <c r="Y8" s="18">
        <v>1059</v>
      </c>
      <c r="Z8" s="18">
        <v>3293</v>
      </c>
      <c r="AA8" s="18">
        <v>28</v>
      </c>
      <c r="AB8" s="18">
        <v>5</v>
      </c>
      <c r="AE8" s="18">
        <v>132</v>
      </c>
      <c r="AF8" s="18">
        <v>303</v>
      </c>
      <c r="AG8" s="18">
        <v>1</v>
      </c>
      <c r="AH8" s="18">
        <v>2</v>
      </c>
      <c r="AK8" s="17"/>
      <c r="AL8" s="18">
        <v>16723</v>
      </c>
      <c r="AM8" s="18">
        <v>264</v>
      </c>
      <c r="AN8" s="18">
        <v>127</v>
      </c>
      <c r="AO8" s="18">
        <v>172</v>
      </c>
    </row>
    <row r="9" spans="1:41" x14ac:dyDescent="0.2">
      <c r="B9" s="18">
        <v>371</v>
      </c>
      <c r="C9" s="18">
        <v>2</v>
      </c>
      <c r="D9" s="18">
        <v>5103</v>
      </c>
      <c r="E9" s="18">
        <v>112</v>
      </c>
      <c r="G9" s="18">
        <v>91</v>
      </c>
      <c r="H9" s="18">
        <v>2</v>
      </c>
      <c r="I9" s="18">
        <v>451</v>
      </c>
      <c r="J9" s="18">
        <v>14</v>
      </c>
      <c r="X9" s="17"/>
      <c r="Y9" s="18">
        <v>335</v>
      </c>
      <c r="Z9" s="18">
        <v>1</v>
      </c>
      <c r="AA9" s="18">
        <v>5162</v>
      </c>
      <c r="AB9" s="18">
        <v>90</v>
      </c>
      <c r="AE9" s="18">
        <v>69</v>
      </c>
      <c r="AF9" s="18">
        <v>1</v>
      </c>
      <c r="AG9" s="18">
        <v>480</v>
      </c>
      <c r="AH9" s="18">
        <v>8</v>
      </c>
      <c r="AK9" s="17"/>
      <c r="AL9" s="18">
        <v>555</v>
      </c>
      <c r="AM9" s="18">
        <v>3806</v>
      </c>
      <c r="AN9" s="18">
        <v>18</v>
      </c>
      <c r="AO9" s="18">
        <v>6</v>
      </c>
    </row>
    <row r="10" spans="1:41" x14ac:dyDescent="0.2">
      <c r="B10" s="18">
        <v>683</v>
      </c>
      <c r="C10" s="18">
        <v>5</v>
      </c>
      <c r="D10" s="18">
        <v>118</v>
      </c>
      <c r="E10" s="18">
        <v>4850</v>
      </c>
      <c r="G10" s="18">
        <v>95</v>
      </c>
      <c r="H10" s="18">
        <v>1</v>
      </c>
      <c r="I10" s="18">
        <v>15</v>
      </c>
      <c r="J10" s="18">
        <v>454</v>
      </c>
      <c r="X10" s="17"/>
      <c r="Y10" s="18">
        <v>848</v>
      </c>
      <c r="Z10" s="18">
        <v>2</v>
      </c>
      <c r="AA10" s="18">
        <v>230</v>
      </c>
      <c r="AB10" s="18">
        <v>4576</v>
      </c>
      <c r="AE10" s="18">
        <v>103</v>
      </c>
      <c r="AF10" s="18">
        <v>0</v>
      </c>
      <c r="AG10" s="18">
        <v>19</v>
      </c>
      <c r="AH10" s="18">
        <v>443</v>
      </c>
      <c r="AK10" s="17"/>
      <c r="AL10" s="18">
        <v>324</v>
      </c>
      <c r="AM10" s="18">
        <v>2</v>
      </c>
      <c r="AN10" s="18">
        <v>5130</v>
      </c>
      <c r="AO10" s="18">
        <v>132</v>
      </c>
    </row>
    <row r="11" spans="1:41" x14ac:dyDescent="0.2">
      <c r="X11" s="17"/>
      <c r="AK11" s="17"/>
      <c r="AL11" s="18">
        <v>859</v>
      </c>
      <c r="AM11" s="18">
        <v>5</v>
      </c>
      <c r="AN11" s="18">
        <v>118</v>
      </c>
      <c r="AO11" s="18">
        <v>4674</v>
      </c>
    </row>
    <row r="12" spans="1:41" x14ac:dyDescent="0.2">
      <c r="A12" s="17" t="s">
        <v>983</v>
      </c>
      <c r="X12" s="17" t="s">
        <v>974</v>
      </c>
      <c r="AK12" s="17"/>
    </row>
    <row r="13" spans="1:41" x14ac:dyDescent="0.2">
      <c r="A13" s="3" t="s">
        <v>981</v>
      </c>
      <c r="X13" s="3" t="s">
        <v>979</v>
      </c>
      <c r="AK13" s="17" t="s">
        <v>748</v>
      </c>
    </row>
    <row r="14" spans="1:41" x14ac:dyDescent="0.2">
      <c r="B14" s="24" t="s">
        <v>578</v>
      </c>
      <c r="C14" s="24" t="s">
        <v>580</v>
      </c>
      <c r="D14" s="24" t="s">
        <v>582</v>
      </c>
      <c r="E14" s="24" t="s">
        <v>132</v>
      </c>
      <c r="F14" s="24"/>
      <c r="G14" s="24" t="s">
        <v>578</v>
      </c>
      <c r="H14" s="24" t="s">
        <v>580</v>
      </c>
      <c r="I14" s="24" t="s">
        <v>582</v>
      </c>
      <c r="J14" s="24" t="s">
        <v>132</v>
      </c>
      <c r="X14" s="17" t="s">
        <v>973</v>
      </c>
      <c r="Y14" s="18" t="s">
        <v>578</v>
      </c>
      <c r="Z14" s="18" t="s">
        <v>580</v>
      </c>
      <c r="AA14" s="18" t="s">
        <v>582</v>
      </c>
      <c r="AB14" s="18" t="s">
        <v>132</v>
      </c>
      <c r="AD14" s="18" t="s">
        <v>970</v>
      </c>
      <c r="AE14" s="18" t="s">
        <v>578</v>
      </c>
      <c r="AF14" s="18" t="s">
        <v>580</v>
      </c>
      <c r="AG14" s="18" t="s">
        <v>582</v>
      </c>
      <c r="AH14" s="18" t="s">
        <v>132</v>
      </c>
      <c r="AK14" s="17"/>
      <c r="AL14" s="18" t="s">
        <v>578</v>
      </c>
      <c r="AM14" s="18" t="s">
        <v>580</v>
      </c>
      <c r="AN14" s="18" t="s">
        <v>582</v>
      </c>
      <c r="AO14" s="18" t="s">
        <v>132</v>
      </c>
    </row>
    <row r="15" spans="1:41" x14ac:dyDescent="0.2">
      <c r="B15" s="24">
        <v>0.92608233328269696</v>
      </c>
      <c r="C15" s="24">
        <v>0.94463953728568395</v>
      </c>
      <c r="D15" s="24">
        <v>0.87779128543092899</v>
      </c>
      <c r="E15" s="24">
        <v>0.90998938710533295</v>
      </c>
      <c r="F15" s="24"/>
      <c r="G15" s="24">
        <v>0.91829414109206797</v>
      </c>
      <c r="H15" s="24">
        <v>0.89709013484740896</v>
      </c>
      <c r="I15" s="24">
        <v>0.80973734785393903</v>
      </c>
      <c r="J15" s="24">
        <v>0.85117845117845103</v>
      </c>
      <c r="X15" s="17"/>
      <c r="Y15" s="24">
        <v>0.90132158590308298</v>
      </c>
      <c r="Z15" s="24">
        <v>0.94524793388429695</v>
      </c>
      <c r="AA15" s="24">
        <v>0.81963017467528299</v>
      </c>
      <c r="AB15" s="24">
        <v>0.87796854117405099</v>
      </c>
      <c r="AC15" s="24"/>
      <c r="AD15" s="24"/>
      <c r="AE15" s="24">
        <v>0.90633718612993197</v>
      </c>
      <c r="AF15" s="24">
        <v>0.90114068441064599</v>
      </c>
      <c r="AG15" s="24">
        <v>0.75912876361306802</v>
      </c>
      <c r="AH15" s="24">
        <v>0.82406119610570205</v>
      </c>
      <c r="AK15" s="17"/>
      <c r="AL15" s="24">
        <v>0.92052255810420702</v>
      </c>
      <c r="AM15" s="24">
        <v>0.94935996623997698</v>
      </c>
      <c r="AN15" s="24">
        <v>0.86365090536822497</v>
      </c>
      <c r="AO15" s="24">
        <v>0.90447951217877798</v>
      </c>
    </row>
    <row r="16" spans="1:41" x14ac:dyDescent="0.2">
      <c r="B16" s="18">
        <v>16763</v>
      </c>
      <c r="C16" s="18">
        <v>256</v>
      </c>
      <c r="D16" s="18">
        <v>113</v>
      </c>
      <c r="E16" s="18">
        <v>154</v>
      </c>
      <c r="G16" s="18">
        <v>3344</v>
      </c>
      <c r="H16" s="18">
        <v>53</v>
      </c>
      <c r="I16" s="18">
        <v>31</v>
      </c>
      <c r="J16" s="18">
        <v>29</v>
      </c>
      <c r="X16" s="17"/>
      <c r="Y16" s="18">
        <v>16857</v>
      </c>
      <c r="Z16" s="18">
        <v>209</v>
      </c>
      <c r="AA16" s="18">
        <v>70</v>
      </c>
      <c r="AB16" s="18">
        <v>150</v>
      </c>
      <c r="AE16" s="18">
        <v>3363</v>
      </c>
      <c r="AF16" s="18">
        <v>48</v>
      </c>
      <c r="AG16" s="18">
        <v>17</v>
      </c>
      <c r="AH16" s="18">
        <v>29</v>
      </c>
      <c r="AK16" s="17"/>
      <c r="AL16" s="18">
        <v>16801</v>
      </c>
      <c r="AM16" s="18">
        <v>192</v>
      </c>
      <c r="AN16" s="18">
        <v>127</v>
      </c>
      <c r="AO16" s="18">
        <v>166</v>
      </c>
    </row>
    <row r="17" spans="1:41" x14ac:dyDescent="0.2">
      <c r="B17" s="18">
        <v>574</v>
      </c>
      <c r="C17" s="18">
        <v>3791</v>
      </c>
      <c r="D17" s="18">
        <v>16</v>
      </c>
      <c r="E17" s="18">
        <v>4</v>
      </c>
      <c r="G17" s="18">
        <v>87</v>
      </c>
      <c r="H17" s="18">
        <v>349</v>
      </c>
      <c r="I17" s="18">
        <v>0</v>
      </c>
      <c r="J17" s="18">
        <v>2</v>
      </c>
      <c r="X17" s="17"/>
      <c r="Y17" s="18">
        <v>828</v>
      </c>
      <c r="Z17" s="18">
        <v>3545</v>
      </c>
      <c r="AA17" s="18">
        <v>4</v>
      </c>
      <c r="AB17" s="18">
        <v>8</v>
      </c>
      <c r="AE17" s="18">
        <v>113</v>
      </c>
      <c r="AF17" s="18">
        <v>323</v>
      </c>
      <c r="AG17" s="18">
        <v>0</v>
      </c>
      <c r="AH17" s="18">
        <v>2</v>
      </c>
      <c r="AK17" s="17"/>
      <c r="AL17" s="18">
        <v>784</v>
      </c>
      <c r="AM17" s="18">
        <v>3595</v>
      </c>
      <c r="AN17" s="18">
        <v>2</v>
      </c>
      <c r="AO17" s="18">
        <v>4</v>
      </c>
    </row>
    <row r="18" spans="1:41" x14ac:dyDescent="0.2">
      <c r="B18" s="18">
        <v>318</v>
      </c>
      <c r="C18" s="18">
        <v>1</v>
      </c>
      <c r="D18" s="18">
        <v>5121</v>
      </c>
      <c r="E18" s="18">
        <v>148</v>
      </c>
      <c r="G18" s="18">
        <v>73</v>
      </c>
      <c r="H18" s="18">
        <v>1</v>
      </c>
      <c r="I18" s="18">
        <v>466</v>
      </c>
      <c r="J18" s="18">
        <v>18</v>
      </c>
      <c r="X18" s="17"/>
      <c r="Y18" s="18">
        <v>630</v>
      </c>
      <c r="Z18" s="18">
        <v>10</v>
      </c>
      <c r="AA18" s="18">
        <v>4728</v>
      </c>
      <c r="AB18" s="18">
        <v>220</v>
      </c>
      <c r="AE18" s="18">
        <v>107</v>
      </c>
      <c r="AF18" s="18">
        <v>3</v>
      </c>
      <c r="AG18" s="18">
        <v>425</v>
      </c>
      <c r="AH18" s="18">
        <v>23</v>
      </c>
      <c r="AK18" s="17"/>
      <c r="AL18" s="18">
        <v>330</v>
      </c>
      <c r="AM18" s="18">
        <v>3</v>
      </c>
      <c r="AN18" s="18">
        <v>5134</v>
      </c>
      <c r="AO18" s="18">
        <v>121</v>
      </c>
    </row>
    <row r="19" spans="1:41" x14ac:dyDescent="0.2">
      <c r="B19" s="18">
        <v>737</v>
      </c>
      <c r="C19" s="18">
        <v>6</v>
      </c>
      <c r="D19" s="18">
        <v>106</v>
      </c>
      <c r="E19" s="18">
        <v>4807</v>
      </c>
      <c r="G19" s="18">
        <v>105</v>
      </c>
      <c r="H19" s="18">
        <v>0</v>
      </c>
      <c r="I19" s="18">
        <v>11</v>
      </c>
      <c r="J19" s="18">
        <v>449</v>
      </c>
      <c r="X19" s="17"/>
      <c r="Y19" s="18">
        <v>1048</v>
      </c>
      <c r="Z19" s="18">
        <v>9</v>
      </c>
      <c r="AA19" s="18">
        <v>62</v>
      </c>
      <c r="AB19" s="18">
        <v>4537</v>
      </c>
      <c r="AE19" s="18">
        <v>120</v>
      </c>
      <c r="AF19" s="18">
        <v>1</v>
      </c>
      <c r="AG19" s="18">
        <v>7</v>
      </c>
      <c r="AH19" s="18">
        <v>437</v>
      </c>
      <c r="AK19" s="17"/>
      <c r="AL19" s="18">
        <v>782</v>
      </c>
      <c r="AM19" s="18">
        <v>9</v>
      </c>
      <c r="AN19" s="18">
        <v>96</v>
      </c>
      <c r="AO19" s="18">
        <v>4769</v>
      </c>
    </row>
    <row r="20" spans="1:41" x14ac:dyDescent="0.2">
      <c r="X20" s="17"/>
      <c r="AK20" s="17"/>
    </row>
    <row r="21" spans="1:41" x14ac:dyDescent="0.2">
      <c r="A21" s="17" t="s">
        <v>985</v>
      </c>
      <c r="X21" s="17" t="s">
        <v>977</v>
      </c>
      <c r="AK21" s="17" t="s">
        <v>827</v>
      </c>
    </row>
    <row r="22" spans="1:41" x14ac:dyDescent="0.2">
      <c r="A22" s="3" t="s">
        <v>986</v>
      </c>
      <c r="X22" s="3" t="s">
        <v>978</v>
      </c>
      <c r="AK22" s="17"/>
      <c r="AL22" s="18" t="s">
        <v>578</v>
      </c>
      <c r="AM22" s="18" t="s">
        <v>580</v>
      </c>
      <c r="AN22" s="18" t="s">
        <v>582</v>
      </c>
      <c r="AO22" s="18" t="s">
        <v>132</v>
      </c>
    </row>
    <row r="23" spans="1:41" x14ac:dyDescent="0.2">
      <c r="B23" s="18" t="s">
        <v>578</v>
      </c>
      <c r="C23" s="18" t="s">
        <v>580</v>
      </c>
      <c r="D23" s="18" t="s">
        <v>582</v>
      </c>
      <c r="E23" s="18" t="s">
        <v>132</v>
      </c>
      <c r="G23" s="18" t="s">
        <v>578</v>
      </c>
      <c r="H23" s="18" t="s">
        <v>580</v>
      </c>
      <c r="I23" s="18" t="s">
        <v>582</v>
      </c>
      <c r="J23" s="18" t="s">
        <v>132</v>
      </c>
      <c r="X23" s="17"/>
      <c r="Y23" s="18" t="s">
        <v>578</v>
      </c>
      <c r="Z23" s="18" t="s">
        <v>580</v>
      </c>
      <c r="AA23" s="18" t="s">
        <v>582</v>
      </c>
      <c r="AB23" s="18" t="s">
        <v>132</v>
      </c>
      <c r="AE23" s="18" t="s">
        <v>578</v>
      </c>
      <c r="AF23" s="18" t="s">
        <v>580</v>
      </c>
      <c r="AG23" s="18" t="s">
        <v>582</v>
      </c>
      <c r="AH23" s="18" t="s">
        <v>132</v>
      </c>
      <c r="AK23" s="17"/>
      <c r="AL23" s="24">
        <v>0.93486252468479403</v>
      </c>
      <c r="AM23" s="24">
        <v>0.94143181514625296</v>
      </c>
      <c r="AN23" s="24">
        <v>0.90197709386396996</v>
      </c>
      <c r="AO23" s="24">
        <v>0.92128222723262398</v>
      </c>
    </row>
    <row r="24" spans="1:41" x14ac:dyDescent="0.2">
      <c r="B24" s="24">
        <v>0.93036609448579599</v>
      </c>
      <c r="C24" s="24">
        <v>0.93982788758908098</v>
      </c>
      <c r="D24" s="92">
        <v>0.89442702668116902</v>
      </c>
      <c r="E24" s="24">
        <v>0.91656558371307695</v>
      </c>
      <c r="F24" s="24"/>
      <c r="G24" s="24">
        <v>0.89176041349954305</v>
      </c>
      <c r="H24" s="24">
        <v>0.91093969144459996</v>
      </c>
      <c r="I24" s="24">
        <v>0.832158872517616</v>
      </c>
      <c r="J24" s="24">
        <v>0.86976899899564697</v>
      </c>
      <c r="X24" s="17"/>
      <c r="Y24" s="24">
        <v>0.90044052863436097</v>
      </c>
      <c r="Z24" s="24">
        <v>0.94952423431459998</v>
      </c>
      <c r="AA24" s="24">
        <v>0.81726278072813296</v>
      </c>
      <c r="AB24" s="24">
        <v>0.87844296963653201</v>
      </c>
      <c r="AC24" s="24"/>
      <c r="AD24" s="24"/>
      <c r="AE24" s="24">
        <v>0.905540055799123</v>
      </c>
      <c r="AF24" s="24">
        <v>0.90817901234567899</v>
      </c>
      <c r="AG24" s="24">
        <v>0.754003843689942</v>
      </c>
      <c r="AH24" s="24">
        <v>0.82394119705985203</v>
      </c>
      <c r="AK24" s="17"/>
      <c r="AL24" s="18">
        <v>16674</v>
      </c>
      <c r="AM24" s="18">
        <v>242</v>
      </c>
      <c r="AN24" s="18">
        <v>161</v>
      </c>
      <c r="AO24" s="18">
        <v>209</v>
      </c>
    </row>
    <row r="25" spans="1:41" x14ac:dyDescent="0.2">
      <c r="B25" s="18">
        <v>16644</v>
      </c>
      <c r="C25" s="18">
        <v>289</v>
      </c>
      <c r="D25" s="18">
        <v>149</v>
      </c>
      <c r="E25" s="18">
        <v>204</v>
      </c>
      <c r="G25" s="18">
        <v>1634</v>
      </c>
      <c r="H25" s="18">
        <v>34</v>
      </c>
      <c r="I25" s="18">
        <v>24</v>
      </c>
      <c r="J25" s="18">
        <v>36</v>
      </c>
      <c r="K25" s="24"/>
      <c r="X25" s="17"/>
      <c r="Y25" s="18">
        <v>16865</v>
      </c>
      <c r="Z25" s="18">
        <v>229</v>
      </c>
      <c r="AA25" s="18">
        <v>90</v>
      </c>
      <c r="AB25" s="18">
        <v>102</v>
      </c>
      <c r="AE25" s="18">
        <v>3367</v>
      </c>
      <c r="AF25" s="18">
        <v>42</v>
      </c>
      <c r="AG25" s="18">
        <v>22</v>
      </c>
      <c r="AH25" s="18">
        <v>26</v>
      </c>
      <c r="AK25" s="17"/>
      <c r="AL25" s="18">
        <v>493</v>
      </c>
      <c r="AM25" s="18">
        <v>3882</v>
      </c>
      <c r="AN25" s="18">
        <v>6</v>
      </c>
      <c r="AO25" s="18">
        <v>4</v>
      </c>
    </row>
    <row r="26" spans="1:41" x14ac:dyDescent="0.2">
      <c r="B26" s="18">
        <v>503</v>
      </c>
      <c r="C26" s="18">
        <v>3872</v>
      </c>
      <c r="D26" s="18">
        <v>8</v>
      </c>
      <c r="E26" s="18">
        <v>2</v>
      </c>
      <c r="G26" s="18">
        <v>80</v>
      </c>
      <c r="H26" s="18">
        <v>356</v>
      </c>
      <c r="I26" s="18">
        <v>0</v>
      </c>
      <c r="J26" s="18">
        <v>2</v>
      </c>
      <c r="X26" s="17"/>
      <c r="Y26" s="18">
        <v>799</v>
      </c>
      <c r="Z26" s="18">
        <v>3580</v>
      </c>
      <c r="AA26" s="18">
        <v>5</v>
      </c>
      <c r="AB26" s="18">
        <v>1</v>
      </c>
      <c r="AE26" s="18">
        <v>107</v>
      </c>
      <c r="AF26" s="18">
        <v>330</v>
      </c>
      <c r="AG26" s="18">
        <v>0</v>
      </c>
      <c r="AH26" s="18">
        <v>1</v>
      </c>
      <c r="AK26" s="17"/>
      <c r="AL26" s="18">
        <v>246</v>
      </c>
      <c r="AM26" s="18">
        <v>2</v>
      </c>
      <c r="AN26" s="18">
        <v>5212</v>
      </c>
      <c r="AO26" s="18">
        <v>128</v>
      </c>
    </row>
    <row r="27" spans="1:41" x14ac:dyDescent="0.2">
      <c r="B27" s="18">
        <v>212</v>
      </c>
      <c r="C27" s="18">
        <v>2</v>
      </c>
      <c r="D27" s="18">
        <v>5239</v>
      </c>
      <c r="E27" s="18">
        <v>135</v>
      </c>
      <c r="G27" s="18">
        <v>55</v>
      </c>
      <c r="H27" s="18">
        <v>1</v>
      </c>
      <c r="I27" s="18">
        <v>487</v>
      </c>
      <c r="J27" s="18">
        <v>15</v>
      </c>
      <c r="X27" s="17"/>
      <c r="Y27" s="18">
        <v>502</v>
      </c>
      <c r="Z27" s="18">
        <v>7</v>
      </c>
      <c r="AA27" s="18">
        <v>4937</v>
      </c>
      <c r="AB27" s="18">
        <v>142</v>
      </c>
      <c r="AE27" s="18">
        <v>99</v>
      </c>
      <c r="AF27" s="18">
        <v>3</v>
      </c>
      <c r="AG27" s="18">
        <v>441</v>
      </c>
      <c r="AH27" s="18">
        <v>15</v>
      </c>
      <c r="AK27" s="17"/>
      <c r="AL27" s="18">
        <v>528</v>
      </c>
      <c r="AM27" s="18">
        <v>13</v>
      </c>
      <c r="AN27" s="18">
        <v>112</v>
      </c>
      <c r="AO27" s="18">
        <v>5003</v>
      </c>
    </row>
    <row r="28" spans="1:41" x14ac:dyDescent="0.2">
      <c r="B28" s="18">
        <v>682</v>
      </c>
      <c r="C28" s="18">
        <v>7</v>
      </c>
      <c r="D28" s="18">
        <v>99</v>
      </c>
      <c r="E28" s="18">
        <v>4868</v>
      </c>
      <c r="G28" s="18">
        <v>94</v>
      </c>
      <c r="H28" s="18">
        <v>2</v>
      </c>
      <c r="I28" s="18">
        <v>13</v>
      </c>
      <c r="J28" s="18">
        <v>456</v>
      </c>
      <c r="X28" s="17"/>
      <c r="Y28" s="18">
        <v>1297</v>
      </c>
      <c r="Z28" s="18">
        <v>6</v>
      </c>
      <c r="AA28" s="18">
        <v>97</v>
      </c>
      <c r="AB28" s="18">
        <v>4256</v>
      </c>
      <c r="AE28" s="18">
        <v>149</v>
      </c>
      <c r="AF28" s="18">
        <v>0</v>
      </c>
      <c r="AG28" s="18">
        <v>10</v>
      </c>
      <c r="AH28" s="18">
        <v>406</v>
      </c>
      <c r="AK28" s="17"/>
    </row>
    <row r="29" spans="1:41" x14ac:dyDescent="0.2">
      <c r="X29" s="17"/>
      <c r="AK29" s="17" t="s">
        <v>891</v>
      </c>
    </row>
    <row r="30" spans="1:41" x14ac:dyDescent="0.2">
      <c r="A30" s="17" t="s">
        <v>987</v>
      </c>
      <c r="X30" s="17" t="s">
        <v>982</v>
      </c>
      <c r="AK30" s="17"/>
      <c r="AL30" s="18" t="s">
        <v>578</v>
      </c>
      <c r="AM30" s="18" t="s">
        <v>580</v>
      </c>
      <c r="AN30" s="18" t="s">
        <v>582</v>
      </c>
      <c r="AO30" s="18" t="s">
        <v>132</v>
      </c>
    </row>
    <row r="31" spans="1:41" x14ac:dyDescent="0.2">
      <c r="A31" s="3" t="s">
        <v>986</v>
      </c>
      <c r="X31" s="3" t="s">
        <v>981</v>
      </c>
      <c r="AK31" s="17"/>
      <c r="AL31" s="24">
        <v>0.91614765304572299</v>
      </c>
      <c r="AM31" s="24">
        <v>0.94437002044701401</v>
      </c>
      <c r="AN31" s="24">
        <v>0.85699660886812901</v>
      </c>
      <c r="AO31" s="24">
        <v>0.89856433650878798</v>
      </c>
    </row>
    <row r="32" spans="1:41" x14ac:dyDescent="0.2">
      <c r="B32" s="18" t="s">
        <v>578</v>
      </c>
      <c r="C32" s="18" t="s">
        <v>580</v>
      </c>
      <c r="D32" s="18" t="s">
        <v>582</v>
      </c>
      <c r="E32" s="18" t="s">
        <v>132</v>
      </c>
      <c r="G32" s="18" t="s">
        <v>578</v>
      </c>
      <c r="H32" s="18" t="s">
        <v>580</v>
      </c>
      <c r="I32" s="18" t="s">
        <v>582</v>
      </c>
      <c r="J32" s="18" t="s">
        <v>132</v>
      </c>
      <c r="X32" s="17"/>
      <c r="Y32" s="18" t="s">
        <v>578</v>
      </c>
      <c r="Z32" s="18" t="s">
        <v>580</v>
      </c>
      <c r="AA32" s="18" t="s">
        <v>582</v>
      </c>
      <c r="AB32" s="18" t="s">
        <v>132</v>
      </c>
      <c r="AD32" s="18" t="s">
        <v>970</v>
      </c>
      <c r="AE32" s="18" t="s">
        <v>578</v>
      </c>
      <c r="AF32" s="18" t="s">
        <v>580</v>
      </c>
      <c r="AG32" s="18" t="s">
        <v>582</v>
      </c>
      <c r="AH32" s="18" t="s">
        <v>132</v>
      </c>
      <c r="AK32" s="17"/>
      <c r="AL32" s="18">
        <v>16761</v>
      </c>
      <c r="AM32" s="18">
        <v>264</v>
      </c>
      <c r="AN32" s="18">
        <v>94</v>
      </c>
      <c r="AO32" s="18">
        <v>167</v>
      </c>
    </row>
    <row r="33" spans="1:41" x14ac:dyDescent="0.2">
      <c r="B33" s="24">
        <v>0.92459365031140806</v>
      </c>
      <c r="C33" s="24">
        <v>0.93574568819749704</v>
      </c>
      <c r="D33" s="24">
        <v>0.88521338537334404</v>
      </c>
      <c r="E33" s="24">
        <v>0.909778391530216</v>
      </c>
      <c r="F33" s="24"/>
      <c r="G33" s="24">
        <v>0.88902401945880205</v>
      </c>
      <c r="H33" s="24">
        <v>0.91166077738515905</v>
      </c>
      <c r="I33" s="24">
        <v>0.82639333760409905</v>
      </c>
      <c r="J33" s="24">
        <v>0.86693548387096697</v>
      </c>
      <c r="X33" s="17"/>
      <c r="Y33" s="24">
        <v>0.90751936806926903</v>
      </c>
      <c r="Z33" s="24">
        <v>0.945308543731462</v>
      </c>
      <c r="AA33" s="24">
        <v>0.83607396506494303</v>
      </c>
      <c r="AB33" s="24">
        <v>0.88734211598533197</v>
      </c>
      <c r="AC33" s="24"/>
      <c r="AD33" s="24"/>
      <c r="AE33" s="24">
        <v>0.909924272618573</v>
      </c>
      <c r="AF33" s="24">
        <v>0.89624724061810102</v>
      </c>
      <c r="AG33" s="24">
        <v>0.78026905829596405</v>
      </c>
      <c r="AH33" s="24">
        <v>0.83424657534246505</v>
      </c>
      <c r="AK33" s="17"/>
      <c r="AL33" s="18">
        <v>608</v>
      </c>
      <c r="AM33" s="18">
        <v>3768</v>
      </c>
      <c r="AN33" s="18">
        <v>7</v>
      </c>
      <c r="AO33" s="18">
        <v>2</v>
      </c>
    </row>
    <row r="34" spans="1:41" x14ac:dyDescent="0.2">
      <c r="B34" s="18">
        <v>16598</v>
      </c>
      <c r="C34" s="18">
        <v>341</v>
      </c>
      <c r="D34" s="18">
        <v>128</v>
      </c>
      <c r="E34" s="18">
        <v>219</v>
      </c>
      <c r="G34" s="18">
        <v>1634</v>
      </c>
      <c r="H34" s="18">
        <v>39</v>
      </c>
      <c r="I34" s="18">
        <v>21</v>
      </c>
      <c r="J34" s="18">
        <v>34</v>
      </c>
      <c r="X34" s="17"/>
      <c r="Y34" s="18">
        <v>16804</v>
      </c>
      <c r="Z34" s="18">
        <v>220</v>
      </c>
      <c r="AA34" s="18">
        <v>91</v>
      </c>
      <c r="AB34" s="18">
        <v>171</v>
      </c>
      <c r="AE34" s="18">
        <v>3348</v>
      </c>
      <c r="AF34" s="18">
        <v>46</v>
      </c>
      <c r="AG34" s="18">
        <v>23</v>
      </c>
      <c r="AH34" s="18">
        <v>40</v>
      </c>
      <c r="AK34" s="17"/>
      <c r="AL34" s="18">
        <v>448</v>
      </c>
      <c r="AM34" s="18">
        <v>3</v>
      </c>
      <c r="AN34" s="18">
        <v>5019</v>
      </c>
      <c r="AO34" s="18">
        <v>118</v>
      </c>
    </row>
    <row r="35" spans="1:41" x14ac:dyDescent="0.2">
      <c r="B35" s="18">
        <v>449</v>
      </c>
      <c r="C35" s="18">
        <v>3929</v>
      </c>
      <c r="D35" s="18">
        <v>2</v>
      </c>
      <c r="E35" s="18">
        <v>5</v>
      </c>
      <c r="G35" s="18">
        <v>77</v>
      </c>
      <c r="H35" s="18">
        <v>359</v>
      </c>
      <c r="I35" s="18">
        <v>0</v>
      </c>
      <c r="J35" s="18">
        <v>2</v>
      </c>
      <c r="X35" s="17"/>
      <c r="Y35" s="18">
        <v>933</v>
      </c>
      <c r="Z35" s="18">
        <v>3437</v>
      </c>
      <c r="AA35" s="18">
        <v>9</v>
      </c>
      <c r="AB35" s="18">
        <v>6</v>
      </c>
      <c r="AE35" s="18">
        <v>114</v>
      </c>
      <c r="AF35" s="18">
        <v>322</v>
      </c>
      <c r="AG35" s="18">
        <v>0</v>
      </c>
      <c r="AH35" s="18">
        <v>2</v>
      </c>
      <c r="AK35" s="17"/>
      <c r="AL35" s="18">
        <v>915</v>
      </c>
      <c r="AM35" s="18">
        <v>7</v>
      </c>
      <c r="AN35" s="18">
        <v>127</v>
      </c>
      <c r="AO35" s="18">
        <v>4607</v>
      </c>
    </row>
    <row r="36" spans="1:41" x14ac:dyDescent="0.2">
      <c r="B36" s="18">
        <v>316</v>
      </c>
      <c r="C36" s="18">
        <v>9</v>
      </c>
      <c r="D36" s="18">
        <v>5128</v>
      </c>
      <c r="E36" s="18">
        <v>135</v>
      </c>
      <c r="G36" s="18">
        <v>65</v>
      </c>
      <c r="H36" s="18">
        <v>2</v>
      </c>
      <c r="I36" s="18">
        <v>477</v>
      </c>
      <c r="J36" s="18">
        <v>14</v>
      </c>
      <c r="X36" s="17"/>
      <c r="Y36" s="18">
        <v>466</v>
      </c>
      <c r="Z36" s="18">
        <v>1</v>
      </c>
      <c r="AA36" s="18">
        <v>4989</v>
      </c>
      <c r="AB36" s="18">
        <v>132</v>
      </c>
      <c r="AE36" s="18">
        <v>91</v>
      </c>
      <c r="AF36" s="18">
        <v>1</v>
      </c>
      <c r="AG36" s="18">
        <v>452</v>
      </c>
      <c r="AH36" s="18">
        <v>14</v>
      </c>
      <c r="AK36" s="17"/>
    </row>
    <row r="37" spans="1:41" x14ac:dyDescent="0.2">
      <c r="B37" s="18">
        <v>767</v>
      </c>
      <c r="C37" s="18">
        <v>8</v>
      </c>
      <c r="D37" s="18">
        <v>103</v>
      </c>
      <c r="E37" s="18">
        <v>4778</v>
      </c>
      <c r="G37" s="18">
        <v>98</v>
      </c>
      <c r="H37" s="18">
        <v>0</v>
      </c>
      <c r="I37" s="18">
        <v>13</v>
      </c>
      <c r="J37" s="18">
        <v>454</v>
      </c>
      <c r="X37" s="17"/>
      <c r="Y37" s="18">
        <v>889</v>
      </c>
      <c r="Z37" s="18">
        <v>5</v>
      </c>
      <c r="AA37" s="18">
        <v>121</v>
      </c>
      <c r="AB37" s="18">
        <v>4641</v>
      </c>
      <c r="AE37" s="18">
        <v>106</v>
      </c>
      <c r="AF37" s="18">
        <v>1</v>
      </c>
      <c r="AG37" s="18">
        <v>14</v>
      </c>
      <c r="AH37" s="18">
        <v>444</v>
      </c>
      <c r="AK37" s="17" t="s">
        <v>915</v>
      </c>
    </row>
    <row r="38" spans="1:41" x14ac:dyDescent="0.2">
      <c r="AK38" s="17"/>
      <c r="AL38" s="18" t="s">
        <v>578</v>
      </c>
      <c r="AM38" s="18" t="s">
        <v>580</v>
      </c>
      <c r="AN38" s="18" t="s">
        <v>582</v>
      </c>
      <c r="AO38" s="18" t="s">
        <v>132</v>
      </c>
    </row>
    <row r="39" spans="1:41" x14ac:dyDescent="0.2">
      <c r="A39" s="17" t="s">
        <v>988</v>
      </c>
      <c r="X39" s="17" t="s">
        <v>984</v>
      </c>
      <c r="AK39" s="17"/>
      <c r="AL39" s="24">
        <v>0.94102992556585097</v>
      </c>
      <c r="AM39" s="24">
        <v>0.94450698629229801</v>
      </c>
      <c r="AN39" s="24">
        <v>0.912598374816047</v>
      </c>
      <c r="AO39" s="24">
        <v>0.92827855515782598</v>
      </c>
    </row>
    <row r="40" spans="1:41" x14ac:dyDescent="0.2">
      <c r="A40" s="3" t="s">
        <v>986</v>
      </c>
      <c r="X40" s="3" t="s">
        <v>981</v>
      </c>
      <c r="AK40" s="17"/>
      <c r="AL40" s="18">
        <v>16711</v>
      </c>
      <c r="AM40" s="18">
        <v>200</v>
      </c>
      <c r="AN40" s="18">
        <v>133</v>
      </c>
      <c r="AO40" s="18">
        <v>242</v>
      </c>
    </row>
    <row r="41" spans="1:41" x14ac:dyDescent="0.2">
      <c r="B41" s="18" t="s">
        <v>578</v>
      </c>
      <c r="C41" s="18" t="s">
        <v>580</v>
      </c>
      <c r="D41" s="18" t="s">
        <v>582</v>
      </c>
      <c r="E41" s="18" t="s">
        <v>132</v>
      </c>
      <c r="G41" s="18" t="s">
        <v>578</v>
      </c>
      <c r="H41" s="18" t="s">
        <v>580</v>
      </c>
      <c r="I41" s="18" t="s">
        <v>582</v>
      </c>
      <c r="J41" s="18" t="s">
        <v>132</v>
      </c>
      <c r="X41" s="17"/>
      <c r="Y41" s="18" t="s">
        <v>578</v>
      </c>
      <c r="Z41" s="18" t="s">
        <v>580</v>
      </c>
      <c r="AA41" s="18" t="s">
        <v>582</v>
      </c>
      <c r="AB41" s="18" t="s">
        <v>132</v>
      </c>
      <c r="AE41" s="18" t="s">
        <v>578</v>
      </c>
      <c r="AF41" s="18" t="s">
        <v>580</v>
      </c>
      <c r="AG41" s="18" t="s">
        <v>582</v>
      </c>
      <c r="AH41" s="18" t="s">
        <v>132</v>
      </c>
      <c r="AK41" s="17"/>
      <c r="AL41" s="18">
        <v>486</v>
      </c>
      <c r="AM41" s="18">
        <v>3878</v>
      </c>
      <c r="AN41" s="18">
        <v>10</v>
      </c>
      <c r="AO41" s="18">
        <v>11</v>
      </c>
    </row>
    <row r="42" spans="1:41" x14ac:dyDescent="0.2">
      <c r="B42" s="24">
        <v>0.93364727327965902</v>
      </c>
      <c r="C42" s="24">
        <v>0.935916936710535</v>
      </c>
      <c r="D42" s="24">
        <v>0.90549619297459805</v>
      </c>
      <c r="E42" s="24">
        <v>0.92045528455284498</v>
      </c>
      <c r="F42" s="24"/>
      <c r="G42" s="24">
        <v>0.89723320158102704</v>
      </c>
      <c r="H42" s="24">
        <v>0.91078838174273802</v>
      </c>
      <c r="I42" s="24">
        <v>0.84368994234465</v>
      </c>
      <c r="J42" s="24">
        <v>0.87595610242766797</v>
      </c>
      <c r="X42" s="17"/>
      <c r="Y42" s="24">
        <v>0.91645146589700699</v>
      </c>
      <c r="Z42" s="24">
        <v>0.94862672548740501</v>
      </c>
      <c r="AA42" s="24">
        <v>0.85302962441614905</v>
      </c>
      <c r="AB42" s="24">
        <v>0.89829195162214004</v>
      </c>
      <c r="AC42" s="24"/>
      <c r="AD42" s="24"/>
      <c r="AE42" s="24">
        <v>0.91510561976883198</v>
      </c>
      <c r="AF42" s="24">
        <v>0.90329670329670297</v>
      </c>
      <c r="AG42" s="24">
        <v>0.78987828315182496</v>
      </c>
      <c r="AH42" s="24">
        <v>0.84278879015721098</v>
      </c>
      <c r="AK42" s="17"/>
      <c r="AL42" s="18">
        <v>145</v>
      </c>
      <c r="AM42" s="18">
        <v>1</v>
      </c>
      <c r="AN42" s="18">
        <v>5325</v>
      </c>
      <c r="AO42" s="18">
        <v>117</v>
      </c>
    </row>
    <row r="43" spans="1:41" x14ac:dyDescent="0.2">
      <c r="B43" s="18">
        <v>16579</v>
      </c>
      <c r="C43" s="18">
        <v>332</v>
      </c>
      <c r="D43" s="18">
        <v>168</v>
      </c>
      <c r="E43" s="18">
        <v>207</v>
      </c>
      <c r="G43" s="18">
        <v>1634</v>
      </c>
      <c r="H43" s="18">
        <v>39</v>
      </c>
      <c r="I43" s="18">
        <v>22</v>
      </c>
      <c r="J43" s="18">
        <v>33</v>
      </c>
      <c r="X43" s="17"/>
      <c r="Y43" s="18">
        <v>16833</v>
      </c>
      <c r="Z43" s="18">
        <v>207</v>
      </c>
      <c r="AA43" s="18">
        <v>103</v>
      </c>
      <c r="AB43" s="18">
        <v>143</v>
      </c>
      <c r="AE43" s="18">
        <v>3359</v>
      </c>
      <c r="AF43" s="18">
        <v>40</v>
      </c>
      <c r="AG43" s="18">
        <v>27</v>
      </c>
      <c r="AH43" s="18">
        <v>31</v>
      </c>
      <c r="AK43" s="17"/>
      <c r="AL43" s="18">
        <v>472</v>
      </c>
      <c r="AM43" s="18">
        <v>1</v>
      </c>
      <c r="AN43" s="18">
        <v>123</v>
      </c>
      <c r="AO43" s="18">
        <v>5060</v>
      </c>
    </row>
    <row r="44" spans="1:41" x14ac:dyDescent="0.2">
      <c r="B44" s="18">
        <v>383</v>
      </c>
      <c r="C44" s="18">
        <v>3996</v>
      </c>
      <c r="D44" s="18">
        <v>5</v>
      </c>
      <c r="E44" s="18">
        <v>1</v>
      </c>
      <c r="G44" s="18">
        <v>71</v>
      </c>
      <c r="H44" s="18">
        <v>366</v>
      </c>
      <c r="I44" s="18">
        <v>0</v>
      </c>
      <c r="J44" s="18">
        <v>1</v>
      </c>
      <c r="X44" s="17"/>
      <c r="Y44" s="18">
        <v>812</v>
      </c>
      <c r="Z44" s="18">
        <v>3559</v>
      </c>
      <c r="AA44" s="18">
        <v>10</v>
      </c>
      <c r="AB44" s="18">
        <v>4</v>
      </c>
      <c r="AE44" s="18">
        <v>113</v>
      </c>
      <c r="AF44" s="18">
        <v>323</v>
      </c>
      <c r="AG44" s="18">
        <v>0</v>
      </c>
      <c r="AH44" s="18">
        <v>2</v>
      </c>
      <c r="AK44" s="17"/>
    </row>
    <row r="45" spans="1:41" x14ac:dyDescent="0.2">
      <c r="B45" s="18">
        <v>197</v>
      </c>
      <c r="C45" s="18">
        <v>5</v>
      </c>
      <c r="D45" s="18">
        <v>5262</v>
      </c>
      <c r="E45" s="18">
        <v>124</v>
      </c>
      <c r="G45" s="18">
        <v>51</v>
      </c>
      <c r="H45" s="18">
        <v>3</v>
      </c>
      <c r="I45" s="18">
        <v>488</v>
      </c>
      <c r="J45" s="18">
        <v>16</v>
      </c>
      <c r="X45" s="17"/>
      <c r="Y45" s="18">
        <v>320</v>
      </c>
      <c r="Z45" s="18">
        <v>6</v>
      </c>
      <c r="AA45" s="18">
        <v>5146</v>
      </c>
      <c r="AB45" s="18">
        <v>116</v>
      </c>
      <c r="AE45" s="18">
        <v>72</v>
      </c>
      <c r="AF45" s="18">
        <v>3</v>
      </c>
      <c r="AG45" s="18">
        <v>469</v>
      </c>
      <c r="AH45" s="18">
        <v>14</v>
      </c>
      <c r="AK45" s="17" t="s">
        <v>904</v>
      </c>
    </row>
    <row r="46" spans="1:41" x14ac:dyDescent="0.2">
      <c r="B46" s="18">
        <v>635</v>
      </c>
      <c r="C46" s="18">
        <v>11</v>
      </c>
      <c r="D46" s="18">
        <v>116</v>
      </c>
      <c r="E46" s="18">
        <v>4894</v>
      </c>
      <c r="G46" s="18">
        <v>87</v>
      </c>
      <c r="H46" s="18">
        <v>2</v>
      </c>
      <c r="I46" s="18">
        <v>13</v>
      </c>
      <c r="J46" s="18">
        <v>463</v>
      </c>
      <c r="X46" s="17"/>
      <c r="Y46" s="18">
        <v>896</v>
      </c>
      <c r="Z46" s="18">
        <v>3</v>
      </c>
      <c r="AA46" s="18">
        <v>130</v>
      </c>
      <c r="AB46" s="18">
        <v>4627</v>
      </c>
      <c r="AE46" s="18">
        <v>109</v>
      </c>
      <c r="AF46" s="18">
        <v>0</v>
      </c>
      <c r="AG46" s="18">
        <v>15</v>
      </c>
      <c r="AH46" s="18">
        <v>441</v>
      </c>
      <c r="AK46" s="17"/>
      <c r="AL46" s="18" t="s">
        <v>578</v>
      </c>
      <c r="AM46" s="18" t="s">
        <v>580</v>
      </c>
      <c r="AN46" s="18" t="s">
        <v>582</v>
      </c>
      <c r="AO46" s="18" t="s">
        <v>132</v>
      </c>
    </row>
    <row r="47" spans="1:41" x14ac:dyDescent="0.2">
      <c r="X47" s="17"/>
      <c r="AK47" s="17"/>
      <c r="AL47" s="24">
        <v>0.92896855536989198</v>
      </c>
      <c r="AM47" s="24">
        <v>0.94793672627235204</v>
      </c>
      <c r="AN47" s="24">
        <v>0.88188623712329595</v>
      </c>
      <c r="AO47" s="24">
        <v>0.91371938082137205</v>
      </c>
    </row>
    <row r="48" spans="1:41" x14ac:dyDescent="0.2">
      <c r="A48" s="17" t="s">
        <v>989</v>
      </c>
      <c r="AK48" s="17"/>
      <c r="AL48" s="18">
        <v>16794</v>
      </c>
      <c r="AM48" s="18">
        <v>280</v>
      </c>
      <c r="AN48" s="18">
        <v>96</v>
      </c>
      <c r="AO48" s="18">
        <v>116</v>
      </c>
    </row>
    <row r="49" spans="1:41" x14ac:dyDescent="0.2">
      <c r="A49" s="3" t="s">
        <v>990</v>
      </c>
      <c r="AK49" s="17"/>
      <c r="AL49" s="18">
        <v>401</v>
      </c>
      <c r="AM49" s="18">
        <v>3961</v>
      </c>
      <c r="AN49" s="18">
        <v>15</v>
      </c>
      <c r="AO49" s="18">
        <v>8</v>
      </c>
    </row>
    <row r="50" spans="1:41" x14ac:dyDescent="0.2">
      <c r="B50" s="18" t="s">
        <v>578</v>
      </c>
      <c r="C50" s="18" t="s">
        <v>580</v>
      </c>
      <c r="D50" s="18" t="s">
        <v>582</v>
      </c>
      <c r="E50" s="18" t="s">
        <v>132</v>
      </c>
      <c r="G50" s="18" t="s">
        <v>578</v>
      </c>
      <c r="H50" s="18" t="s">
        <v>580</v>
      </c>
      <c r="I50" s="18" t="s">
        <v>582</v>
      </c>
      <c r="J50" s="18" t="s">
        <v>132</v>
      </c>
      <c r="AK50" s="17"/>
      <c r="AL50" s="18">
        <v>307</v>
      </c>
      <c r="AM50" s="18">
        <v>2</v>
      </c>
      <c r="AN50" s="18">
        <v>5154</v>
      </c>
      <c r="AO50" s="18">
        <v>125</v>
      </c>
    </row>
    <row r="51" spans="1:41" x14ac:dyDescent="0.2">
      <c r="B51" s="24">
        <v>0.958408020659273</v>
      </c>
      <c r="C51" s="24">
        <v>0.95322882394684205</v>
      </c>
      <c r="D51" s="24">
        <v>0.94542197197517397</v>
      </c>
      <c r="E51" s="24">
        <v>0.94930934789592003</v>
      </c>
      <c r="G51" s="24">
        <v>0.89875342049255003</v>
      </c>
      <c r="H51" s="24">
        <v>0.90921501706484598</v>
      </c>
      <c r="I51" s="24">
        <v>0.85329916720051202</v>
      </c>
      <c r="J51" s="24">
        <v>0.88037012557832095</v>
      </c>
      <c r="AK51" s="17"/>
      <c r="AL51" s="18">
        <v>873</v>
      </c>
      <c r="AM51" s="18">
        <v>11</v>
      </c>
      <c r="AN51" s="18">
        <v>104</v>
      </c>
      <c r="AO51" s="18">
        <v>4668</v>
      </c>
    </row>
    <row r="52" spans="1:41" x14ac:dyDescent="0.2">
      <c r="B52" s="18">
        <v>16770</v>
      </c>
      <c r="C52" s="18">
        <v>280</v>
      </c>
      <c r="D52" s="18">
        <v>78</v>
      </c>
      <c r="E52" s="18">
        <v>158</v>
      </c>
      <c r="G52" s="18">
        <v>1624</v>
      </c>
      <c r="H52" s="18">
        <v>42</v>
      </c>
      <c r="I52" s="18">
        <v>21</v>
      </c>
      <c r="J52" s="18">
        <v>41</v>
      </c>
      <c r="AK52" s="17"/>
    </row>
    <row r="53" spans="1:41" x14ac:dyDescent="0.2">
      <c r="B53" s="18">
        <v>162</v>
      </c>
      <c r="C53" s="18">
        <v>4217</v>
      </c>
      <c r="D53" s="18">
        <v>3</v>
      </c>
      <c r="E53" s="18">
        <v>3</v>
      </c>
      <c r="G53" s="18">
        <v>62</v>
      </c>
      <c r="H53" s="18">
        <v>375</v>
      </c>
      <c r="I53" s="18">
        <v>0</v>
      </c>
      <c r="J53" s="18">
        <v>1</v>
      </c>
      <c r="AK53" s="17" t="s">
        <v>676</v>
      </c>
    </row>
    <row r="54" spans="1:41" x14ac:dyDescent="0.2">
      <c r="B54" s="18">
        <v>147</v>
      </c>
      <c r="C54" s="18">
        <v>2</v>
      </c>
      <c r="D54" s="18">
        <v>5304</v>
      </c>
      <c r="E54" s="18">
        <v>135</v>
      </c>
      <c r="G54" s="18">
        <v>67</v>
      </c>
      <c r="H54" s="18">
        <v>2</v>
      </c>
      <c r="I54" s="18">
        <v>473</v>
      </c>
      <c r="J54" s="18">
        <v>16</v>
      </c>
      <c r="AK54" s="17"/>
      <c r="AL54" s="18" t="s">
        <v>578</v>
      </c>
      <c r="AM54" s="18" t="s">
        <v>580</v>
      </c>
      <c r="AN54" s="18" t="s">
        <v>582</v>
      </c>
      <c r="AO54" s="18" t="s">
        <v>132</v>
      </c>
    </row>
    <row r="55" spans="1:41" x14ac:dyDescent="0.2">
      <c r="B55" s="18">
        <v>335</v>
      </c>
      <c r="C55" s="18">
        <v>7</v>
      </c>
      <c r="D55" s="18">
        <v>59</v>
      </c>
      <c r="E55" s="18">
        <v>5255</v>
      </c>
      <c r="G55" s="18">
        <v>71</v>
      </c>
      <c r="H55" s="18">
        <v>1</v>
      </c>
      <c r="I55" s="18">
        <v>9</v>
      </c>
      <c r="J55" s="18">
        <v>484</v>
      </c>
      <c r="AK55" s="17"/>
      <c r="AL55" s="24">
        <v>0.93525748139146203</v>
      </c>
      <c r="AM55" s="24">
        <v>0.93440902531811598</v>
      </c>
      <c r="AN55" s="24">
        <v>0.91151065327276204</v>
      </c>
      <c r="AO55" s="24">
        <v>0.92281781376518202</v>
      </c>
    </row>
    <row r="56" spans="1:41" x14ac:dyDescent="0.2">
      <c r="A56" s="17" t="s">
        <v>991</v>
      </c>
      <c r="AK56" s="17"/>
      <c r="AL56" s="18">
        <v>16538</v>
      </c>
      <c r="AM56" s="18">
        <v>330</v>
      </c>
      <c r="AN56" s="18">
        <v>146</v>
      </c>
      <c r="AO56" s="18">
        <v>272</v>
      </c>
    </row>
    <row r="57" spans="1:41" x14ac:dyDescent="0.2">
      <c r="A57" s="3" t="s">
        <v>990</v>
      </c>
      <c r="AK57" s="17"/>
      <c r="AL57" s="18">
        <v>424</v>
      </c>
      <c r="AM57" s="18">
        <v>3958</v>
      </c>
      <c r="AN57" s="18">
        <v>2</v>
      </c>
      <c r="AO57" s="18">
        <v>1</v>
      </c>
    </row>
    <row r="58" spans="1:41" x14ac:dyDescent="0.2">
      <c r="B58" s="18" t="s">
        <v>578</v>
      </c>
      <c r="C58" s="18" t="s">
        <v>580</v>
      </c>
      <c r="D58" s="18" t="s">
        <v>582</v>
      </c>
      <c r="E58" s="18" t="s">
        <v>132</v>
      </c>
      <c r="G58" s="18" t="s">
        <v>578</v>
      </c>
      <c r="H58" s="18" t="s">
        <v>580</v>
      </c>
      <c r="I58" s="18" t="s">
        <v>582</v>
      </c>
      <c r="J58" s="18" t="s">
        <v>132</v>
      </c>
      <c r="AK58" s="17"/>
      <c r="AL58" s="18">
        <v>271</v>
      </c>
      <c r="AM58" s="18">
        <v>9</v>
      </c>
      <c r="AN58" s="18">
        <v>5177</v>
      </c>
      <c r="AO58" s="18">
        <v>131</v>
      </c>
    </row>
    <row r="59" spans="1:41" x14ac:dyDescent="0.2">
      <c r="B59" s="24">
        <v>0.92887741151450698</v>
      </c>
      <c r="C59" s="24">
        <v>0.94904634028781898</v>
      </c>
      <c r="D59" s="24">
        <v>0.88188623712329595</v>
      </c>
      <c r="E59" s="24">
        <v>0.91423454497214096</v>
      </c>
      <c r="F59" s="24"/>
      <c r="G59" s="24">
        <v>0.88142292490118501</v>
      </c>
      <c r="H59" s="24">
        <v>0.91593567251461905</v>
      </c>
      <c r="I59" s="24">
        <v>0.80269058295964102</v>
      </c>
      <c r="J59" s="24">
        <v>0.85558210993513095</v>
      </c>
      <c r="AK59" s="17"/>
      <c r="AL59" s="18">
        <v>436</v>
      </c>
      <c r="AM59" s="18">
        <v>19</v>
      </c>
      <c r="AN59" s="18">
        <v>90</v>
      </c>
      <c r="AO59" s="18">
        <v>5111</v>
      </c>
    </row>
    <row r="60" spans="1:41" x14ac:dyDescent="0.2">
      <c r="B60" s="18">
        <v>16791</v>
      </c>
      <c r="C60" s="18">
        <v>258</v>
      </c>
      <c r="D60" s="18">
        <v>102</v>
      </c>
      <c r="E60" s="18">
        <v>135</v>
      </c>
      <c r="G60" s="18">
        <v>1646</v>
      </c>
      <c r="H60" s="18">
        <v>36</v>
      </c>
      <c r="I60" s="18">
        <v>20</v>
      </c>
      <c r="J60" s="18">
        <v>26</v>
      </c>
    </row>
    <row r="61" spans="1:41" x14ac:dyDescent="0.2">
      <c r="B61" s="18">
        <v>415</v>
      </c>
      <c r="C61" s="18">
        <v>3962</v>
      </c>
      <c r="D61" s="18">
        <v>3</v>
      </c>
      <c r="E61" s="18">
        <v>5</v>
      </c>
      <c r="G61" s="18">
        <v>77</v>
      </c>
      <c r="H61" s="18">
        <v>360</v>
      </c>
      <c r="I61" s="18">
        <v>0</v>
      </c>
      <c r="J61" s="18">
        <v>1</v>
      </c>
    </row>
    <row r="62" spans="1:41" x14ac:dyDescent="0.2">
      <c r="B62" s="18">
        <v>316</v>
      </c>
      <c r="C62" s="18">
        <v>8</v>
      </c>
      <c r="D62" s="18">
        <v>5170</v>
      </c>
      <c r="E62" s="18">
        <v>94</v>
      </c>
      <c r="G62" s="18">
        <v>82</v>
      </c>
      <c r="H62" s="18">
        <v>3</v>
      </c>
      <c r="I62" s="18">
        <v>461</v>
      </c>
      <c r="J62" s="18">
        <v>12</v>
      </c>
    </row>
    <row r="63" spans="1:41" x14ac:dyDescent="0.2">
      <c r="B63" s="18">
        <v>870</v>
      </c>
      <c r="C63" s="18">
        <v>8</v>
      </c>
      <c r="D63" s="18">
        <v>127</v>
      </c>
      <c r="E63" s="18">
        <v>4651</v>
      </c>
      <c r="G63" s="18">
        <v>116</v>
      </c>
      <c r="H63" s="18">
        <v>1</v>
      </c>
      <c r="I63" s="18">
        <v>16</v>
      </c>
      <c r="J63" s="18">
        <v>432</v>
      </c>
    </row>
    <row r="64" spans="1:41" x14ac:dyDescent="0.2">
      <c r="A64" s="18"/>
    </row>
    <row r="65" spans="1:10" x14ac:dyDescent="0.2">
      <c r="A65" s="17" t="s">
        <v>992</v>
      </c>
    </row>
    <row r="66" spans="1:10" x14ac:dyDescent="0.2">
      <c r="A66" s="3" t="s">
        <v>990</v>
      </c>
    </row>
    <row r="67" spans="1:10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</row>
    <row r="68" spans="1:10" x14ac:dyDescent="0.2">
      <c r="B68" s="24">
        <v>0.94902020355461003</v>
      </c>
      <c r="C68" s="24">
        <v>0.94997705369435503</v>
      </c>
      <c r="D68" s="24">
        <v>0.92712265659991</v>
      </c>
      <c r="E68" s="24">
        <v>0.938410724693996</v>
      </c>
      <c r="F68" s="24"/>
      <c r="G68" s="24">
        <v>0.89449680754028504</v>
      </c>
      <c r="H68" s="24">
        <v>0.90858725761772796</v>
      </c>
      <c r="I68" s="24">
        <v>0.84048686739269696</v>
      </c>
      <c r="J68" s="24">
        <v>0.87321131447587297</v>
      </c>
    </row>
    <row r="69" spans="1:10" x14ac:dyDescent="0.2">
      <c r="B69" s="18">
        <v>16747</v>
      </c>
      <c r="C69" s="18">
        <v>235</v>
      </c>
      <c r="D69" s="18">
        <v>125</v>
      </c>
      <c r="E69" s="18">
        <v>179</v>
      </c>
      <c r="G69" s="18">
        <v>1630</v>
      </c>
      <c r="H69" s="18">
        <v>33</v>
      </c>
      <c r="I69" s="18">
        <v>27</v>
      </c>
      <c r="J69" s="18">
        <v>38</v>
      </c>
    </row>
    <row r="70" spans="1:10" x14ac:dyDescent="0.2">
      <c r="B70" s="18">
        <v>371</v>
      </c>
      <c r="C70" s="18">
        <v>4007</v>
      </c>
      <c r="D70" s="18">
        <v>1</v>
      </c>
      <c r="E70" s="18">
        <v>6</v>
      </c>
      <c r="G70" s="18">
        <v>85</v>
      </c>
      <c r="H70" s="18">
        <v>350</v>
      </c>
      <c r="I70" s="18">
        <v>0</v>
      </c>
      <c r="J70" s="18">
        <v>3</v>
      </c>
    </row>
    <row r="71" spans="1:10" x14ac:dyDescent="0.2">
      <c r="B71" s="18">
        <v>138</v>
      </c>
      <c r="C71" s="18">
        <v>4</v>
      </c>
      <c r="D71" s="18">
        <v>5354</v>
      </c>
      <c r="E71" s="18">
        <v>92</v>
      </c>
      <c r="G71" s="18">
        <v>54</v>
      </c>
      <c r="H71" s="18">
        <v>2</v>
      </c>
      <c r="I71" s="18">
        <v>487</v>
      </c>
      <c r="J71" s="18">
        <v>15</v>
      </c>
    </row>
    <row r="72" spans="1:10" x14ac:dyDescent="0.2">
      <c r="B72" s="18">
        <v>406</v>
      </c>
      <c r="C72" s="18">
        <v>6</v>
      </c>
      <c r="D72" s="18">
        <v>115</v>
      </c>
      <c r="E72" s="18">
        <v>5129</v>
      </c>
      <c r="G72" s="18">
        <v>76</v>
      </c>
      <c r="H72" s="18">
        <v>1</v>
      </c>
      <c r="I72" s="18">
        <v>13</v>
      </c>
      <c r="J72" s="18">
        <v>475</v>
      </c>
    </row>
    <row r="74" spans="1:10" x14ac:dyDescent="0.2">
      <c r="A74" s="17" t="s">
        <v>996</v>
      </c>
    </row>
    <row r="75" spans="1:10" x14ac:dyDescent="0.2">
      <c r="A75" s="3" t="s">
        <v>997</v>
      </c>
    </row>
    <row r="76" spans="1:10" x14ac:dyDescent="0.2">
      <c r="B76" s="18" t="s">
        <v>578</v>
      </c>
      <c r="C76" s="18" t="s">
        <v>580</v>
      </c>
      <c r="D76" s="18" t="s">
        <v>582</v>
      </c>
      <c r="E76" s="18" t="s">
        <v>132</v>
      </c>
      <c r="G76" s="18" t="s">
        <v>578</v>
      </c>
      <c r="H76" s="18" t="s">
        <v>580</v>
      </c>
      <c r="I76" s="18" t="s">
        <v>582</v>
      </c>
      <c r="J76" s="18" t="s">
        <v>132</v>
      </c>
    </row>
    <row r="77" spans="1:10" x14ac:dyDescent="0.2">
      <c r="B77" s="24">
        <v>0.96551724137931005</v>
      </c>
      <c r="C77" s="24">
        <v>0.96935823250920505</v>
      </c>
      <c r="D77" s="24">
        <v>0.94324652888860405</v>
      </c>
      <c r="E77" s="24">
        <v>0.95612413658916195</v>
      </c>
      <c r="F77" s="24"/>
      <c r="G77" s="24">
        <v>0.93244320446392903</v>
      </c>
      <c r="H77" s="24">
        <v>0.91707659873506597</v>
      </c>
      <c r="I77" s="24">
        <v>0.83600256245996096</v>
      </c>
      <c r="J77" s="24">
        <v>0.874664879356568</v>
      </c>
    </row>
    <row r="78" spans="1:10" x14ac:dyDescent="0.2">
      <c r="B78" s="18">
        <v>17038</v>
      </c>
      <c r="C78" s="18">
        <v>140</v>
      </c>
      <c r="D78" s="18">
        <v>43</v>
      </c>
      <c r="E78" s="18">
        <v>65</v>
      </c>
      <c r="G78" s="18">
        <v>3374</v>
      </c>
      <c r="H78" s="18">
        <v>43</v>
      </c>
      <c r="I78" s="18">
        <v>18</v>
      </c>
      <c r="J78" s="18">
        <v>22</v>
      </c>
    </row>
    <row r="79" spans="1:10" x14ac:dyDescent="0.2">
      <c r="B79" s="18">
        <v>224</v>
      </c>
      <c r="C79" s="18">
        <v>4156</v>
      </c>
      <c r="D79" s="18">
        <v>3</v>
      </c>
      <c r="E79" s="18">
        <v>2</v>
      </c>
      <c r="G79" s="18">
        <v>68</v>
      </c>
      <c r="H79" s="18">
        <v>369</v>
      </c>
      <c r="I79" s="18">
        <v>0</v>
      </c>
      <c r="J79" s="18">
        <v>1</v>
      </c>
    </row>
    <row r="80" spans="1:10" x14ac:dyDescent="0.2">
      <c r="B80" s="18">
        <v>134</v>
      </c>
      <c r="C80" s="18">
        <v>2</v>
      </c>
      <c r="D80" s="18">
        <v>5316</v>
      </c>
      <c r="E80" s="18">
        <v>136</v>
      </c>
      <c r="G80" s="18">
        <v>73</v>
      </c>
      <c r="H80" s="18">
        <v>2</v>
      </c>
      <c r="I80" s="18">
        <v>462</v>
      </c>
      <c r="J80" s="18">
        <v>21</v>
      </c>
    </row>
    <row r="81" spans="1:22" x14ac:dyDescent="0.2">
      <c r="B81" s="18">
        <v>311</v>
      </c>
      <c r="C81" s="18">
        <v>8</v>
      </c>
      <c r="D81" s="18">
        <v>67</v>
      </c>
      <c r="E81" s="18">
        <v>5270</v>
      </c>
      <c r="G81" s="18">
        <v>80</v>
      </c>
      <c r="H81" s="18">
        <v>1</v>
      </c>
      <c r="I81" s="18">
        <v>10</v>
      </c>
      <c r="J81" s="18">
        <v>474</v>
      </c>
    </row>
    <row r="83" spans="1:22" x14ac:dyDescent="0.2">
      <c r="A83" s="17" t="s">
        <v>998</v>
      </c>
    </row>
    <row r="84" spans="1:22" x14ac:dyDescent="0.2">
      <c r="A84" s="3" t="s">
        <v>997</v>
      </c>
      <c r="L84" s="18" t="s">
        <v>1003</v>
      </c>
      <c r="M84" s="117"/>
      <c r="N84" s="117" t="s">
        <v>931</v>
      </c>
      <c r="O84" s="120" t="s">
        <v>932</v>
      </c>
      <c r="P84" s="120" t="s">
        <v>933</v>
      </c>
      <c r="Q84" s="118" t="s">
        <v>929</v>
      </c>
      <c r="R84" s="43"/>
      <c r="S84" s="120" t="s">
        <v>926</v>
      </c>
      <c r="T84" s="118" t="s">
        <v>934</v>
      </c>
      <c r="V84"/>
    </row>
    <row r="85" spans="1:22" x14ac:dyDescent="0.2">
      <c r="B85" s="18" t="s">
        <v>578</v>
      </c>
      <c r="C85" s="18" t="s">
        <v>580</v>
      </c>
      <c r="D85" s="18" t="s">
        <v>582</v>
      </c>
      <c r="E85" s="18" t="s">
        <v>132</v>
      </c>
      <c r="G85" s="18" t="s">
        <v>578</v>
      </c>
      <c r="H85" s="18" t="s">
        <v>580</v>
      </c>
      <c r="I85" s="18" t="s">
        <v>582</v>
      </c>
      <c r="J85" s="18" t="s">
        <v>132</v>
      </c>
      <c r="L85"/>
      <c r="M85" s="27" t="s">
        <v>930</v>
      </c>
      <c r="N85" s="142">
        <f>N89-SUM(N86:N88)</f>
        <v>4408.0094650553456</v>
      </c>
      <c r="O85" s="121">
        <f>O89-O86</f>
        <v>80.996800000000007</v>
      </c>
      <c r="P85" s="121">
        <f>P89-P87</f>
        <v>68.004300000000001</v>
      </c>
      <c r="Q85" s="126">
        <f>Q89-Q88</f>
        <v>120.01079999999999</v>
      </c>
      <c r="R85" s="126">
        <f>R89-SUM(R86:R88)</f>
        <v>4677.021365055346</v>
      </c>
      <c r="S85" s="117"/>
      <c r="T85" s="118"/>
      <c r="U85" s="89">
        <f>R85/R89</f>
        <v>0.84897828372759954</v>
      </c>
      <c r="V85"/>
    </row>
    <row r="86" spans="1:22" x14ac:dyDescent="0.2">
      <c r="B86" s="24">
        <v>0.96515266595777005</v>
      </c>
      <c r="C86" s="24">
        <v>0.97596377921299604</v>
      </c>
      <c r="D86" s="24">
        <v>0.93787190479237303</v>
      </c>
      <c r="E86" s="24">
        <v>0.95653876272513705</v>
      </c>
      <c r="F86" s="24"/>
      <c r="G86" s="24">
        <v>0.92965324830609797</v>
      </c>
      <c r="H86" s="116">
        <v>0.92810457516339795</v>
      </c>
      <c r="I86" s="116">
        <v>0.81870595771941002</v>
      </c>
      <c r="J86" s="24">
        <v>0.86997957794417902</v>
      </c>
      <c r="L86"/>
      <c r="M86" s="27" t="s">
        <v>927</v>
      </c>
      <c r="N86" s="133">
        <f>R86-O86</f>
        <v>80.996800000000007</v>
      </c>
      <c r="O86" s="121">
        <f>O90*O89</f>
        <v>203.00319999999999</v>
      </c>
      <c r="P86" s="121">
        <v>0</v>
      </c>
      <c r="Q86" s="126">
        <v>0</v>
      </c>
      <c r="R86" s="126">
        <f>O86/S86</f>
        <v>284</v>
      </c>
      <c r="S86" s="139">
        <v>0.71479999999999999</v>
      </c>
      <c r="T86" s="123"/>
      <c r="U86" s="89">
        <f>R86/R89</f>
        <v>5.1552005808676714E-2</v>
      </c>
      <c r="V86"/>
    </row>
    <row r="87" spans="1:22" x14ac:dyDescent="0.2">
      <c r="B87" s="18">
        <v>17110</v>
      </c>
      <c r="C87" s="18">
        <v>75</v>
      </c>
      <c r="D87" s="18">
        <v>25</v>
      </c>
      <c r="E87" s="18">
        <v>76</v>
      </c>
      <c r="G87" s="18">
        <v>3387</v>
      </c>
      <c r="H87" s="18">
        <v>27</v>
      </c>
      <c r="I87" s="18">
        <v>18</v>
      </c>
      <c r="J87" s="18">
        <v>25</v>
      </c>
      <c r="L87"/>
      <c r="M87" s="27" t="s">
        <v>928</v>
      </c>
      <c r="N87" s="133">
        <f>R87-P87</f>
        <v>44.999056097560981</v>
      </c>
      <c r="O87" s="121">
        <f>O89-SUM(O85:O86)</f>
        <v>0</v>
      </c>
      <c r="P87" s="121">
        <f>P90*P89</f>
        <v>204.9957</v>
      </c>
      <c r="Q87" s="126">
        <v>0</v>
      </c>
      <c r="R87" s="126">
        <f>P87/S87</f>
        <v>249.99475609756098</v>
      </c>
      <c r="S87" s="139">
        <v>0.82</v>
      </c>
      <c r="T87" s="123"/>
      <c r="U87" s="89">
        <f>R87/R89</f>
        <v>4.5379334924225988E-2</v>
      </c>
      <c r="V87"/>
    </row>
    <row r="88" spans="1:22" x14ac:dyDescent="0.2">
      <c r="B88" s="18">
        <v>297</v>
      </c>
      <c r="C88" s="18">
        <v>4081</v>
      </c>
      <c r="D88" s="18">
        <v>3</v>
      </c>
      <c r="E88" s="18">
        <v>4</v>
      </c>
      <c r="G88" s="18">
        <v>93</v>
      </c>
      <c r="H88" s="18">
        <v>343</v>
      </c>
      <c r="I88" s="18">
        <v>0</v>
      </c>
      <c r="J88" s="18">
        <v>2</v>
      </c>
      <c r="L88"/>
      <c r="M88" s="23" t="s">
        <v>929</v>
      </c>
      <c r="N88" s="141">
        <f>R88-Q88</f>
        <v>53.994678847093297</v>
      </c>
      <c r="O88" s="127">
        <v>0</v>
      </c>
      <c r="P88" s="127">
        <f>P89-SUM(P85:P87)</f>
        <v>0</v>
      </c>
      <c r="Q88" s="128">
        <f>Q90*Q89</f>
        <v>243.98920000000001</v>
      </c>
      <c r="R88" s="128">
        <f>Q88/S88</f>
        <v>297.98387884709331</v>
      </c>
      <c r="S88" s="140">
        <v>0.81879999999999997</v>
      </c>
      <c r="T88" s="125"/>
      <c r="U88" s="89">
        <f>R88/R89</f>
        <v>5.409037553949779E-2</v>
      </c>
      <c r="V88"/>
    </row>
    <row r="89" spans="1:22" x14ac:dyDescent="0.2">
      <c r="B89" s="18">
        <v>169</v>
      </c>
      <c r="C89" s="18">
        <v>1</v>
      </c>
      <c r="D89" s="18">
        <v>5328</v>
      </c>
      <c r="E89" s="18">
        <v>90</v>
      </c>
      <c r="G89" s="18">
        <v>79</v>
      </c>
      <c r="H89" s="18">
        <v>1</v>
      </c>
      <c r="I89" s="18">
        <v>465</v>
      </c>
      <c r="J89" s="18">
        <v>13</v>
      </c>
      <c r="L89"/>
      <c r="M89" s="27"/>
      <c r="N89" s="144">
        <v>4588</v>
      </c>
      <c r="O89" s="145">
        <v>284</v>
      </c>
      <c r="P89" s="145">
        <v>273</v>
      </c>
      <c r="Q89" s="146">
        <v>364</v>
      </c>
      <c r="R89" s="121">
        <f>SUM(N89:Q89)</f>
        <v>5509</v>
      </c>
      <c r="S89" s="45" t="s">
        <v>625</v>
      </c>
      <c r="T89" s="45" t="s">
        <v>598</v>
      </c>
      <c r="U89" s="45" t="s">
        <v>596</v>
      </c>
      <c r="V89" s="45" t="s">
        <v>938</v>
      </c>
    </row>
    <row r="90" spans="1:22" x14ac:dyDescent="0.2">
      <c r="B90" s="18">
        <v>320</v>
      </c>
      <c r="C90" s="18">
        <v>5</v>
      </c>
      <c r="D90" s="18">
        <v>82</v>
      </c>
      <c r="E90" s="18">
        <v>5249</v>
      </c>
      <c r="G90" s="18">
        <v>82</v>
      </c>
      <c r="H90" s="18">
        <v>0</v>
      </c>
      <c r="I90" s="18">
        <v>13</v>
      </c>
      <c r="J90" s="18">
        <v>470</v>
      </c>
      <c r="L90"/>
      <c r="M90" s="23" t="s">
        <v>925</v>
      </c>
      <c r="N90" s="23"/>
      <c r="O90" s="129">
        <v>0.71479999999999999</v>
      </c>
      <c r="P90" s="129">
        <v>0.75090000000000001</v>
      </c>
      <c r="Q90" s="134">
        <v>0.67030000000000001</v>
      </c>
      <c r="R90" s="143"/>
      <c r="S90" s="46">
        <f>SUM(N85,O86,P87,Q88 )/R89</f>
        <v>0.918496562907124</v>
      </c>
      <c r="T90" s="66">
        <f>(O86+P87+Q88)/SUM(O89:Q89)</f>
        <v>0.707913246471227</v>
      </c>
      <c r="U90" s="46">
        <f>(O86+P87+Q88)/SUM(R86:R88)</f>
        <v>0.78365966698576617</v>
      </c>
      <c r="V90" s="67">
        <f>2*T90*U90/(T90+U90)</f>
        <v>0.7438631447103573</v>
      </c>
    </row>
    <row r="92" spans="1:22" x14ac:dyDescent="0.2">
      <c r="A92" s="17" t="s">
        <v>1000</v>
      </c>
    </row>
    <row r="93" spans="1:22" x14ac:dyDescent="0.2">
      <c r="A93" s="3" t="s">
        <v>1002</v>
      </c>
      <c r="L93" s="18" t="s">
        <v>999</v>
      </c>
      <c r="M93" s="117"/>
      <c r="N93" s="117" t="s">
        <v>931</v>
      </c>
      <c r="O93" s="120" t="s">
        <v>932</v>
      </c>
      <c r="P93" s="120" t="s">
        <v>933</v>
      </c>
      <c r="Q93" s="118" t="s">
        <v>929</v>
      </c>
      <c r="R93" s="43"/>
      <c r="S93" s="120" t="s">
        <v>926</v>
      </c>
      <c r="T93" s="118" t="s">
        <v>934</v>
      </c>
      <c r="V93"/>
    </row>
    <row r="94" spans="1:22" x14ac:dyDescent="0.2">
      <c r="B94" s="18" t="s">
        <v>578</v>
      </c>
      <c r="C94" s="18" t="s">
        <v>580</v>
      </c>
      <c r="D94" s="18" t="s">
        <v>582</v>
      </c>
      <c r="E94" s="18" t="s">
        <v>132</v>
      </c>
      <c r="G94" s="18" t="s">
        <v>578</v>
      </c>
      <c r="H94" s="18" t="s">
        <v>580</v>
      </c>
      <c r="I94" s="18" t="s">
        <v>582</v>
      </c>
      <c r="J94" s="18" t="s">
        <v>132</v>
      </c>
      <c r="L94"/>
      <c r="M94" s="27" t="s">
        <v>930</v>
      </c>
      <c r="N94" s="142">
        <f>N98-SUM(N95:N97)</f>
        <v>4442.9837767254248</v>
      </c>
      <c r="O94" s="121">
        <f>O98-O95</f>
        <v>61.009199999999993</v>
      </c>
      <c r="P94" s="121">
        <f>P98-P96</f>
        <v>58.004899999999992</v>
      </c>
      <c r="Q94" s="126">
        <f>Q98-Q97</f>
        <v>115.01150000000001</v>
      </c>
      <c r="R94" s="126">
        <f>R98-SUM(R95:R97)</f>
        <v>4677.0093767254257</v>
      </c>
      <c r="S94" s="117"/>
      <c r="T94" s="118"/>
      <c r="U94" s="89">
        <f>R94/R98</f>
        <v>0.84897610759219921</v>
      </c>
      <c r="V94"/>
    </row>
    <row r="95" spans="1:22" x14ac:dyDescent="0.2">
      <c r="B95" s="24">
        <v>0.95227100106334495</v>
      </c>
      <c r="C95" s="24">
        <v>0.97423807571409005</v>
      </c>
      <c r="D95" s="24">
        <v>0.91221447309488701</v>
      </c>
      <c r="E95" s="24">
        <v>0.94220665499124301</v>
      </c>
      <c r="F95" s="24"/>
      <c r="G95" s="92">
        <v>0.921283379832602</v>
      </c>
      <c r="H95" s="92">
        <v>0.92561983471074305</v>
      </c>
      <c r="I95" s="92">
        <v>0.78923766816143404</v>
      </c>
      <c r="J95" s="24">
        <v>0.85200553250345701</v>
      </c>
      <c r="L95"/>
      <c r="M95" s="27" t="s">
        <v>927</v>
      </c>
      <c r="N95" s="133">
        <f>R95-O95</f>
        <v>93.010389591078052</v>
      </c>
      <c r="O95" s="121">
        <f>O99*O98</f>
        <v>190.99080000000001</v>
      </c>
      <c r="P95" s="121">
        <v>0</v>
      </c>
      <c r="Q95" s="126">
        <v>0</v>
      </c>
      <c r="R95" s="126">
        <f>O95/S95</f>
        <v>284.00118959107806</v>
      </c>
      <c r="S95" s="139">
        <v>0.67249999999999999</v>
      </c>
      <c r="T95" s="123"/>
      <c r="U95" s="89">
        <f>R95/R98</f>
        <v>5.1552221744613914E-2</v>
      </c>
      <c r="V95"/>
    </row>
    <row r="96" spans="1:22" x14ac:dyDescent="0.2">
      <c r="B96" s="18">
        <v>17087</v>
      </c>
      <c r="C96" s="18">
        <v>105</v>
      </c>
      <c r="D96" s="18">
        <v>26</v>
      </c>
      <c r="E96" s="18">
        <v>68</v>
      </c>
      <c r="G96" s="18">
        <v>3391</v>
      </c>
      <c r="H96" s="18">
        <v>33</v>
      </c>
      <c r="I96" s="18">
        <v>12</v>
      </c>
      <c r="J96" s="18">
        <v>21</v>
      </c>
      <c r="L96"/>
      <c r="M96" s="27" t="s">
        <v>928</v>
      </c>
      <c r="N96" s="133">
        <f>R96-P96</f>
        <v>50.998744221105511</v>
      </c>
      <c r="O96" s="121">
        <f>O98-SUM(O94:O95)</f>
        <v>0</v>
      </c>
      <c r="P96" s="121">
        <f>P99*P98</f>
        <v>198.99510000000001</v>
      </c>
      <c r="Q96" s="126">
        <v>0</v>
      </c>
      <c r="R96" s="126">
        <f>P96/S96</f>
        <v>249.99384422110552</v>
      </c>
      <c r="S96" s="139">
        <v>0.79600000000000004</v>
      </c>
      <c r="T96" s="123"/>
      <c r="U96" s="89">
        <f>R96/R98</f>
        <v>4.5379169399365676E-2</v>
      </c>
      <c r="V96"/>
    </row>
    <row r="97" spans="1:22" x14ac:dyDescent="0.2">
      <c r="B97" s="18">
        <v>225</v>
      </c>
      <c r="C97" s="18">
        <v>4151</v>
      </c>
      <c r="D97" s="18">
        <v>9</v>
      </c>
      <c r="E97" s="18">
        <v>0</v>
      </c>
      <c r="G97" s="18">
        <v>89</v>
      </c>
      <c r="H97" s="18">
        <v>347</v>
      </c>
      <c r="I97" s="18">
        <v>2</v>
      </c>
      <c r="J97" s="18">
        <v>0</v>
      </c>
      <c r="L97"/>
      <c r="M97" s="23" t="s">
        <v>929</v>
      </c>
      <c r="N97" s="141">
        <f>R97-Q97</f>
        <v>48.007089462391207</v>
      </c>
      <c r="O97" s="127">
        <v>0</v>
      </c>
      <c r="P97" s="127">
        <f>P98-SUM(P94:P96)</f>
        <v>0</v>
      </c>
      <c r="Q97" s="128">
        <f>Q99*Q98</f>
        <v>249.98849999999999</v>
      </c>
      <c r="R97" s="128">
        <f>Q97/S97</f>
        <v>297.99558946239119</v>
      </c>
      <c r="S97" s="140">
        <v>0.83889999999999998</v>
      </c>
      <c r="T97" s="125"/>
      <c r="U97" s="89">
        <f>R97/R98</f>
        <v>5.4092501263821237E-2</v>
      </c>
      <c r="V97"/>
    </row>
    <row r="98" spans="1:22" x14ac:dyDescent="0.2">
      <c r="B98" s="18">
        <v>225</v>
      </c>
      <c r="C98" s="18">
        <v>4</v>
      </c>
      <c r="D98" s="18">
        <v>5268</v>
      </c>
      <c r="E98" s="18">
        <v>91</v>
      </c>
      <c r="G98" s="18">
        <v>91</v>
      </c>
      <c r="H98" s="18">
        <v>3</v>
      </c>
      <c r="I98" s="18">
        <v>447</v>
      </c>
      <c r="J98" s="18">
        <v>17</v>
      </c>
      <c r="L98"/>
      <c r="M98" s="27"/>
      <c r="N98" s="144">
        <v>4635</v>
      </c>
      <c r="O98" s="145">
        <v>252</v>
      </c>
      <c r="P98" s="145">
        <v>257</v>
      </c>
      <c r="Q98" s="146">
        <v>365</v>
      </c>
      <c r="R98" s="121">
        <f>SUM(N98:Q98)</f>
        <v>5509</v>
      </c>
      <c r="S98" s="45" t="s">
        <v>625</v>
      </c>
      <c r="T98" s="45" t="s">
        <v>598</v>
      </c>
      <c r="U98" s="45" t="s">
        <v>596</v>
      </c>
      <c r="V98" s="45" t="s">
        <v>938</v>
      </c>
    </row>
    <row r="99" spans="1:22" x14ac:dyDescent="0.2">
      <c r="B99" s="18">
        <v>744</v>
      </c>
      <c r="C99" s="18">
        <v>0</v>
      </c>
      <c r="D99" s="18">
        <v>74</v>
      </c>
      <c r="E99" s="18">
        <v>4838</v>
      </c>
      <c r="G99" s="18">
        <v>116</v>
      </c>
      <c r="H99" s="18">
        <v>0</v>
      </c>
      <c r="I99" s="18">
        <v>11</v>
      </c>
      <c r="J99" s="18">
        <v>438</v>
      </c>
      <c r="L99"/>
      <c r="M99" s="23" t="s">
        <v>925</v>
      </c>
      <c r="N99" s="23"/>
      <c r="O99" s="129">
        <v>0.75790000000000002</v>
      </c>
      <c r="P99" s="129">
        <v>0.77429999999999999</v>
      </c>
      <c r="Q99" s="134">
        <v>0.68489999999999995</v>
      </c>
      <c r="R99" s="143"/>
      <c r="S99" s="46">
        <f>SUM(N94,O95,P96,Q97 )/R98</f>
        <v>0.92266439947820378</v>
      </c>
      <c r="T99" s="66">
        <f>(O95+P96+Q97)/SUM(O98:Q98)</f>
        <v>0.73223615560640742</v>
      </c>
      <c r="U99" s="46">
        <f>(O95+P96+Q97)/SUM(R95:R97)</f>
        <v>0.76920866906067853</v>
      </c>
      <c r="V99" s="67">
        <f>2*T99*U99/(T99+U99)</f>
        <v>0.75026719522244156</v>
      </c>
    </row>
    <row r="101" spans="1:22" x14ac:dyDescent="0.2">
      <c r="A101" s="17" t="s">
        <v>1001</v>
      </c>
    </row>
    <row r="102" spans="1:22" x14ac:dyDescent="0.2">
      <c r="A102" s="3" t="s">
        <v>1002</v>
      </c>
    </row>
    <row r="103" spans="1:22" x14ac:dyDescent="0.2">
      <c r="B103" s="18" t="s">
        <v>578</v>
      </c>
      <c r="C103" s="18" t="s">
        <v>580</v>
      </c>
      <c r="D103" s="18" t="s">
        <v>582</v>
      </c>
      <c r="E103" s="18" t="s">
        <v>132</v>
      </c>
      <c r="G103" s="18" t="s">
        <v>578</v>
      </c>
      <c r="H103" s="18" t="s">
        <v>580</v>
      </c>
      <c r="I103" s="18" t="s">
        <v>582</v>
      </c>
      <c r="J103" s="18" t="s">
        <v>132</v>
      </c>
    </row>
    <row r="104" spans="1:22" x14ac:dyDescent="0.2">
      <c r="B104" s="24">
        <v>0.95497493543976897</v>
      </c>
      <c r="C104" s="24">
        <v>0.96992785381970104</v>
      </c>
      <c r="D104" s="24">
        <v>0.92040437647962103</v>
      </c>
      <c r="E104" s="24">
        <v>0.94451739986868</v>
      </c>
      <c r="F104" s="24"/>
      <c r="G104" s="24">
        <v>0.92327620565962498</v>
      </c>
      <c r="H104" s="24">
        <v>0.91684901531728602</v>
      </c>
      <c r="I104" s="24">
        <v>0.80525304292120403</v>
      </c>
      <c r="J104" s="24">
        <v>0.85743519781718902</v>
      </c>
    </row>
    <row r="105" spans="1:22" x14ac:dyDescent="0.2">
      <c r="B105" s="18">
        <v>17048</v>
      </c>
      <c r="C105" s="18">
        <v>132</v>
      </c>
      <c r="D105" s="18">
        <v>38</v>
      </c>
      <c r="E105" s="18">
        <v>68</v>
      </c>
      <c r="G105" s="18">
        <v>3376</v>
      </c>
      <c r="H105" s="18">
        <v>45</v>
      </c>
      <c r="I105" s="18">
        <v>13</v>
      </c>
      <c r="J105" s="18">
        <v>23</v>
      </c>
    </row>
    <row r="106" spans="1:22" x14ac:dyDescent="0.2">
      <c r="B106" s="18">
        <v>164</v>
      </c>
      <c r="C106" s="18">
        <v>4214</v>
      </c>
      <c r="D106" s="18">
        <v>7</v>
      </c>
      <c r="E106" s="18">
        <v>0</v>
      </c>
      <c r="G106" s="18">
        <v>75</v>
      </c>
      <c r="H106" s="18">
        <v>361</v>
      </c>
      <c r="I106" s="18">
        <v>2</v>
      </c>
      <c r="J106" s="18">
        <v>0</v>
      </c>
    </row>
    <row r="107" spans="1:22" x14ac:dyDescent="0.2">
      <c r="B107" s="18">
        <v>212</v>
      </c>
      <c r="C107" s="18">
        <v>26</v>
      </c>
      <c r="D107" s="18">
        <v>5238</v>
      </c>
      <c r="E107" s="18">
        <v>112</v>
      </c>
      <c r="G107" s="18">
        <v>83</v>
      </c>
      <c r="H107" s="18">
        <v>6</v>
      </c>
      <c r="I107" s="18">
        <v>453</v>
      </c>
      <c r="J107" s="18">
        <v>16</v>
      </c>
    </row>
    <row r="108" spans="1:22" x14ac:dyDescent="0.2">
      <c r="B108" s="18">
        <v>660</v>
      </c>
      <c r="C108" s="18">
        <v>0</v>
      </c>
      <c r="D108" s="18">
        <v>63</v>
      </c>
      <c r="E108" s="18">
        <v>4933</v>
      </c>
      <c r="G108" s="18">
        <v>113</v>
      </c>
      <c r="H108" s="18">
        <v>0</v>
      </c>
      <c r="I108" s="18">
        <v>9</v>
      </c>
      <c r="J108" s="18">
        <v>443</v>
      </c>
    </row>
    <row r="110" spans="1:22" x14ac:dyDescent="0.2">
      <c r="A110" s="17" t="s">
        <v>1004</v>
      </c>
    </row>
    <row r="111" spans="1:22" x14ac:dyDescent="0.2">
      <c r="A111" s="3" t="s">
        <v>1006</v>
      </c>
      <c r="L111" s="18" t="s">
        <v>1007</v>
      </c>
      <c r="M111" s="117"/>
      <c r="N111" s="117" t="s">
        <v>931</v>
      </c>
      <c r="O111" s="120" t="s">
        <v>932</v>
      </c>
      <c r="P111" s="120" t="s">
        <v>933</v>
      </c>
      <c r="Q111" s="118" t="s">
        <v>929</v>
      </c>
      <c r="R111" s="43"/>
      <c r="S111" s="120" t="s">
        <v>926</v>
      </c>
      <c r="T111" s="118" t="s">
        <v>934</v>
      </c>
      <c r="V111"/>
    </row>
    <row r="112" spans="1:22" x14ac:dyDescent="0.2">
      <c r="B112" s="18" t="s">
        <v>578</v>
      </c>
      <c r="C112" s="18" t="s">
        <v>580</v>
      </c>
      <c r="D112" s="18" t="s">
        <v>582</v>
      </c>
      <c r="E112" s="18" t="s">
        <v>132</v>
      </c>
      <c r="G112" s="18" t="s">
        <v>578</v>
      </c>
      <c r="H112" s="18" t="s">
        <v>580</v>
      </c>
      <c r="I112" s="18" t="s">
        <v>582</v>
      </c>
      <c r="J112" s="18" t="s">
        <v>132</v>
      </c>
      <c r="L112"/>
      <c r="M112" s="27" t="s">
        <v>930</v>
      </c>
      <c r="N112" s="142">
        <f>N116-SUM(N113:N115)</f>
        <v>4320.9945545035816</v>
      </c>
      <c r="O112" s="121">
        <f>O116-O113</f>
        <v>125.994</v>
      </c>
      <c r="P112" s="121">
        <f>P116-P114</f>
        <v>99.002999999999986</v>
      </c>
      <c r="Q112" s="126">
        <f>Q116-Q115</f>
        <v>130.98750000000001</v>
      </c>
      <c r="R112" s="126">
        <f>R116-SUM(R113:R115)</f>
        <v>4676.9790545035812</v>
      </c>
      <c r="S112" s="117"/>
      <c r="T112" s="118"/>
      <c r="U112" s="89">
        <f>R112/R116</f>
        <v>0.84897060346770403</v>
      </c>
      <c r="V112"/>
    </row>
    <row r="113" spans="1:22" x14ac:dyDescent="0.2">
      <c r="B113" s="24">
        <v>0.98316876803888797</v>
      </c>
      <c r="C113" s="24">
        <v>0.98258963115811104</v>
      </c>
      <c r="D113" s="24">
        <v>0.97498240450444595</v>
      </c>
      <c r="E113" s="24">
        <v>0.97877123679223998</v>
      </c>
      <c r="F113" s="24"/>
      <c r="G113" s="24">
        <v>0.94440015942606603</v>
      </c>
      <c r="H113" s="24">
        <v>0.94134275618374497</v>
      </c>
      <c r="I113" s="24">
        <v>0.85329916720051202</v>
      </c>
      <c r="J113" s="24">
        <v>0.89516129032257996</v>
      </c>
      <c r="L113"/>
      <c r="M113" s="27" t="s">
        <v>927</v>
      </c>
      <c r="N113" s="133">
        <f>R113-O113</f>
        <v>80.006251148545147</v>
      </c>
      <c r="O113" s="121">
        <f>O117*O116</f>
        <v>204.006</v>
      </c>
      <c r="P113" s="121">
        <v>0</v>
      </c>
      <c r="Q113" s="126">
        <v>0</v>
      </c>
      <c r="R113" s="126">
        <f>O113/S113</f>
        <v>284.01225114854515</v>
      </c>
      <c r="S113" s="139">
        <v>0.71830000000000005</v>
      </c>
      <c r="T113" s="123"/>
      <c r="U113" s="89">
        <f>R113/R116</f>
        <v>5.1554229651215311E-2</v>
      </c>
      <c r="V113"/>
    </row>
    <row r="114" spans="1:22" x14ac:dyDescent="0.2">
      <c r="B114" s="18">
        <v>17123</v>
      </c>
      <c r="C114" s="18">
        <v>103</v>
      </c>
      <c r="D114" s="18">
        <v>26</v>
      </c>
      <c r="E114" s="18">
        <v>34</v>
      </c>
      <c r="G114" s="18">
        <v>3407</v>
      </c>
      <c r="H114" s="18">
        <v>33</v>
      </c>
      <c r="I114" s="18">
        <v>8</v>
      </c>
      <c r="J114" s="18">
        <v>9</v>
      </c>
      <c r="L114"/>
      <c r="M114" s="27" t="s">
        <v>928</v>
      </c>
      <c r="N114" s="133">
        <f>R114-P114</f>
        <v>43.999359223300985</v>
      </c>
      <c r="O114" s="121">
        <f>O116-SUM(O112:O113)</f>
        <v>0</v>
      </c>
      <c r="P114" s="121">
        <f>P117*P116</f>
        <v>205.99700000000001</v>
      </c>
      <c r="Q114" s="126">
        <v>0</v>
      </c>
      <c r="R114" s="126">
        <f>P114/S114</f>
        <v>249.996359223301</v>
      </c>
      <c r="S114" s="139">
        <v>0.82399999999999995</v>
      </c>
      <c r="T114" s="123"/>
      <c r="U114" s="89">
        <f>R114/R116</f>
        <v>4.5379625925449446E-2</v>
      </c>
      <c r="V114"/>
    </row>
    <row r="115" spans="1:22" x14ac:dyDescent="0.2">
      <c r="B115" s="18">
        <v>83</v>
      </c>
      <c r="C115" s="18">
        <v>4299</v>
      </c>
      <c r="D115" s="18">
        <v>1</v>
      </c>
      <c r="E115" s="18">
        <v>2</v>
      </c>
      <c r="G115" s="18">
        <v>64</v>
      </c>
      <c r="H115" s="18">
        <v>372</v>
      </c>
      <c r="I115" s="18">
        <v>0</v>
      </c>
      <c r="J115" s="18">
        <v>2</v>
      </c>
      <c r="L115"/>
      <c r="M115" s="23" t="s">
        <v>929</v>
      </c>
      <c r="N115" s="141">
        <f>R115-Q115</f>
        <v>53.999835124572542</v>
      </c>
      <c r="O115" s="127">
        <v>0</v>
      </c>
      <c r="P115" s="127">
        <f>P116-SUM(P112:P114)</f>
        <v>0</v>
      </c>
      <c r="Q115" s="128">
        <f>Q117*Q116</f>
        <v>244.01249999999999</v>
      </c>
      <c r="R115" s="128">
        <f>Q115/S115</f>
        <v>298.01233512457253</v>
      </c>
      <c r="S115" s="140">
        <v>0.81879999999999997</v>
      </c>
      <c r="T115" s="125"/>
      <c r="U115" s="89">
        <f>R115/R116</f>
        <v>5.4095540955631245E-2</v>
      </c>
      <c r="V115"/>
    </row>
    <row r="116" spans="1:22" x14ac:dyDescent="0.2">
      <c r="B116" s="18">
        <v>77</v>
      </c>
      <c r="C116" s="18">
        <v>2</v>
      </c>
      <c r="D116" s="18">
        <v>5464</v>
      </c>
      <c r="E116" s="18">
        <v>45</v>
      </c>
      <c r="G116" s="18">
        <v>56</v>
      </c>
      <c r="H116" s="18">
        <v>2</v>
      </c>
      <c r="I116" s="18">
        <v>484</v>
      </c>
      <c r="J116" s="18">
        <v>16</v>
      </c>
      <c r="L116"/>
      <c r="M116" s="27"/>
      <c r="N116" s="144">
        <v>4499</v>
      </c>
      <c r="O116" s="145">
        <v>330</v>
      </c>
      <c r="P116" s="145">
        <v>305</v>
      </c>
      <c r="Q116" s="146">
        <v>375</v>
      </c>
      <c r="R116" s="121">
        <f>SUM(N116:Q116)</f>
        <v>5509</v>
      </c>
      <c r="S116" s="45" t="s">
        <v>625</v>
      </c>
      <c r="T116" s="45" t="s">
        <v>598</v>
      </c>
      <c r="U116" s="45" t="s">
        <v>596</v>
      </c>
      <c r="V116" s="45" t="s">
        <v>938</v>
      </c>
    </row>
    <row r="117" spans="1:22" x14ac:dyDescent="0.2">
      <c r="B117" s="18">
        <v>124</v>
      </c>
      <c r="C117" s="18">
        <v>2</v>
      </c>
      <c r="D117" s="18">
        <v>55</v>
      </c>
      <c r="E117" s="18">
        <v>5475</v>
      </c>
      <c r="G117" s="18">
        <v>76</v>
      </c>
      <c r="H117" s="18">
        <v>2</v>
      </c>
      <c r="I117" s="18">
        <v>11</v>
      </c>
      <c r="J117" s="18">
        <v>476</v>
      </c>
      <c r="L117"/>
      <c r="M117" s="23" t="s">
        <v>925</v>
      </c>
      <c r="N117" s="23"/>
      <c r="O117" s="129">
        <v>0.61819999999999997</v>
      </c>
      <c r="P117" s="129">
        <v>0.6754</v>
      </c>
      <c r="Q117" s="134">
        <v>0.65069999999999995</v>
      </c>
      <c r="R117" s="143"/>
      <c r="S117" s="46">
        <f>SUM(N112,O113,P114,Q115 )/R116</f>
        <v>0.90306953249293553</v>
      </c>
      <c r="T117" s="66">
        <f>(O113+P114+Q115)/SUM(O116:Q116)</f>
        <v>0.64754009900990095</v>
      </c>
      <c r="U117" s="46">
        <f>(O113+P114+Q115)/SUM(R113:R115)</f>
        <v>0.78605653324002189</v>
      </c>
      <c r="V117" s="67">
        <f>2*T117*U117/(T117+U117)</f>
        <v>0.71010647473798949</v>
      </c>
    </row>
    <row r="119" spans="1:22" x14ac:dyDescent="0.2">
      <c r="A119" s="17" t="s">
        <v>1005</v>
      </c>
    </row>
    <row r="120" spans="1:22" x14ac:dyDescent="0.2">
      <c r="A120" s="3" t="s">
        <v>1006</v>
      </c>
    </row>
    <row r="121" spans="1:22" x14ac:dyDescent="0.2">
      <c r="B121" s="18" t="s">
        <v>578</v>
      </c>
      <c r="C121" s="18" t="s">
        <v>580</v>
      </c>
      <c r="D121" s="18" t="s">
        <v>582</v>
      </c>
      <c r="E121" s="18" t="s">
        <v>132</v>
      </c>
      <c r="G121" s="18" t="s">
        <v>578</v>
      </c>
      <c r="H121" s="18" t="s">
        <v>580</v>
      </c>
      <c r="I121" s="18" t="s">
        <v>582</v>
      </c>
      <c r="J121" s="18" t="s">
        <v>132</v>
      </c>
    </row>
    <row r="122" spans="1:22" x14ac:dyDescent="0.2">
      <c r="B122" s="24">
        <v>0.973173325231657</v>
      </c>
      <c r="C122" s="24">
        <v>0.97222222222222199</v>
      </c>
      <c r="D122" s="24">
        <v>0.96295348390811897</v>
      </c>
      <c r="E122" s="24">
        <v>0.96756565624095903</v>
      </c>
      <c r="F122" s="24"/>
      <c r="G122" s="24">
        <v>0.93443603029095201</v>
      </c>
      <c r="H122" s="24">
        <v>0.91747572815533895</v>
      </c>
      <c r="I122" s="24">
        <v>0.84753363228699496</v>
      </c>
      <c r="J122" s="24">
        <v>0.88111888111888104</v>
      </c>
    </row>
    <row r="123" spans="1:22" x14ac:dyDescent="0.2">
      <c r="B123" s="18">
        <v>16982</v>
      </c>
      <c r="C123" s="18">
        <v>220</v>
      </c>
      <c r="D123" s="18">
        <v>48</v>
      </c>
      <c r="E123" s="18">
        <v>36</v>
      </c>
      <c r="G123" s="18">
        <v>3366</v>
      </c>
      <c r="H123" s="18">
        <v>56</v>
      </c>
      <c r="I123" s="18">
        <v>19</v>
      </c>
      <c r="J123" s="18">
        <v>16</v>
      </c>
    </row>
    <row r="124" spans="1:22" x14ac:dyDescent="0.2">
      <c r="B124" s="18">
        <v>184</v>
      </c>
      <c r="C124" s="18">
        <v>4199</v>
      </c>
      <c r="D124" s="18">
        <v>0</v>
      </c>
      <c r="E124" s="18">
        <v>2</v>
      </c>
      <c r="G124" s="18">
        <v>67</v>
      </c>
      <c r="H124" s="18">
        <v>369</v>
      </c>
      <c r="I124" s="18">
        <v>0</v>
      </c>
      <c r="J124" s="18">
        <v>2</v>
      </c>
    </row>
    <row r="125" spans="1:22" x14ac:dyDescent="0.2">
      <c r="B125" s="18">
        <v>82</v>
      </c>
      <c r="C125" s="18">
        <v>3</v>
      </c>
      <c r="D125" s="18">
        <v>5451</v>
      </c>
      <c r="E125" s="18">
        <v>52</v>
      </c>
      <c r="G125" s="18">
        <v>55</v>
      </c>
      <c r="H125" s="18">
        <v>3</v>
      </c>
      <c r="I125" s="18">
        <v>488</v>
      </c>
      <c r="J125" s="18">
        <v>12</v>
      </c>
    </row>
    <row r="126" spans="1:22" x14ac:dyDescent="0.2">
      <c r="B126" s="18">
        <v>187</v>
      </c>
      <c r="C126" s="18">
        <v>1</v>
      </c>
      <c r="D126" s="18">
        <v>68</v>
      </c>
      <c r="E126" s="18">
        <v>5400</v>
      </c>
      <c r="G126" s="18">
        <v>88</v>
      </c>
      <c r="H126" s="18">
        <v>0</v>
      </c>
      <c r="I126" s="18">
        <v>11</v>
      </c>
      <c r="J126" s="18">
        <v>466</v>
      </c>
    </row>
    <row r="128" spans="1:22" x14ac:dyDescent="0.2">
      <c r="A128" s="17" t="s">
        <v>1008</v>
      </c>
    </row>
    <row r="129" spans="1:10" x14ac:dyDescent="0.2">
      <c r="A129" s="3" t="s">
        <v>1006</v>
      </c>
    </row>
    <row r="130" spans="1:10" x14ac:dyDescent="0.2">
      <c r="B130" s="18" t="s">
        <v>578</v>
      </c>
      <c r="C130" s="18" t="s">
        <v>580</v>
      </c>
      <c r="D130" s="18" t="s">
        <v>582</v>
      </c>
      <c r="E130" s="18" t="s">
        <v>132</v>
      </c>
      <c r="G130" s="18" t="s">
        <v>578</v>
      </c>
      <c r="H130" s="18" t="s">
        <v>580</v>
      </c>
      <c r="I130" s="18" t="s">
        <v>582</v>
      </c>
      <c r="J130" s="18" t="s">
        <v>132</v>
      </c>
    </row>
    <row r="131" spans="1:10" x14ac:dyDescent="0.2">
      <c r="B131" s="24">
        <v>0.96378550812699304</v>
      </c>
      <c r="C131" s="24">
        <v>0.97063471161443204</v>
      </c>
      <c r="D131" s="24">
        <v>0.94324652888860405</v>
      </c>
      <c r="E131" s="24">
        <v>0.95674465392478103</v>
      </c>
      <c r="F131" s="24"/>
      <c r="G131" s="24">
        <v>0.92965324830609797</v>
      </c>
      <c r="H131" s="24">
        <v>0.91968727789623295</v>
      </c>
      <c r="I131" s="24">
        <v>0.82895579756566296</v>
      </c>
      <c r="J131" s="24">
        <v>0.87196765498652296</v>
      </c>
    </row>
    <row r="132" spans="1:10" x14ac:dyDescent="0.2">
      <c r="B132" s="18">
        <v>16981</v>
      </c>
      <c r="C132" s="18">
        <v>207</v>
      </c>
      <c r="D132" s="18">
        <v>59</v>
      </c>
      <c r="E132" s="18">
        <v>39</v>
      </c>
      <c r="G132" s="18">
        <v>3371</v>
      </c>
      <c r="H132" s="18">
        <v>51</v>
      </c>
      <c r="I132" s="18">
        <v>22</v>
      </c>
      <c r="J132" s="18">
        <v>13</v>
      </c>
    </row>
    <row r="133" spans="1:10" x14ac:dyDescent="0.2">
      <c r="B133" s="18">
        <v>120</v>
      </c>
      <c r="C133" s="18">
        <v>4261</v>
      </c>
      <c r="D133" s="18">
        <v>4</v>
      </c>
      <c r="E133" s="18">
        <v>0</v>
      </c>
      <c r="G133" s="18">
        <v>66</v>
      </c>
      <c r="H133" s="18">
        <v>371</v>
      </c>
      <c r="I133" s="18">
        <v>1</v>
      </c>
      <c r="J133" s="18">
        <v>0</v>
      </c>
    </row>
    <row r="134" spans="1:10" x14ac:dyDescent="0.2">
      <c r="B134" s="18">
        <v>137</v>
      </c>
      <c r="C134" s="18">
        <v>1</v>
      </c>
      <c r="D134" s="18">
        <v>5402</v>
      </c>
      <c r="E134" s="18">
        <v>48</v>
      </c>
      <c r="G134" s="18">
        <v>63</v>
      </c>
      <c r="H134" s="18">
        <v>1</v>
      </c>
      <c r="I134" s="18">
        <v>485</v>
      </c>
      <c r="J134" s="18">
        <v>9</v>
      </c>
    </row>
    <row r="135" spans="1:10" x14ac:dyDescent="0.2">
      <c r="B135" s="18">
        <v>489</v>
      </c>
      <c r="C135" s="18">
        <v>1</v>
      </c>
      <c r="D135" s="18">
        <v>87</v>
      </c>
      <c r="E135" s="18">
        <v>5079</v>
      </c>
      <c r="G135" s="18">
        <v>111</v>
      </c>
      <c r="H135" s="18">
        <v>1</v>
      </c>
      <c r="I135" s="18">
        <v>15</v>
      </c>
      <c r="J135" s="18">
        <v>438</v>
      </c>
    </row>
    <row r="137" spans="1:10" x14ac:dyDescent="0.2">
      <c r="A137" s="17" t="s">
        <v>1009</v>
      </c>
    </row>
    <row r="138" spans="1:10" x14ac:dyDescent="0.2">
      <c r="A138" s="3" t="s">
        <v>1006</v>
      </c>
    </row>
    <row r="139" spans="1:10" x14ac:dyDescent="0.2">
      <c r="B139" s="18" t="s">
        <v>578</v>
      </c>
      <c r="C139" s="18" t="s">
        <v>580</v>
      </c>
      <c r="D139" s="18" t="s">
        <v>582</v>
      </c>
      <c r="E139" s="18" t="s">
        <v>132</v>
      </c>
      <c r="G139" s="18" t="s">
        <v>578</v>
      </c>
      <c r="H139" s="18" t="s">
        <v>580</v>
      </c>
      <c r="I139" s="18" t="s">
        <v>582</v>
      </c>
      <c r="J139" s="18" t="s">
        <v>132</v>
      </c>
    </row>
    <row r="140" spans="1:10" x14ac:dyDescent="0.2">
      <c r="B140" s="24">
        <v>0.97466200820294702</v>
      </c>
      <c r="C140" s="24">
        <v>0.97678501755754898</v>
      </c>
      <c r="D140" s="24">
        <v>0.96109795892251504</v>
      </c>
      <c r="E140" s="24">
        <v>0.96887799529138496</v>
      </c>
      <c r="F140" s="24"/>
      <c r="G140" s="24">
        <v>0.93304105221203604</v>
      </c>
      <c r="H140" s="24">
        <v>0.92378917378917302</v>
      </c>
      <c r="I140" s="24">
        <v>0.83087764253683505</v>
      </c>
      <c r="J140" s="24">
        <v>0.874873524451939</v>
      </c>
    </row>
    <row r="141" spans="1:10" x14ac:dyDescent="0.2">
      <c r="B141" s="18">
        <v>17060</v>
      </c>
      <c r="C141" s="18">
        <v>120</v>
      </c>
      <c r="D141" s="18">
        <v>43</v>
      </c>
      <c r="E141" s="18">
        <v>63</v>
      </c>
      <c r="G141" s="18">
        <v>3385</v>
      </c>
      <c r="H141" s="18">
        <v>34</v>
      </c>
      <c r="I141" s="18">
        <v>18</v>
      </c>
      <c r="J141" s="18">
        <v>20</v>
      </c>
    </row>
    <row r="142" spans="1:10" x14ac:dyDescent="0.2">
      <c r="B142" s="18">
        <v>261</v>
      </c>
      <c r="C142" s="18">
        <v>4117</v>
      </c>
      <c r="D142" s="18">
        <v>2</v>
      </c>
      <c r="E142" s="18">
        <v>5</v>
      </c>
      <c r="G142" s="18">
        <v>99</v>
      </c>
      <c r="H142" s="18">
        <v>335</v>
      </c>
      <c r="I142" s="18">
        <v>0</v>
      </c>
      <c r="J142" s="18">
        <v>4</v>
      </c>
    </row>
    <row r="143" spans="1:10" x14ac:dyDescent="0.2">
      <c r="B143" s="18">
        <v>74</v>
      </c>
      <c r="C143" s="18">
        <v>1</v>
      </c>
      <c r="D143" s="18">
        <v>5457</v>
      </c>
      <c r="E143" s="18">
        <v>56</v>
      </c>
      <c r="G143" s="18">
        <v>54</v>
      </c>
      <c r="H143" s="18">
        <v>1</v>
      </c>
      <c r="I143" s="18">
        <v>487</v>
      </c>
      <c r="J143" s="18">
        <v>16</v>
      </c>
    </row>
    <row r="144" spans="1:10" x14ac:dyDescent="0.2">
      <c r="B144" s="18">
        <v>142</v>
      </c>
      <c r="C144" s="18">
        <v>0</v>
      </c>
      <c r="D144" s="18">
        <v>67</v>
      </c>
      <c r="E144" s="18">
        <v>5447</v>
      </c>
      <c r="G144" s="18">
        <v>76</v>
      </c>
      <c r="H144" s="18">
        <v>0</v>
      </c>
      <c r="I144" s="18">
        <v>14</v>
      </c>
      <c r="J144" s="18">
        <v>475</v>
      </c>
    </row>
    <row r="146" spans="1:10" x14ac:dyDescent="0.2">
      <c r="A146" s="17" t="s">
        <v>1011</v>
      </c>
    </row>
    <row r="147" spans="1:10" x14ac:dyDescent="0.2">
      <c r="A147" s="3" t="s">
        <v>1010</v>
      </c>
    </row>
    <row r="148" spans="1:10" x14ac:dyDescent="0.2">
      <c r="B148" s="18" t="s">
        <v>578</v>
      </c>
      <c r="C148" s="18" t="s">
        <v>580</v>
      </c>
      <c r="D148" s="18" t="s">
        <v>582</v>
      </c>
      <c r="E148" s="18" t="s">
        <v>132</v>
      </c>
      <c r="G148" s="18" t="s">
        <v>578</v>
      </c>
      <c r="H148" s="18" t="s">
        <v>580</v>
      </c>
      <c r="I148" s="18" t="s">
        <v>582</v>
      </c>
      <c r="J148" s="18" t="s">
        <v>132</v>
      </c>
    </row>
    <row r="149" spans="1:10" x14ac:dyDescent="0.2">
      <c r="B149" s="24">
        <v>0.91487163907033198</v>
      </c>
      <c r="C149" s="24">
        <v>0.98590686274509798</v>
      </c>
      <c r="D149" s="24">
        <v>0.82359715912726295</v>
      </c>
      <c r="E149" s="24">
        <v>0.89747254662715703</v>
      </c>
      <c r="F149" s="24"/>
      <c r="G149" s="24">
        <v>0.90294938222399301</v>
      </c>
      <c r="H149" s="24">
        <v>0.96475770925110105</v>
      </c>
      <c r="I149" s="24">
        <v>0.70147341447789802</v>
      </c>
      <c r="J149" s="24">
        <v>0.812314540059347</v>
      </c>
    </row>
    <row r="150" spans="1:10" x14ac:dyDescent="0.2">
      <c r="B150" s="18">
        <v>17241</v>
      </c>
      <c r="C150" s="18">
        <v>22</v>
      </c>
      <c r="D150" s="18">
        <v>11</v>
      </c>
      <c r="E150" s="18">
        <v>12</v>
      </c>
      <c r="G150" s="18">
        <v>3436</v>
      </c>
      <c r="H150" s="18">
        <v>9</v>
      </c>
      <c r="I150" s="18">
        <v>6</v>
      </c>
      <c r="J150" s="18">
        <v>6</v>
      </c>
    </row>
    <row r="151" spans="1:10" x14ac:dyDescent="0.2">
      <c r="B151" s="18">
        <v>1224</v>
      </c>
      <c r="C151" s="18">
        <v>3158</v>
      </c>
      <c r="D151" s="18">
        <v>3</v>
      </c>
      <c r="E151" s="18">
        <v>0</v>
      </c>
      <c r="G151" s="18">
        <v>199</v>
      </c>
      <c r="H151" s="18">
        <v>239</v>
      </c>
      <c r="I151" s="18">
        <v>0</v>
      </c>
      <c r="J151" s="18">
        <v>0</v>
      </c>
    </row>
    <row r="152" spans="1:10" x14ac:dyDescent="0.2">
      <c r="B152" s="18">
        <v>328</v>
      </c>
      <c r="C152" s="18">
        <v>1</v>
      </c>
      <c r="D152" s="18">
        <v>5228</v>
      </c>
      <c r="E152" s="18">
        <v>31</v>
      </c>
      <c r="G152" s="18">
        <v>90</v>
      </c>
      <c r="H152" s="18">
        <v>1</v>
      </c>
      <c r="I152" s="18">
        <v>459</v>
      </c>
      <c r="J152" s="18">
        <v>8</v>
      </c>
    </row>
    <row r="153" spans="1:10" x14ac:dyDescent="0.2">
      <c r="B153" s="18">
        <v>1066</v>
      </c>
      <c r="C153" s="18">
        <v>3</v>
      </c>
      <c r="D153" s="18">
        <v>101</v>
      </c>
      <c r="E153" s="18">
        <v>4486</v>
      </c>
      <c r="G153" s="18">
        <v>158</v>
      </c>
      <c r="H153" s="18">
        <v>0</v>
      </c>
      <c r="I153" s="18">
        <v>10</v>
      </c>
      <c r="J153" s="18">
        <v>397</v>
      </c>
    </row>
    <row r="155" spans="1:10" x14ac:dyDescent="0.2">
      <c r="A155" s="17" t="s">
        <v>1012</v>
      </c>
    </row>
    <row r="156" spans="1:10" x14ac:dyDescent="0.2">
      <c r="A156" s="3" t="s">
        <v>1010</v>
      </c>
    </row>
    <row r="157" spans="1:10" x14ac:dyDescent="0.2">
      <c r="B157" s="18" t="s">
        <v>578</v>
      </c>
      <c r="C157" s="18" t="s">
        <v>580</v>
      </c>
      <c r="D157" s="18" t="s">
        <v>582</v>
      </c>
      <c r="E157" s="18" t="s">
        <v>132</v>
      </c>
      <c r="G157" s="18" t="s">
        <v>578</v>
      </c>
      <c r="H157" s="18" t="s">
        <v>580</v>
      </c>
      <c r="I157" s="18" t="s">
        <v>582</v>
      </c>
      <c r="J157" s="18" t="s">
        <v>132</v>
      </c>
    </row>
    <row r="158" spans="1:10" x14ac:dyDescent="0.2">
      <c r="B158" s="24">
        <v>0.93701959592890705</v>
      </c>
      <c r="C158" s="24">
        <v>0.98752809803495001</v>
      </c>
      <c r="D158" s="24">
        <v>0.87139292341160601</v>
      </c>
      <c r="E158" s="24">
        <v>0.92583276682528903</v>
      </c>
      <c r="F158" s="24"/>
      <c r="G158" s="24">
        <v>0.91510561976883198</v>
      </c>
      <c r="H158" s="24">
        <v>0.96413678065054198</v>
      </c>
      <c r="I158" s="24">
        <v>0.74055092889173602</v>
      </c>
      <c r="J158" s="24">
        <v>0.83768115942028898</v>
      </c>
    </row>
    <row r="159" spans="1:10" x14ac:dyDescent="0.2">
      <c r="B159" s="18">
        <v>17223</v>
      </c>
      <c r="C159" s="18">
        <v>42</v>
      </c>
      <c r="D159" s="18">
        <v>10</v>
      </c>
      <c r="E159" s="18">
        <v>11</v>
      </c>
      <c r="G159" s="18">
        <v>3436</v>
      </c>
      <c r="H159" s="18">
        <v>9</v>
      </c>
      <c r="I159" s="18">
        <v>7</v>
      </c>
      <c r="J159" s="18">
        <v>5</v>
      </c>
    </row>
    <row r="160" spans="1:10" x14ac:dyDescent="0.2">
      <c r="B160" s="18">
        <v>561</v>
      </c>
      <c r="C160" s="18">
        <v>3822</v>
      </c>
      <c r="D160" s="18">
        <v>1</v>
      </c>
      <c r="E160" s="18">
        <v>1</v>
      </c>
      <c r="G160" s="18">
        <v>122</v>
      </c>
      <c r="H160" s="18">
        <v>315</v>
      </c>
      <c r="I160" s="18">
        <v>0</v>
      </c>
      <c r="J160" s="18">
        <v>1</v>
      </c>
    </row>
    <row r="161" spans="2:10" x14ac:dyDescent="0.2">
      <c r="B161" s="18">
        <v>398</v>
      </c>
      <c r="C161" s="18">
        <v>1</v>
      </c>
      <c r="D161" s="18">
        <v>5150</v>
      </c>
      <c r="E161" s="18">
        <v>39</v>
      </c>
      <c r="G161" s="18">
        <v>103</v>
      </c>
      <c r="H161" s="18">
        <v>1</v>
      </c>
      <c r="I161" s="18">
        <v>445</v>
      </c>
      <c r="J161" s="18">
        <v>9</v>
      </c>
    </row>
    <row r="162" spans="2:10" x14ac:dyDescent="0.2">
      <c r="B162" s="18">
        <v>942</v>
      </c>
      <c r="C162" s="18">
        <v>5</v>
      </c>
      <c r="D162" s="18">
        <v>62</v>
      </c>
      <c r="E162" s="18">
        <v>4647</v>
      </c>
      <c r="G162" s="18">
        <v>158</v>
      </c>
      <c r="H162" s="18">
        <v>0</v>
      </c>
      <c r="I162" s="18">
        <v>11</v>
      </c>
      <c r="J162" s="18">
        <v>396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4"/>
  <sheetViews>
    <sheetView topLeftCell="A15" workbookViewId="0">
      <selection activeCell="B34" sqref="B34:L40"/>
    </sheetView>
  </sheetViews>
  <sheetFormatPr baseColWidth="10" defaultRowHeight="16" x14ac:dyDescent="0.2"/>
  <cols>
    <col min="3" max="3" width="9.1640625" bestFit="1" customWidth="1"/>
    <col min="4" max="4" width="6.83203125" bestFit="1" customWidth="1"/>
    <col min="5" max="5" width="7.33203125" bestFit="1" customWidth="1"/>
    <col min="6" max="7" width="7.1640625" bestFit="1" customWidth="1"/>
    <col min="8" max="8" width="6.1640625" bestFit="1" customWidth="1"/>
    <col min="9" max="9" width="9.1640625" bestFit="1" customWidth="1"/>
    <col min="10" max="10" width="11.1640625" bestFit="1" customWidth="1"/>
    <col min="11" max="11" width="7" style="18" bestFit="1" customWidth="1"/>
    <col min="12" max="12" width="7.1640625" bestFit="1" customWidth="1"/>
    <col min="13" max="13" width="11" customWidth="1"/>
    <col min="14" max="14" width="9.1640625" bestFit="1" customWidth="1"/>
    <col min="15" max="15" width="6.83203125" bestFit="1" customWidth="1"/>
    <col min="16" max="18" width="7" bestFit="1" customWidth="1"/>
    <col min="19" max="19" width="12.33203125" bestFit="1" customWidth="1"/>
    <col min="20" max="21" width="9.1640625" bestFit="1" customWidth="1"/>
    <col min="22" max="22" width="7" bestFit="1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36" x14ac:dyDescent="0.2">
      <c r="Y1" s="3" t="s">
        <v>8</v>
      </c>
      <c r="Z1" s="3" t="s">
        <v>9</v>
      </c>
      <c r="AA1" s="3" t="s">
        <v>559</v>
      </c>
      <c r="AC1" s="3" t="s">
        <v>8</v>
      </c>
      <c r="AD1" s="3" t="s">
        <v>9</v>
      </c>
      <c r="AE1" s="3" t="s">
        <v>559</v>
      </c>
      <c r="AG1" s="3" t="s">
        <v>7</v>
      </c>
      <c r="AH1" s="3" t="s">
        <v>8</v>
      </c>
      <c r="AI1" s="3" t="s">
        <v>9</v>
      </c>
      <c r="AJ1" s="3" t="s">
        <v>559</v>
      </c>
    </row>
    <row r="2" spans="2:36" x14ac:dyDescent="0.2">
      <c r="B2" s="18" t="s">
        <v>935</v>
      </c>
      <c r="C2" s="114"/>
      <c r="D2" s="114" t="s">
        <v>931</v>
      </c>
      <c r="E2" s="120" t="s">
        <v>932</v>
      </c>
      <c r="F2" s="120" t="s">
        <v>933</v>
      </c>
      <c r="G2" s="115" t="s">
        <v>929</v>
      </c>
      <c r="H2" s="120"/>
      <c r="I2" s="36" t="s">
        <v>926</v>
      </c>
      <c r="J2" s="138" t="s">
        <v>937</v>
      </c>
      <c r="Y2" s="157" t="s">
        <v>562</v>
      </c>
      <c r="Z2" s="158">
        <v>6</v>
      </c>
      <c r="AA2" s="158" t="s">
        <v>943</v>
      </c>
      <c r="AC2" s="3" t="s">
        <v>562</v>
      </c>
      <c r="AD2" s="3">
        <v>7</v>
      </c>
      <c r="AE2" s="3" t="s">
        <v>960</v>
      </c>
      <c r="AG2" s="157">
        <v>1</v>
      </c>
      <c r="AH2" s="157" t="s">
        <v>562</v>
      </c>
      <c r="AI2" s="158">
        <v>8</v>
      </c>
      <c r="AJ2" s="158" t="s">
        <v>975</v>
      </c>
    </row>
    <row r="3" spans="2:36" x14ac:dyDescent="0.2">
      <c r="B3" s="18"/>
      <c r="C3" s="114" t="s">
        <v>930</v>
      </c>
      <c r="D3" s="142">
        <f>D7-SUM(D4:D6)</f>
        <v>4395.0074086020322</v>
      </c>
      <c r="E3" s="121">
        <f>E7-E4</f>
        <v>87</v>
      </c>
      <c r="F3" s="121">
        <f>F7-F5</f>
        <v>99.986500000000007</v>
      </c>
      <c r="G3" s="126">
        <f>G7-G6</f>
        <v>95.007000000000005</v>
      </c>
      <c r="H3" s="148">
        <f>H7-SUM(H4:H6)</f>
        <v>4677.0009086020327</v>
      </c>
      <c r="I3" s="114"/>
      <c r="J3" s="149">
        <f>1-SUM(J4:J6)</f>
        <v>0.84897457044872615</v>
      </c>
      <c r="Y3" s="157" t="s">
        <v>944</v>
      </c>
      <c r="Z3" s="158">
        <v>6</v>
      </c>
      <c r="AA3" s="158" t="s">
        <v>945</v>
      </c>
      <c r="AC3" s="3" t="s">
        <v>729</v>
      </c>
      <c r="AD3" s="3">
        <v>12</v>
      </c>
      <c r="AE3" s="3" t="s">
        <v>961</v>
      </c>
      <c r="AG3" s="157">
        <v>2</v>
      </c>
      <c r="AH3" s="157" t="s">
        <v>729</v>
      </c>
      <c r="AI3" s="158">
        <v>12</v>
      </c>
      <c r="AJ3" s="158" t="s">
        <v>961</v>
      </c>
    </row>
    <row r="4" spans="2:36" x14ac:dyDescent="0.2">
      <c r="B4" s="18"/>
      <c r="C4" s="27" t="s">
        <v>927</v>
      </c>
      <c r="D4" s="133">
        <f>H4-E4</f>
        <v>80.995523223279235</v>
      </c>
      <c r="E4" s="121">
        <f>E7*E8</f>
        <v>203</v>
      </c>
      <c r="F4" s="121"/>
      <c r="G4" s="126"/>
      <c r="H4" s="142">
        <f>E4/I4</f>
        <v>283.99552322327924</v>
      </c>
      <c r="I4" s="27">
        <v>0.71479999999999999</v>
      </c>
      <c r="J4" s="122">
        <f>H4/H7</f>
        <v>5.1551193179030536E-2</v>
      </c>
      <c r="Y4" s="157" t="s">
        <v>729</v>
      </c>
      <c r="Z4" s="158">
        <v>11</v>
      </c>
      <c r="AA4" s="158" t="s">
        <v>946</v>
      </c>
      <c r="AC4" s="3" t="s">
        <v>944</v>
      </c>
      <c r="AD4" s="3">
        <v>6</v>
      </c>
      <c r="AE4" s="3" t="s">
        <v>962</v>
      </c>
      <c r="AG4" s="157">
        <v>3</v>
      </c>
      <c r="AH4" s="157" t="s">
        <v>944</v>
      </c>
      <c r="AI4" s="158">
        <v>6</v>
      </c>
      <c r="AJ4" s="158" t="s">
        <v>962</v>
      </c>
    </row>
    <row r="5" spans="2:36" x14ac:dyDescent="0.2">
      <c r="B5" s="18"/>
      <c r="C5" s="27" t="s">
        <v>928</v>
      </c>
      <c r="D5" s="133">
        <f>H5-F5</f>
        <v>39.002495260663522</v>
      </c>
      <c r="E5" s="121"/>
      <c r="F5" s="121">
        <f>F7*F8</f>
        <v>211.01349999999999</v>
      </c>
      <c r="G5" s="126"/>
      <c r="H5" s="142">
        <f>F5/I5</f>
        <v>250.01599526066352</v>
      </c>
      <c r="I5" s="27">
        <v>0.84399999999999997</v>
      </c>
      <c r="J5" s="122">
        <f>H5/H7</f>
        <v>4.538319028147822E-2</v>
      </c>
      <c r="Y5" s="158" t="s">
        <v>947</v>
      </c>
      <c r="Z5" s="158">
        <v>8</v>
      </c>
      <c r="AA5" s="158" t="s">
        <v>948</v>
      </c>
      <c r="AC5" s="3" t="s">
        <v>963</v>
      </c>
      <c r="AD5" s="3">
        <v>11</v>
      </c>
      <c r="AE5" s="3" t="s">
        <v>964</v>
      </c>
      <c r="AG5" s="158">
        <v>4</v>
      </c>
      <c r="AH5" s="158" t="s">
        <v>735</v>
      </c>
      <c r="AI5" s="158">
        <v>13</v>
      </c>
      <c r="AJ5" s="158" t="s">
        <v>976</v>
      </c>
    </row>
    <row r="6" spans="2:36" x14ac:dyDescent="0.2">
      <c r="B6" s="18"/>
      <c r="C6" s="23" t="s">
        <v>929</v>
      </c>
      <c r="D6" s="141">
        <f>H6-G6</f>
        <v>62.994572914024843</v>
      </c>
      <c r="E6" s="127"/>
      <c r="F6" s="127"/>
      <c r="G6" s="128">
        <f>G7*G8</f>
        <v>234.99299999999999</v>
      </c>
      <c r="H6" s="150">
        <f>G6/I6</f>
        <v>297.98757291402484</v>
      </c>
      <c r="I6" s="23">
        <v>0.78859999999999997</v>
      </c>
      <c r="J6" s="137">
        <f>H6/H7</f>
        <v>5.409104609076508E-2</v>
      </c>
      <c r="Y6" s="158" t="s">
        <v>949</v>
      </c>
      <c r="Z6" s="158">
        <v>4</v>
      </c>
      <c r="AA6" s="158" t="s">
        <v>950</v>
      </c>
      <c r="AC6" s="3" t="s">
        <v>735</v>
      </c>
      <c r="AD6" s="3">
        <v>13</v>
      </c>
      <c r="AE6" s="3" t="s">
        <v>965</v>
      </c>
      <c r="AG6" s="158">
        <v>5</v>
      </c>
      <c r="AH6" s="158" t="s">
        <v>993</v>
      </c>
      <c r="AI6" s="158">
        <v>8</v>
      </c>
      <c r="AJ6" s="158" t="s">
        <v>994</v>
      </c>
    </row>
    <row r="7" spans="2:36" x14ac:dyDescent="0.2">
      <c r="B7" s="18"/>
      <c r="C7" s="27"/>
      <c r="D7" s="144">
        <f>H7-SUM(E7:G7)</f>
        <v>4578</v>
      </c>
      <c r="E7" s="120">
        <v>290</v>
      </c>
      <c r="F7" s="120">
        <v>311</v>
      </c>
      <c r="G7" s="115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Y7" s="158" t="s">
        <v>722</v>
      </c>
      <c r="Z7" s="158">
        <v>3</v>
      </c>
      <c r="AA7" s="158" t="s">
        <v>951</v>
      </c>
      <c r="AC7" s="3" t="s">
        <v>947</v>
      </c>
      <c r="AD7" s="3">
        <v>9</v>
      </c>
      <c r="AE7" s="3" t="s">
        <v>966</v>
      </c>
      <c r="AG7" s="158">
        <v>6</v>
      </c>
      <c r="AH7" s="158" t="s">
        <v>963</v>
      </c>
      <c r="AI7" s="158">
        <v>14</v>
      </c>
      <c r="AJ7" s="158" t="s">
        <v>995</v>
      </c>
    </row>
    <row r="8" spans="2:36" x14ac:dyDescent="0.2">
      <c r="B8" s="18"/>
      <c r="C8" s="23" t="s">
        <v>925</v>
      </c>
      <c r="D8" s="135"/>
      <c r="E8" s="124">
        <v>0.7</v>
      </c>
      <c r="F8" s="124">
        <v>0.67849999999999999</v>
      </c>
      <c r="G8" s="136">
        <v>0.71209999999999996</v>
      </c>
      <c r="H8" s="147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Y8" s="158" t="s">
        <v>54</v>
      </c>
      <c r="Z8" s="158">
        <v>16</v>
      </c>
      <c r="AA8" s="158" t="s">
        <v>952</v>
      </c>
      <c r="AC8" s="3" t="s">
        <v>949</v>
      </c>
      <c r="AD8" s="3">
        <v>4</v>
      </c>
      <c r="AE8" s="3" t="s">
        <v>967</v>
      </c>
      <c r="AG8" s="158">
        <v>7</v>
      </c>
      <c r="AH8" s="158" t="s">
        <v>949</v>
      </c>
      <c r="AI8" s="158">
        <v>4</v>
      </c>
      <c r="AJ8" s="158" t="s">
        <v>967</v>
      </c>
    </row>
    <row r="9" spans="2:36" x14ac:dyDescent="0.2">
      <c r="D9" s="130"/>
      <c r="E9" s="131"/>
      <c r="F9" s="131"/>
      <c r="G9" s="132"/>
      <c r="Y9" s="158" t="s">
        <v>953</v>
      </c>
      <c r="Z9" s="158">
        <v>5</v>
      </c>
      <c r="AA9" s="158" t="s">
        <v>954</v>
      </c>
    </row>
    <row r="10" spans="2:36" x14ac:dyDescent="0.2">
      <c r="B10" s="18" t="s">
        <v>936</v>
      </c>
      <c r="C10" s="114"/>
      <c r="D10" s="114" t="s">
        <v>931</v>
      </c>
      <c r="E10" s="120" t="s">
        <v>932</v>
      </c>
      <c r="F10" s="120" t="s">
        <v>933</v>
      </c>
      <c r="G10" s="115" t="s">
        <v>929</v>
      </c>
      <c r="H10" s="43"/>
      <c r="I10" s="120" t="s">
        <v>926</v>
      </c>
      <c r="J10" s="115" t="s">
        <v>934</v>
      </c>
      <c r="N10" s="45"/>
      <c r="O10" s="109" t="s">
        <v>574</v>
      </c>
      <c r="P10" s="110" t="s">
        <v>575</v>
      </c>
      <c r="Q10" s="110" t="s">
        <v>576</v>
      </c>
      <c r="R10" s="111" t="s">
        <v>577</v>
      </c>
      <c r="S10" s="109" t="s">
        <v>599</v>
      </c>
      <c r="T10" s="43" t="s">
        <v>596</v>
      </c>
      <c r="Y10" s="158" t="s">
        <v>560</v>
      </c>
      <c r="Z10" s="158">
        <v>2</v>
      </c>
      <c r="AA10" s="158" t="s">
        <v>955</v>
      </c>
    </row>
    <row r="11" spans="2:36" x14ac:dyDescent="0.2">
      <c r="B11" s="119"/>
      <c r="C11" s="27" t="s">
        <v>930</v>
      </c>
      <c r="D11" s="142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6">
        <f>G15-G14</f>
        <v>110.00400000000002</v>
      </c>
      <c r="H11" s="126">
        <f>H15-SUM(H12:H14)</f>
        <v>4676.9914072220054</v>
      </c>
      <c r="I11" s="114"/>
      <c r="J11" s="115"/>
      <c r="K11" s="89">
        <f>H11/H15</f>
        <v>0.84897284574732357</v>
      </c>
      <c r="N11" s="55" t="s">
        <v>574</v>
      </c>
      <c r="O11" s="18">
        <v>2234</v>
      </c>
      <c r="P11" s="18">
        <v>40</v>
      </c>
      <c r="Q11" s="18">
        <v>27</v>
      </c>
      <c r="R11" s="18">
        <v>37</v>
      </c>
      <c r="S11" s="112">
        <f>SUM(O11:R11)</f>
        <v>2338</v>
      </c>
      <c r="T11" s="152"/>
      <c r="U11" s="88"/>
      <c r="V11" s="151">
        <f>S11/S15</f>
        <v>0.84863883847549915</v>
      </c>
      <c r="Y11" s="158" t="s">
        <v>561</v>
      </c>
      <c r="Z11" s="158">
        <v>6</v>
      </c>
      <c r="AA11" s="158" t="s">
        <v>956</v>
      </c>
    </row>
    <row r="12" spans="2:36" x14ac:dyDescent="0.2">
      <c r="B12" s="119"/>
      <c r="C12" s="27" t="s">
        <v>927</v>
      </c>
      <c r="D12" s="133">
        <f>H12-E12</f>
        <v>83.015017323724749</v>
      </c>
      <c r="E12" s="121">
        <f>E16*E15</f>
        <v>200.99119999999999</v>
      </c>
      <c r="F12" s="121">
        <v>0</v>
      </c>
      <c r="G12" s="126">
        <v>0</v>
      </c>
      <c r="H12" s="126">
        <f>E12/I12</f>
        <v>284.00621732372474</v>
      </c>
      <c r="I12" s="139">
        <v>0.7077</v>
      </c>
      <c r="J12" s="123"/>
      <c r="K12" s="89">
        <f>H12/H15</f>
        <v>5.1553134384411822E-2</v>
      </c>
      <c r="N12" s="73" t="s">
        <v>575</v>
      </c>
      <c r="O12" s="18">
        <v>34</v>
      </c>
      <c r="P12" s="18">
        <v>107</v>
      </c>
      <c r="Q12" s="18">
        <v>0</v>
      </c>
      <c r="R12" s="18">
        <v>1</v>
      </c>
      <c r="S12" s="112">
        <f>SUM(O12:R12)</f>
        <v>142</v>
      </c>
      <c r="T12" s="153">
        <f>P12/S12</f>
        <v>0.75352112676056338</v>
      </c>
      <c r="U12" s="88"/>
      <c r="V12" s="151">
        <f>S12/S15</f>
        <v>5.1542649727767696E-2</v>
      </c>
      <c r="Y12" s="158" t="s">
        <v>957</v>
      </c>
      <c r="Z12" s="158">
        <v>10</v>
      </c>
      <c r="AA12" s="158" t="s">
        <v>958</v>
      </c>
    </row>
    <row r="13" spans="2:36" x14ac:dyDescent="0.2">
      <c r="B13" s="18"/>
      <c r="C13" s="27" t="s">
        <v>928</v>
      </c>
      <c r="D13" s="133">
        <f>H13-F13</f>
        <v>42.001009615384618</v>
      </c>
      <c r="E13" s="121">
        <f>E15-SUM(E11:E12)</f>
        <v>0</v>
      </c>
      <c r="F13" s="121">
        <f>F16*F15</f>
        <v>208.005</v>
      </c>
      <c r="G13" s="126">
        <v>0</v>
      </c>
      <c r="H13" s="126">
        <f>F13/I13</f>
        <v>250.00600961538461</v>
      </c>
      <c r="I13" s="139">
        <v>0.83199999999999996</v>
      </c>
      <c r="J13" s="123"/>
      <c r="K13" s="89">
        <f>H13/H15</f>
        <v>4.5381377675691524E-2</v>
      </c>
      <c r="N13" s="73" t="s">
        <v>576</v>
      </c>
      <c r="O13" s="18">
        <v>24</v>
      </c>
      <c r="P13" s="18">
        <v>1</v>
      </c>
      <c r="Q13" s="18">
        <v>98</v>
      </c>
      <c r="R13" s="18">
        <v>2</v>
      </c>
      <c r="S13" s="112">
        <f>SUM(O13:R13)</f>
        <v>125</v>
      </c>
      <c r="T13" s="153">
        <f>Q13/S13</f>
        <v>0.78400000000000003</v>
      </c>
      <c r="U13" s="88"/>
      <c r="V13" s="151">
        <f>S13/S15</f>
        <v>4.5372050816696916E-2</v>
      </c>
      <c r="Y13" s="158" t="s">
        <v>735</v>
      </c>
      <c r="Z13" s="158">
        <v>12</v>
      </c>
      <c r="AA13" s="158" t="s">
        <v>959</v>
      </c>
    </row>
    <row r="14" spans="2:36" x14ac:dyDescent="0.2">
      <c r="B14" s="18"/>
      <c r="C14" s="23" t="s">
        <v>929</v>
      </c>
      <c r="D14" s="141">
        <f>H14-G14</f>
        <v>52.0003658388855</v>
      </c>
      <c r="E14" s="127">
        <v>0</v>
      </c>
      <c r="F14" s="127">
        <f>F15-SUM(F11:F13)</f>
        <v>0</v>
      </c>
      <c r="G14" s="128">
        <f>G16*G15</f>
        <v>245.99599999999998</v>
      </c>
      <c r="H14" s="128">
        <f>G14/I14</f>
        <v>297.99636583888548</v>
      </c>
      <c r="I14" s="140">
        <v>0.82550000000000001</v>
      </c>
      <c r="J14" s="125"/>
      <c r="K14" s="89">
        <f>H14/H15</f>
        <v>5.4092642192573148E-2</v>
      </c>
      <c r="N14" s="56" t="s">
        <v>577</v>
      </c>
      <c r="O14" s="18">
        <v>19</v>
      </c>
      <c r="P14" s="18">
        <v>0</v>
      </c>
      <c r="Q14" s="18">
        <v>1</v>
      </c>
      <c r="R14" s="18">
        <v>130</v>
      </c>
      <c r="S14" s="113">
        <f>SUM(O14:R14)</f>
        <v>150</v>
      </c>
      <c r="T14" s="154">
        <f>R14/S14</f>
        <v>0.8666666666666667</v>
      </c>
      <c r="U14" s="88"/>
      <c r="V14" s="151">
        <f>S14/S15</f>
        <v>5.4446460980036297E-2</v>
      </c>
    </row>
    <row r="15" spans="2:36" x14ac:dyDescent="0.2">
      <c r="B15" s="18"/>
      <c r="C15" s="27"/>
      <c r="D15" s="144">
        <f>H15-SUM(E15:G15)</f>
        <v>4593</v>
      </c>
      <c r="E15" s="145">
        <v>277</v>
      </c>
      <c r="F15" s="145">
        <v>283</v>
      </c>
      <c r="G15" s="146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N15" s="45"/>
      <c r="O15" s="109">
        <f>SUM(O11:O14)</f>
        <v>2311</v>
      </c>
      <c r="P15" s="110">
        <f>SUM(P11:P14)</f>
        <v>148</v>
      </c>
      <c r="Q15" s="110">
        <f>SUM(Q11:Q14)</f>
        <v>126</v>
      </c>
      <c r="R15" s="111">
        <f>SUM(R11:R14)</f>
        <v>170</v>
      </c>
      <c r="S15" s="56">
        <f>SUM(S11:S14)</f>
        <v>2755</v>
      </c>
      <c r="T15" s="45" t="s">
        <v>625</v>
      </c>
      <c r="U15" s="45" t="s">
        <v>598</v>
      </c>
      <c r="V15" s="45" t="s">
        <v>596</v>
      </c>
      <c r="W15" s="45" t="s">
        <v>938</v>
      </c>
    </row>
    <row r="16" spans="2:36" x14ac:dyDescent="0.2">
      <c r="B16" s="18"/>
      <c r="C16" s="23" t="s">
        <v>925</v>
      </c>
      <c r="D16" s="23"/>
      <c r="E16" s="129">
        <v>0.72560000000000002</v>
      </c>
      <c r="F16" s="129">
        <v>0.73499999999999999</v>
      </c>
      <c r="G16" s="134">
        <v>0.69099999999999995</v>
      </c>
      <c r="H16" s="143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N16" s="65" t="s">
        <v>598</v>
      </c>
      <c r="O16" s="72"/>
      <c r="P16" s="59">
        <f>P12/P15</f>
        <v>0.72297297297297303</v>
      </c>
      <c r="Q16" s="59">
        <f>Q13/Q15</f>
        <v>0.77777777777777779</v>
      </c>
      <c r="R16" s="60">
        <f>R14/R15</f>
        <v>0.76470588235294112</v>
      </c>
      <c r="S16" s="45"/>
      <c r="T16" s="46">
        <f>SUM(O11,P12,Q13,R14 )/S15</f>
        <v>0.93248638838475495</v>
      </c>
      <c r="U16" s="66">
        <f>(P12+Q13+R14)/SUM(P15:R15)</f>
        <v>0.75450450450450446</v>
      </c>
      <c r="V16" s="46">
        <f>(P12+Q13+R14)/SUM(S12:S14)</f>
        <v>0.80335731414868106</v>
      </c>
      <c r="W16" s="67">
        <f>2*U16*V16/(U16+V16)</f>
        <v>0.77816492450638775</v>
      </c>
    </row>
    <row r="17" spans="2:23" x14ac:dyDescent="0.2">
      <c r="B17" s="18"/>
      <c r="C17" s="19"/>
      <c r="D17" s="19"/>
      <c r="E17" s="155"/>
      <c r="F17" s="155"/>
      <c r="G17" s="155"/>
      <c r="H17" s="143"/>
      <c r="I17" s="46"/>
      <c r="J17" s="66"/>
      <c r="K17" s="46"/>
      <c r="L17" s="67"/>
      <c r="N17" s="156"/>
      <c r="O17" s="61"/>
      <c r="P17" s="61"/>
      <c r="Q17" s="61"/>
      <c r="R17" s="61"/>
      <c r="S17" s="45"/>
      <c r="T17" s="46"/>
      <c r="U17" s="66"/>
      <c r="V17" s="46"/>
      <c r="W17" s="67"/>
    </row>
    <row r="18" spans="2:23" x14ac:dyDescent="0.2">
      <c r="B18" s="18" t="s">
        <v>941</v>
      </c>
      <c r="C18" s="114"/>
      <c r="D18" s="114" t="s">
        <v>931</v>
      </c>
      <c r="E18" s="120" t="s">
        <v>932</v>
      </c>
      <c r="F18" s="120" t="s">
        <v>933</v>
      </c>
      <c r="G18" s="115" t="s">
        <v>929</v>
      </c>
      <c r="H18" s="43"/>
      <c r="I18" s="120" t="s">
        <v>926</v>
      </c>
      <c r="J18" s="115" t="s">
        <v>934</v>
      </c>
      <c r="N18" s="45" t="s">
        <v>940</v>
      </c>
      <c r="O18" s="109" t="s">
        <v>574</v>
      </c>
      <c r="P18" s="110" t="s">
        <v>575</v>
      </c>
      <c r="Q18" s="110" t="s">
        <v>576</v>
      </c>
      <c r="R18" s="111" t="s">
        <v>577</v>
      </c>
      <c r="S18" s="109" t="s">
        <v>599</v>
      </c>
      <c r="T18" s="43" t="s">
        <v>596</v>
      </c>
    </row>
    <row r="19" spans="2:23" x14ac:dyDescent="0.2">
      <c r="B19" s="18"/>
      <c r="C19" s="27" t="s">
        <v>930</v>
      </c>
      <c r="D19" s="142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6">
        <f>G23-G22</f>
        <v>100.00500000000002</v>
      </c>
      <c r="H19" s="126">
        <f>H23-SUM(H20:H22)</f>
        <v>4676.9976813892918</v>
      </c>
      <c r="I19" s="114"/>
      <c r="J19" s="115"/>
      <c r="K19" s="89">
        <f>H19/H23</f>
        <v>0.8489739846413672</v>
      </c>
      <c r="N19" s="55" t="s">
        <v>574</v>
      </c>
      <c r="O19">
        <v>2248</v>
      </c>
      <c r="P19">
        <v>35</v>
      </c>
      <c r="Q19">
        <v>22</v>
      </c>
      <c r="R19">
        <v>33</v>
      </c>
      <c r="S19" s="112">
        <f>SUM(O19:R19)</f>
        <v>2338</v>
      </c>
      <c r="T19" s="152"/>
      <c r="U19" s="88"/>
      <c r="V19" s="151">
        <f>S19/S23</f>
        <v>0.84863883847549915</v>
      </c>
    </row>
    <row r="20" spans="2:23" x14ac:dyDescent="0.2">
      <c r="C20" s="27" t="s">
        <v>927</v>
      </c>
      <c r="D20" s="133">
        <f>H20-E20</f>
        <v>85.996242340791753</v>
      </c>
      <c r="E20" s="121">
        <f>E24*E23</f>
        <v>198.00720000000001</v>
      </c>
      <c r="F20" s="121">
        <v>0</v>
      </c>
      <c r="G20" s="126">
        <v>0</v>
      </c>
      <c r="H20" s="126">
        <f>E20/I20</f>
        <v>284.00344234079176</v>
      </c>
      <c r="I20" s="139">
        <v>0.69720000000000004</v>
      </c>
      <c r="J20" s="123"/>
      <c r="K20" s="89">
        <f>H20/H23</f>
        <v>5.155263066632633E-2</v>
      </c>
      <c r="N20" s="73" t="s">
        <v>575</v>
      </c>
      <c r="O20">
        <v>37</v>
      </c>
      <c r="P20">
        <v>104</v>
      </c>
      <c r="Q20">
        <v>0</v>
      </c>
      <c r="R20">
        <v>1</v>
      </c>
      <c r="S20" s="112">
        <f>SUM(O20:R20)</f>
        <v>142</v>
      </c>
      <c r="T20" s="153">
        <f>P20/S20</f>
        <v>0.73239436619718312</v>
      </c>
      <c r="U20" s="88"/>
      <c r="V20" s="151">
        <f>S20/S23</f>
        <v>5.1542649727767696E-2</v>
      </c>
    </row>
    <row r="21" spans="2:23" x14ac:dyDescent="0.2">
      <c r="C21" s="27" t="s">
        <v>928</v>
      </c>
      <c r="D21" s="133">
        <f>H21-F21</f>
        <v>47.000023152709332</v>
      </c>
      <c r="E21" s="121">
        <f>E23-SUM(E19:E20)</f>
        <v>0</v>
      </c>
      <c r="F21" s="121">
        <f>F24*F23</f>
        <v>203.0001</v>
      </c>
      <c r="G21" s="126">
        <v>0</v>
      </c>
      <c r="H21" s="126">
        <f>F21/I21</f>
        <v>250.00012315270934</v>
      </c>
      <c r="I21" s="139">
        <v>0.81200000000000006</v>
      </c>
      <c r="J21" s="123"/>
      <c r="K21" s="89">
        <f>H21/H23</f>
        <v>4.5380309158233677E-2</v>
      </c>
      <c r="N21" s="73" t="s">
        <v>576</v>
      </c>
      <c r="O21">
        <v>30</v>
      </c>
      <c r="P21">
        <v>1</v>
      </c>
      <c r="Q21">
        <v>92</v>
      </c>
      <c r="R21">
        <v>2</v>
      </c>
      <c r="S21" s="112">
        <f>SUM(O21:R21)</f>
        <v>125</v>
      </c>
      <c r="T21" s="153">
        <f>Q21/S21</f>
        <v>0.73599999999999999</v>
      </c>
      <c r="U21" s="88"/>
      <c r="V21" s="151">
        <f>S21/S23</f>
        <v>4.5372050816696916E-2</v>
      </c>
    </row>
    <row r="22" spans="2:23" x14ac:dyDescent="0.2">
      <c r="C22" s="23" t="s">
        <v>929</v>
      </c>
      <c r="D22" s="141">
        <f>H22-G22</f>
        <v>59.003753117206969</v>
      </c>
      <c r="E22" s="127">
        <v>0</v>
      </c>
      <c r="F22" s="127">
        <f>F23-SUM(F19:F21)</f>
        <v>0</v>
      </c>
      <c r="G22" s="128">
        <f>G24*G23</f>
        <v>238.99499999999998</v>
      </c>
      <c r="H22" s="128">
        <f>G22/I22</f>
        <v>297.99875311720695</v>
      </c>
      <c r="I22" s="140">
        <v>0.80200000000000005</v>
      </c>
      <c r="J22" s="125"/>
      <c r="K22" s="89">
        <f>H22/H23</f>
        <v>5.4093075534072783E-2</v>
      </c>
      <c r="N22" s="56" t="s">
        <v>577</v>
      </c>
      <c r="O22">
        <v>25</v>
      </c>
      <c r="P22">
        <v>0</v>
      </c>
      <c r="Q22">
        <v>1</v>
      </c>
      <c r="R22">
        <v>124</v>
      </c>
      <c r="S22" s="113">
        <f>SUM(O22:R22)</f>
        <v>150</v>
      </c>
      <c r="T22" s="154">
        <f>R22/S22</f>
        <v>0.82666666666666666</v>
      </c>
      <c r="U22" s="88"/>
      <c r="V22" s="151">
        <f>S22/S23</f>
        <v>5.4446460980036297E-2</v>
      </c>
    </row>
    <row r="23" spans="2:23" x14ac:dyDescent="0.2">
      <c r="C23" s="27"/>
      <c r="D23" s="144">
        <v>4636</v>
      </c>
      <c r="E23" s="145">
        <v>267</v>
      </c>
      <c r="F23" s="145">
        <v>267</v>
      </c>
      <c r="G23" s="146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N23" s="45"/>
      <c r="O23" s="109">
        <f>SUM(O19:O22)</f>
        <v>2340</v>
      </c>
      <c r="P23" s="110">
        <f>SUM(P19:P22)</f>
        <v>140</v>
      </c>
      <c r="Q23" s="110">
        <f>SUM(Q19:Q22)</f>
        <v>115</v>
      </c>
      <c r="R23" s="111">
        <f>SUM(R19:R22)</f>
        <v>160</v>
      </c>
      <c r="S23" s="56">
        <f>SUM(S19:S22)</f>
        <v>2755</v>
      </c>
      <c r="T23" s="45" t="s">
        <v>625</v>
      </c>
      <c r="U23" s="45" t="s">
        <v>598</v>
      </c>
      <c r="V23" s="45" t="s">
        <v>596</v>
      </c>
      <c r="W23" s="45" t="s">
        <v>938</v>
      </c>
    </row>
    <row r="24" spans="2:23" x14ac:dyDescent="0.2">
      <c r="C24" s="23" t="s">
        <v>925</v>
      </c>
      <c r="D24" s="23"/>
      <c r="E24" s="129">
        <v>0.74160000000000004</v>
      </c>
      <c r="F24" s="129">
        <v>0.76029999999999998</v>
      </c>
      <c r="G24" s="134">
        <v>0.70499999999999996</v>
      </c>
      <c r="H24" s="143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N24" s="65" t="s">
        <v>598</v>
      </c>
      <c r="O24" s="72"/>
      <c r="P24" s="59">
        <f>P20/P23</f>
        <v>0.74285714285714288</v>
      </c>
      <c r="Q24" s="59">
        <f>Q21/Q23</f>
        <v>0.8</v>
      </c>
      <c r="R24" s="60">
        <f>R22/R23</f>
        <v>0.77500000000000002</v>
      </c>
      <c r="S24" s="45"/>
      <c r="T24" s="46">
        <f>SUM(O19,P20,Q21,R22 )/S23</f>
        <v>0.93212341197822146</v>
      </c>
      <c r="U24" s="66">
        <f>(P20+Q21+R22)/SUM(P23:R23)</f>
        <v>0.77108433734939763</v>
      </c>
      <c r="V24" s="46">
        <f>(P20+Q21+R22)/SUM(S20:S22)</f>
        <v>0.76738609112709832</v>
      </c>
      <c r="W24" s="67">
        <f>2*U24*V24/(U24+V24)</f>
        <v>0.76923076923076938</v>
      </c>
    </row>
    <row r="26" spans="2:23" x14ac:dyDescent="0.2">
      <c r="B26" s="18" t="s">
        <v>999</v>
      </c>
      <c r="C26" s="114"/>
      <c r="D26" s="114" t="s">
        <v>931</v>
      </c>
      <c r="E26" s="120" t="s">
        <v>932</v>
      </c>
      <c r="F26" s="120" t="s">
        <v>933</v>
      </c>
      <c r="G26" s="115" t="s">
        <v>929</v>
      </c>
      <c r="H26" s="43"/>
      <c r="I26" s="120" t="s">
        <v>926</v>
      </c>
      <c r="J26" s="115" t="s">
        <v>934</v>
      </c>
      <c r="N26" s="45" t="s">
        <v>942</v>
      </c>
      <c r="O26" s="109" t="s">
        <v>574</v>
      </c>
      <c r="P26" s="110" t="s">
        <v>575</v>
      </c>
      <c r="Q26" s="110" t="s">
        <v>576</v>
      </c>
      <c r="R26" s="111" t="s">
        <v>577</v>
      </c>
      <c r="S26" s="109" t="s">
        <v>599</v>
      </c>
      <c r="T26" s="43" t="s">
        <v>596</v>
      </c>
    </row>
    <row r="27" spans="2:23" x14ac:dyDescent="0.2">
      <c r="C27" s="27" t="s">
        <v>930</v>
      </c>
      <c r="D27" s="142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6">
        <f>G31-G30</f>
        <v>115.01150000000001</v>
      </c>
      <c r="H27" s="126">
        <f>H31-SUM(H28:H30)</f>
        <v>4677.0093767254257</v>
      </c>
      <c r="I27" s="114"/>
      <c r="J27" s="115"/>
      <c r="K27" s="89">
        <f>H27/H31</f>
        <v>0.84897610759219921</v>
      </c>
      <c r="N27" s="55" t="s">
        <v>574</v>
      </c>
      <c r="O27">
        <v>2227</v>
      </c>
      <c r="P27">
        <v>40</v>
      </c>
      <c r="Q27">
        <v>28</v>
      </c>
      <c r="R27">
        <v>43</v>
      </c>
      <c r="S27" s="112">
        <f>SUM(O27:R27)</f>
        <v>2338</v>
      </c>
      <c r="T27" s="152"/>
      <c r="U27" s="88"/>
      <c r="V27" s="151">
        <f>S27/S31</f>
        <v>0.84863883847549915</v>
      </c>
    </row>
    <row r="28" spans="2:23" x14ac:dyDescent="0.2">
      <c r="C28" s="27" t="s">
        <v>927</v>
      </c>
      <c r="D28" s="133">
        <f>H28-E28</f>
        <v>93.010389591078052</v>
      </c>
      <c r="E28" s="121">
        <f>E32*E31</f>
        <v>190.99080000000001</v>
      </c>
      <c r="F28" s="121">
        <v>0</v>
      </c>
      <c r="G28" s="126">
        <v>0</v>
      </c>
      <c r="H28" s="126">
        <f>E28/I28</f>
        <v>284.00118959107806</v>
      </c>
      <c r="I28" s="139">
        <v>0.67249999999999999</v>
      </c>
      <c r="J28" s="123"/>
      <c r="K28" s="89">
        <f>H28/H31</f>
        <v>5.1552221744613914E-2</v>
      </c>
      <c r="N28" s="73" t="s">
        <v>575</v>
      </c>
      <c r="O28">
        <v>33</v>
      </c>
      <c r="P28">
        <v>108</v>
      </c>
      <c r="Q28">
        <v>0</v>
      </c>
      <c r="R28">
        <v>1</v>
      </c>
      <c r="S28" s="112">
        <f>SUM(O28:R28)</f>
        <v>142</v>
      </c>
      <c r="T28" s="153">
        <f>P28/S28</f>
        <v>0.76056338028169013</v>
      </c>
      <c r="U28" s="88"/>
      <c r="V28" s="151">
        <f>S28/S31</f>
        <v>5.1542649727767696E-2</v>
      </c>
    </row>
    <row r="29" spans="2:23" x14ac:dyDescent="0.2">
      <c r="C29" s="27" t="s">
        <v>928</v>
      </c>
      <c r="D29" s="133">
        <f>H29-F29</f>
        <v>50.998744221105511</v>
      </c>
      <c r="E29" s="121">
        <f>E31-SUM(E27:E28)</f>
        <v>0</v>
      </c>
      <c r="F29" s="121">
        <f>F32*F31</f>
        <v>198.99510000000001</v>
      </c>
      <c r="G29" s="126">
        <v>0</v>
      </c>
      <c r="H29" s="126">
        <f>F29/I29</f>
        <v>249.99384422110552</v>
      </c>
      <c r="I29" s="139">
        <v>0.79600000000000004</v>
      </c>
      <c r="J29" s="123"/>
      <c r="K29" s="89">
        <f>H29/H31</f>
        <v>4.5379169399365676E-2</v>
      </c>
      <c r="N29" s="73" t="s">
        <v>576</v>
      </c>
      <c r="O29">
        <v>25</v>
      </c>
      <c r="P29">
        <v>1</v>
      </c>
      <c r="Q29">
        <v>97</v>
      </c>
      <c r="R29">
        <v>2</v>
      </c>
      <c r="S29" s="112">
        <f>SUM(O29:R29)</f>
        <v>125</v>
      </c>
      <c r="T29" s="153">
        <f>Q29/S29</f>
        <v>0.77600000000000002</v>
      </c>
      <c r="U29" s="88"/>
      <c r="V29" s="151">
        <f>S29/S31</f>
        <v>4.5372050816696916E-2</v>
      </c>
    </row>
    <row r="30" spans="2:23" x14ac:dyDescent="0.2">
      <c r="C30" s="23" t="s">
        <v>929</v>
      </c>
      <c r="D30" s="141">
        <f>H30-G30</f>
        <v>48.007089462391207</v>
      </c>
      <c r="E30" s="127">
        <v>0</v>
      </c>
      <c r="F30" s="127">
        <f>F31-SUM(F27:F29)</f>
        <v>0</v>
      </c>
      <c r="G30" s="128">
        <f>G32*G31</f>
        <v>249.98849999999999</v>
      </c>
      <c r="H30" s="128">
        <f>G30/I30</f>
        <v>297.99558946239119</v>
      </c>
      <c r="I30" s="140">
        <v>0.83889999999999998</v>
      </c>
      <c r="J30" s="125"/>
      <c r="K30" s="89">
        <f>H30/H31</f>
        <v>5.4092501263821237E-2</v>
      </c>
      <c r="N30" s="56" t="s">
        <v>577</v>
      </c>
      <c r="O30">
        <v>19</v>
      </c>
      <c r="P30">
        <v>0</v>
      </c>
      <c r="Q30">
        <v>1</v>
      </c>
      <c r="R30">
        <v>130</v>
      </c>
      <c r="S30" s="113">
        <f>SUM(O30:R30)</f>
        <v>150</v>
      </c>
      <c r="T30" s="154">
        <f>R30/S30</f>
        <v>0.8666666666666667</v>
      </c>
      <c r="U30" s="88"/>
      <c r="V30" s="151">
        <f>S30/S31</f>
        <v>5.4446460980036297E-2</v>
      </c>
    </row>
    <row r="31" spans="2:23" x14ac:dyDescent="0.2">
      <c r="C31" s="27"/>
      <c r="D31" s="144">
        <v>4635</v>
      </c>
      <c r="E31" s="145">
        <v>252</v>
      </c>
      <c r="F31" s="145">
        <v>257</v>
      </c>
      <c r="G31" s="146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45"/>
      <c r="O31" s="109">
        <f>SUM(O27:O30)</f>
        <v>2304</v>
      </c>
      <c r="P31" s="110">
        <f>SUM(P27:P30)</f>
        <v>149</v>
      </c>
      <c r="Q31" s="110">
        <f>SUM(Q27:Q30)</f>
        <v>126</v>
      </c>
      <c r="R31" s="111">
        <f>SUM(R27:R30)</f>
        <v>176</v>
      </c>
      <c r="S31" s="56">
        <f>SUM(S27:S30)</f>
        <v>2755</v>
      </c>
      <c r="T31" s="45" t="s">
        <v>625</v>
      </c>
      <c r="U31" s="45" t="s">
        <v>598</v>
      </c>
      <c r="V31" s="45" t="s">
        <v>596</v>
      </c>
      <c r="W31" s="45" t="s">
        <v>938</v>
      </c>
    </row>
    <row r="32" spans="2:23" x14ac:dyDescent="0.2">
      <c r="C32" s="23" t="s">
        <v>925</v>
      </c>
      <c r="D32" s="23"/>
      <c r="E32" s="129">
        <v>0.75790000000000002</v>
      </c>
      <c r="F32" s="129">
        <v>0.77429999999999999</v>
      </c>
      <c r="G32" s="134">
        <v>0.68489999999999995</v>
      </c>
      <c r="H32" s="143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65" t="s">
        <v>598</v>
      </c>
      <c r="O32" s="72"/>
      <c r="P32" s="59">
        <f>P28/P31</f>
        <v>0.72483221476510062</v>
      </c>
      <c r="Q32" s="59">
        <f>Q29/Q31</f>
        <v>0.76984126984126988</v>
      </c>
      <c r="R32" s="60">
        <f>R30/R31</f>
        <v>0.73863636363636365</v>
      </c>
      <c r="S32" s="45"/>
      <c r="T32" s="46">
        <f>SUM(O27,P28,Q29,R30 )/S31</f>
        <v>0.92994555353901998</v>
      </c>
      <c r="U32" s="66">
        <f>(P28+Q29+R30)/SUM(P31:R31)</f>
        <v>0.74279379157427938</v>
      </c>
      <c r="V32" s="46">
        <f>(P28+Q29+R30)/SUM(S28:S30)</f>
        <v>0.80335731414868106</v>
      </c>
      <c r="W32" s="67">
        <f>2*U32*V32/(U32+V32)</f>
        <v>0.77188940092165892</v>
      </c>
    </row>
    <row r="33" spans="2:23" ht="17" customHeight="1" x14ac:dyDescent="0.2"/>
    <row r="34" spans="2:23" x14ac:dyDescent="0.2">
      <c r="B34" s="18" t="s">
        <v>1003</v>
      </c>
      <c r="C34" s="117"/>
      <c r="D34" s="117" t="s">
        <v>931</v>
      </c>
      <c r="E34" s="120" t="s">
        <v>932</v>
      </c>
      <c r="F34" s="120" t="s">
        <v>933</v>
      </c>
      <c r="G34" s="118" t="s">
        <v>929</v>
      </c>
      <c r="H34" s="43"/>
      <c r="I34" s="120" t="s">
        <v>926</v>
      </c>
      <c r="J34" s="118" t="s">
        <v>934</v>
      </c>
    </row>
    <row r="35" spans="2:23" x14ac:dyDescent="0.2">
      <c r="C35" s="27" t="s">
        <v>930</v>
      </c>
      <c r="D35" s="142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6">
        <f>G39-G38</f>
        <v>120.01079999999999</v>
      </c>
      <c r="H35" s="126">
        <f>H39-SUM(H36:H38)</f>
        <v>4677.021365055346</v>
      </c>
      <c r="I35" s="117"/>
      <c r="J35" s="118"/>
      <c r="K35" s="89">
        <f>H35/H39</f>
        <v>0.84897828372759954</v>
      </c>
    </row>
    <row r="36" spans="2:23" x14ac:dyDescent="0.2">
      <c r="C36" s="27" t="s">
        <v>927</v>
      </c>
      <c r="D36" s="133">
        <f>H36-E36</f>
        <v>80.996800000000007</v>
      </c>
      <c r="E36" s="121">
        <f>E40*E39</f>
        <v>203.00319999999999</v>
      </c>
      <c r="F36" s="121">
        <v>0</v>
      </c>
      <c r="G36" s="126">
        <v>0</v>
      </c>
      <c r="H36" s="126">
        <f>E36/I36</f>
        <v>284</v>
      </c>
      <c r="I36" s="139">
        <v>0.71479999999999999</v>
      </c>
      <c r="J36" s="123"/>
      <c r="K36" s="89">
        <f>H36/H39</f>
        <v>5.1552005808676714E-2</v>
      </c>
    </row>
    <row r="37" spans="2:23" x14ac:dyDescent="0.2">
      <c r="C37" s="27" t="s">
        <v>928</v>
      </c>
      <c r="D37" s="133">
        <f>H37-F37</f>
        <v>44.999056097560981</v>
      </c>
      <c r="E37" s="121">
        <f>E39-SUM(E35:E36)</f>
        <v>0</v>
      </c>
      <c r="F37" s="121">
        <f>F40*F39</f>
        <v>204.9957</v>
      </c>
      <c r="G37" s="126">
        <v>0</v>
      </c>
      <c r="H37" s="126">
        <f>F37/I37</f>
        <v>249.99475609756098</v>
      </c>
      <c r="I37" s="139">
        <v>0.82</v>
      </c>
      <c r="J37" s="123"/>
      <c r="K37" s="89">
        <f>H37/H39</f>
        <v>4.5379334924225988E-2</v>
      </c>
    </row>
    <row r="38" spans="2:23" x14ac:dyDescent="0.2">
      <c r="C38" s="23" t="s">
        <v>929</v>
      </c>
      <c r="D38" s="141">
        <f>H38-G38</f>
        <v>53.994678847093297</v>
      </c>
      <c r="E38" s="127">
        <v>0</v>
      </c>
      <c r="F38" s="127">
        <f>F39-SUM(F35:F37)</f>
        <v>0</v>
      </c>
      <c r="G38" s="128">
        <f>G40*G39</f>
        <v>243.98920000000001</v>
      </c>
      <c r="H38" s="128">
        <f>G38/I38</f>
        <v>297.98387884709331</v>
      </c>
      <c r="I38" s="140">
        <v>0.81879999999999997</v>
      </c>
      <c r="J38" s="125"/>
      <c r="K38" s="89">
        <f>H38/H39</f>
        <v>5.409037553949779E-2</v>
      </c>
    </row>
    <row r="39" spans="2:23" x14ac:dyDescent="0.2">
      <c r="C39" s="27"/>
      <c r="D39" s="144">
        <v>4588</v>
      </c>
      <c r="E39" s="145">
        <v>284</v>
      </c>
      <c r="F39" s="145">
        <v>273</v>
      </c>
      <c r="G39" s="146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</row>
    <row r="40" spans="2:23" x14ac:dyDescent="0.2">
      <c r="C40" s="23" t="s">
        <v>925</v>
      </c>
      <c r="D40" s="23"/>
      <c r="E40" s="129">
        <v>0.71479999999999999</v>
      </c>
      <c r="F40" s="129">
        <v>0.75090000000000001</v>
      </c>
      <c r="G40" s="134">
        <v>0.67030000000000001</v>
      </c>
      <c r="H40" s="143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N40" s="45" t="s">
        <v>939</v>
      </c>
      <c r="O40" s="109" t="s">
        <v>574</v>
      </c>
      <c r="P40" s="110" t="s">
        <v>575</v>
      </c>
      <c r="Q40" s="110" t="s">
        <v>576</v>
      </c>
      <c r="R40" s="111" t="s">
        <v>577</v>
      </c>
      <c r="S40" s="109" t="s">
        <v>599</v>
      </c>
      <c r="T40" s="43" t="s">
        <v>596</v>
      </c>
    </row>
    <row r="41" spans="2:23" x14ac:dyDescent="0.2">
      <c r="N41" s="55" t="s">
        <v>574</v>
      </c>
      <c r="O41">
        <v>2242</v>
      </c>
      <c r="P41">
        <v>38</v>
      </c>
      <c r="Q41">
        <v>23</v>
      </c>
      <c r="R41">
        <v>35</v>
      </c>
      <c r="S41" s="112">
        <f>SUM(O41:R41)</f>
        <v>2338</v>
      </c>
      <c r="T41" s="152"/>
      <c r="U41" s="88"/>
      <c r="V41" s="151">
        <f>S41/S45</f>
        <v>0.84863883847549915</v>
      </c>
    </row>
    <row r="42" spans="2:23" x14ac:dyDescent="0.2">
      <c r="B42" s="18" t="s">
        <v>1007</v>
      </c>
      <c r="C42" s="117"/>
      <c r="D42" s="117" t="s">
        <v>931</v>
      </c>
      <c r="E42" s="120" t="s">
        <v>932</v>
      </c>
      <c r="F42" s="120" t="s">
        <v>933</v>
      </c>
      <c r="G42" s="118" t="s">
        <v>929</v>
      </c>
      <c r="H42" s="43"/>
      <c r="I42" s="120" t="s">
        <v>926</v>
      </c>
      <c r="J42" s="118" t="s">
        <v>934</v>
      </c>
      <c r="N42" s="73" t="s">
        <v>575</v>
      </c>
      <c r="O42">
        <v>34</v>
      </c>
      <c r="P42">
        <v>107</v>
      </c>
      <c r="Q42">
        <v>0</v>
      </c>
      <c r="R42">
        <v>1</v>
      </c>
      <c r="S42" s="112">
        <f>SUM(O42:R42)</f>
        <v>142</v>
      </c>
      <c r="T42" s="153">
        <f>P42/S42</f>
        <v>0.75352112676056338</v>
      </c>
      <c r="U42" s="88"/>
      <c r="V42" s="151">
        <f>S42/S45</f>
        <v>5.1542649727767696E-2</v>
      </c>
    </row>
    <row r="43" spans="2:23" x14ac:dyDescent="0.2">
      <c r="C43" s="27" t="s">
        <v>930</v>
      </c>
      <c r="D43" s="142">
        <f>D47-SUM(D44:D46)</f>
        <v>4320.9945545035816</v>
      </c>
      <c r="E43" s="121">
        <f>E47-E44</f>
        <v>125.994</v>
      </c>
      <c r="F43" s="121">
        <f>F47-F45</f>
        <v>99.002999999999986</v>
      </c>
      <c r="G43" s="126">
        <f>G47-G46</f>
        <v>130.98750000000001</v>
      </c>
      <c r="H43" s="126">
        <f>H47-SUM(H44:H46)</f>
        <v>4676.9790545035812</v>
      </c>
      <c r="I43" s="117"/>
      <c r="J43" s="118"/>
      <c r="K43" s="89">
        <f>H43/H47</f>
        <v>0.84897060346770403</v>
      </c>
      <c r="N43" s="73" t="s">
        <v>576</v>
      </c>
      <c r="O43">
        <v>28</v>
      </c>
      <c r="P43">
        <v>1</v>
      </c>
      <c r="Q43">
        <v>94</v>
      </c>
      <c r="R43">
        <v>2</v>
      </c>
      <c r="S43" s="112">
        <f>SUM(O43:R43)</f>
        <v>125</v>
      </c>
      <c r="T43" s="153">
        <f>Q43/S43</f>
        <v>0.752</v>
      </c>
      <c r="U43" s="88"/>
      <c r="V43" s="151">
        <f>S43/S45</f>
        <v>4.5372050816696916E-2</v>
      </c>
    </row>
    <row r="44" spans="2:23" x14ac:dyDescent="0.2">
      <c r="C44" s="27" t="s">
        <v>927</v>
      </c>
      <c r="D44" s="133">
        <f>H44-E44</f>
        <v>80.006251148545147</v>
      </c>
      <c r="E44" s="121">
        <f>E48*E47</f>
        <v>204.006</v>
      </c>
      <c r="F44" s="121">
        <v>0</v>
      </c>
      <c r="G44" s="126">
        <v>0</v>
      </c>
      <c r="H44" s="126">
        <f>E44/I44</f>
        <v>284.01225114854515</v>
      </c>
      <c r="I44" s="139">
        <v>0.71830000000000005</v>
      </c>
      <c r="J44" s="123"/>
      <c r="K44" s="89">
        <f>H44/H47</f>
        <v>5.1554229651215311E-2</v>
      </c>
      <c r="N44" s="56" t="s">
        <v>577</v>
      </c>
      <c r="O44">
        <v>23</v>
      </c>
      <c r="P44">
        <v>0</v>
      </c>
      <c r="Q44">
        <v>1</v>
      </c>
      <c r="R44">
        <v>126</v>
      </c>
      <c r="S44" s="113">
        <f>SUM(O44:R44)</f>
        <v>150</v>
      </c>
      <c r="T44" s="154">
        <f>R44/S44</f>
        <v>0.84</v>
      </c>
      <c r="U44" s="88"/>
      <c r="V44" s="151">
        <f>S44/S45</f>
        <v>5.4446460980036297E-2</v>
      </c>
    </row>
    <row r="45" spans="2:23" x14ac:dyDescent="0.2">
      <c r="C45" s="27" t="s">
        <v>928</v>
      </c>
      <c r="D45" s="133">
        <f>H45-F45</f>
        <v>43.999359223300985</v>
      </c>
      <c r="E45" s="121">
        <f>E47-SUM(E43:E44)</f>
        <v>0</v>
      </c>
      <c r="F45" s="121">
        <f>F48*F47</f>
        <v>205.99700000000001</v>
      </c>
      <c r="G45" s="126">
        <v>0</v>
      </c>
      <c r="H45" s="126">
        <f>F45/I45</f>
        <v>249.996359223301</v>
      </c>
      <c r="I45" s="139">
        <v>0.82399999999999995</v>
      </c>
      <c r="J45" s="123"/>
      <c r="K45" s="89">
        <f>H45/H47</f>
        <v>4.5379625925449446E-2</v>
      </c>
      <c r="N45" s="45"/>
      <c r="O45" s="109">
        <f>SUM(O41:O44)</f>
        <v>2327</v>
      </c>
      <c r="P45" s="110">
        <f>SUM(P41:P44)</f>
        <v>146</v>
      </c>
      <c r="Q45" s="110">
        <f>SUM(Q41:Q44)</f>
        <v>118</v>
      </c>
      <c r="R45" s="111">
        <f>SUM(R41:R44)</f>
        <v>164</v>
      </c>
      <c r="S45" s="56">
        <f>SUM(S41:S44)</f>
        <v>2755</v>
      </c>
      <c r="T45" s="45" t="s">
        <v>625</v>
      </c>
      <c r="U45" s="45" t="s">
        <v>598</v>
      </c>
      <c r="V45" s="45" t="s">
        <v>596</v>
      </c>
      <c r="W45" s="45" t="s">
        <v>938</v>
      </c>
    </row>
    <row r="46" spans="2:23" x14ac:dyDescent="0.2">
      <c r="C46" s="23" t="s">
        <v>929</v>
      </c>
      <c r="D46" s="141">
        <f>H46-G46</f>
        <v>53.999835124572542</v>
      </c>
      <c r="E46" s="127">
        <v>0</v>
      </c>
      <c r="F46" s="127">
        <f>F47-SUM(F43:F45)</f>
        <v>0</v>
      </c>
      <c r="G46" s="128">
        <f>G48*G47</f>
        <v>244.01249999999999</v>
      </c>
      <c r="H46" s="128">
        <f>G46/I46</f>
        <v>298.01233512457253</v>
      </c>
      <c r="I46" s="140">
        <v>0.81879999999999997</v>
      </c>
      <c r="J46" s="125"/>
      <c r="K46" s="89">
        <f>H46/H47</f>
        <v>5.4095540955631245E-2</v>
      </c>
      <c r="N46" s="65" t="s">
        <v>598</v>
      </c>
      <c r="O46" s="72"/>
      <c r="P46" s="59">
        <f>P42/P45</f>
        <v>0.73287671232876717</v>
      </c>
      <c r="Q46" s="59">
        <f>Q43/Q45</f>
        <v>0.79661016949152541</v>
      </c>
      <c r="R46" s="60">
        <f>R44/R45</f>
        <v>0.76829268292682928</v>
      </c>
      <c r="S46" s="45"/>
      <c r="T46" s="46">
        <f>SUM(O41,P42,Q43,R44 )/S45</f>
        <v>0.93248638838475495</v>
      </c>
      <c r="U46" s="66">
        <f>(P42+Q43+R44)/SUM(P45:R45)</f>
        <v>0.76401869158878499</v>
      </c>
      <c r="V46" s="46">
        <f>(P42+Q43+R44)/SUM(S42:S44)</f>
        <v>0.78417266187050361</v>
      </c>
      <c r="W46" s="67">
        <f>2*U46*V46/(U46+V46)</f>
        <v>0.77396449704142012</v>
      </c>
    </row>
    <row r="47" spans="2:23" x14ac:dyDescent="0.2">
      <c r="C47" s="27"/>
      <c r="D47" s="144">
        <v>4499</v>
      </c>
      <c r="E47" s="145">
        <v>330</v>
      </c>
      <c r="F47" s="145">
        <v>305</v>
      </c>
      <c r="G47" s="146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</row>
    <row r="48" spans="2:23" x14ac:dyDescent="0.2">
      <c r="C48" s="23" t="s">
        <v>925</v>
      </c>
      <c r="D48" s="23"/>
      <c r="E48" s="129">
        <v>0.61819999999999997</v>
      </c>
      <c r="F48" s="129">
        <v>0.6754</v>
      </c>
      <c r="G48" s="134">
        <v>0.65069999999999995</v>
      </c>
      <c r="H48" s="143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N48" s="45" t="s">
        <v>940</v>
      </c>
      <c r="O48" s="109" t="s">
        <v>574</v>
      </c>
      <c r="P48" s="110" t="s">
        <v>575</v>
      </c>
      <c r="Q48" s="110" t="s">
        <v>576</v>
      </c>
      <c r="R48" s="111" t="s">
        <v>577</v>
      </c>
      <c r="S48" s="109" t="s">
        <v>599</v>
      </c>
      <c r="T48" s="43" t="s">
        <v>596</v>
      </c>
    </row>
    <row r="49" spans="14:23" x14ac:dyDescent="0.2">
      <c r="N49" s="55" t="s">
        <v>574</v>
      </c>
      <c r="O49">
        <v>2248</v>
      </c>
      <c r="P49">
        <v>35</v>
      </c>
      <c r="Q49">
        <v>22</v>
      </c>
      <c r="R49">
        <v>33</v>
      </c>
      <c r="S49" s="112">
        <f>SUM(O49:R49)</f>
        <v>2338</v>
      </c>
      <c r="T49" s="152"/>
      <c r="U49" s="88"/>
      <c r="V49" s="151">
        <f>S49/S53</f>
        <v>0.84863883847549915</v>
      </c>
    </row>
    <row r="50" spans="14:23" x14ac:dyDescent="0.2">
      <c r="N50" s="73" t="s">
        <v>575</v>
      </c>
      <c r="O50">
        <v>37</v>
      </c>
      <c r="P50">
        <v>104</v>
      </c>
      <c r="Q50">
        <v>0</v>
      </c>
      <c r="R50">
        <v>1</v>
      </c>
      <c r="S50" s="112">
        <f>SUM(O50:R50)</f>
        <v>142</v>
      </c>
      <c r="T50" s="153">
        <f>P50/S50</f>
        <v>0.73239436619718312</v>
      </c>
      <c r="U50" s="88"/>
      <c r="V50" s="151">
        <f>S50/S53</f>
        <v>5.1542649727767696E-2</v>
      </c>
    </row>
    <row r="51" spans="14:23" x14ac:dyDescent="0.2">
      <c r="N51" s="73" t="s">
        <v>576</v>
      </c>
      <c r="O51">
        <v>30</v>
      </c>
      <c r="P51">
        <v>1</v>
      </c>
      <c r="Q51">
        <v>92</v>
      </c>
      <c r="R51">
        <v>2</v>
      </c>
      <c r="S51" s="112">
        <f>SUM(O51:R51)</f>
        <v>125</v>
      </c>
      <c r="T51" s="153">
        <f>Q51/S51</f>
        <v>0.73599999999999999</v>
      </c>
      <c r="U51" s="88"/>
      <c r="V51" s="151">
        <f>S51/S53</f>
        <v>4.5372050816696916E-2</v>
      </c>
    </row>
    <row r="52" spans="14:23" x14ac:dyDescent="0.2">
      <c r="N52" s="56" t="s">
        <v>577</v>
      </c>
      <c r="O52">
        <v>25</v>
      </c>
      <c r="P52">
        <v>0</v>
      </c>
      <c r="Q52">
        <v>1</v>
      </c>
      <c r="R52">
        <v>124</v>
      </c>
      <c r="S52" s="113">
        <f>SUM(O52:R52)</f>
        <v>150</v>
      </c>
      <c r="T52" s="154">
        <f>R52/S52</f>
        <v>0.82666666666666666</v>
      </c>
      <c r="U52" s="88"/>
      <c r="V52" s="151">
        <f>S52/S53</f>
        <v>5.4446460980036297E-2</v>
      </c>
    </row>
    <row r="53" spans="14:23" x14ac:dyDescent="0.2">
      <c r="N53" s="45"/>
      <c r="O53" s="109">
        <f>SUM(O49:O52)</f>
        <v>2340</v>
      </c>
      <c r="P53" s="110">
        <f>SUM(P49:P52)</f>
        <v>140</v>
      </c>
      <c r="Q53" s="110">
        <f>SUM(Q49:Q52)</f>
        <v>115</v>
      </c>
      <c r="R53" s="111">
        <f>SUM(R49:R52)</f>
        <v>160</v>
      </c>
      <c r="S53" s="56">
        <f>SUM(S49:S52)</f>
        <v>2755</v>
      </c>
      <c r="T53" s="45" t="s">
        <v>625</v>
      </c>
      <c r="U53" s="45" t="s">
        <v>598</v>
      </c>
      <c r="V53" s="45" t="s">
        <v>596</v>
      </c>
      <c r="W53" s="45" t="s">
        <v>938</v>
      </c>
    </row>
    <row r="54" spans="14:23" x14ac:dyDescent="0.2">
      <c r="N54" s="65" t="s">
        <v>598</v>
      </c>
      <c r="O54" s="72"/>
      <c r="P54" s="59">
        <f>P50/P53</f>
        <v>0.74285714285714288</v>
      </c>
      <c r="Q54" s="59">
        <f>Q51/Q53</f>
        <v>0.8</v>
      </c>
      <c r="R54" s="60">
        <f>R52/R53</f>
        <v>0.77500000000000002</v>
      </c>
      <c r="S54" s="45"/>
      <c r="T54" s="46">
        <f>SUM(O49,P50,Q51,R52 )/S53</f>
        <v>0.93212341197822146</v>
      </c>
      <c r="U54" s="66">
        <f>(P50+Q51+R52)/SUM(P53:R53)</f>
        <v>0.77108433734939763</v>
      </c>
      <c r="V54" s="46">
        <f>(P50+Q51+R52)/SUM(S50:S52)</f>
        <v>0.76738609112709832</v>
      </c>
      <c r="W54" s="67">
        <f>2*U54*V54/(U54+V54)</f>
        <v>0.76923076923076938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13" workbookViewId="0">
      <selection activeCell="B25" sqref="B25:L32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64" t="s">
        <v>573</v>
      </c>
      <c r="E3" s="165"/>
      <c r="F3" s="165"/>
      <c r="G3" s="166"/>
      <c r="H3" s="45"/>
      <c r="I3" s="18"/>
      <c r="N3" s="18"/>
      <c r="O3" s="45"/>
      <c r="P3" s="164" t="s">
        <v>573</v>
      </c>
      <c r="Q3" s="165"/>
      <c r="R3" s="165"/>
      <c r="S3" s="166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61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61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62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62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62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62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63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63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64" t="s">
        <v>573</v>
      </c>
      <c r="E13" s="165"/>
      <c r="F13" s="165"/>
      <c r="G13" s="166"/>
      <c r="H13" s="45"/>
      <c r="N13" s="18"/>
      <c r="O13" s="45"/>
      <c r="P13" s="164" t="s">
        <v>573</v>
      </c>
      <c r="Q13" s="165"/>
      <c r="R13" s="165"/>
      <c r="S13" s="166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61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61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62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62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62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62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63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63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64" t="s">
        <v>573</v>
      </c>
      <c r="E25" s="165"/>
      <c r="F25" s="165"/>
      <c r="G25" s="166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64" t="s">
        <v>573</v>
      </c>
      <c r="Q26" s="165"/>
      <c r="R26" s="165"/>
      <c r="S26" s="166"/>
      <c r="T26" s="45"/>
      <c r="U26" s="45"/>
      <c r="V26" s="45"/>
      <c r="W26" s="18"/>
    </row>
    <row r="27" spans="2:26" x14ac:dyDescent="0.2">
      <c r="B27" s="161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62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61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62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62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63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62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63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64" t="s">
        <v>573</v>
      </c>
      <c r="E35" s="165"/>
      <c r="F35" s="165"/>
      <c r="G35" s="166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64" t="s">
        <v>573</v>
      </c>
      <c r="Q36" s="165"/>
      <c r="R36" s="165"/>
      <c r="S36" s="166"/>
      <c r="T36" s="45"/>
      <c r="U36" s="45"/>
      <c r="V36" s="45"/>
    </row>
    <row r="37" spans="2:26" x14ac:dyDescent="0.2">
      <c r="B37" s="161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62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61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62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62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63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62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63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28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64" t="s">
        <v>573</v>
      </c>
      <c r="G3" s="165"/>
      <c r="H3" s="165"/>
      <c r="I3" s="166"/>
      <c r="J3" s="18"/>
      <c r="P3" t="s">
        <v>621</v>
      </c>
      <c r="S3" s="167" t="s">
        <v>610</v>
      </c>
      <c r="T3" s="168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61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61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62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63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62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63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64" t="s">
        <v>585</v>
      </c>
      <c r="G13" s="165"/>
      <c r="H13" s="165"/>
      <c r="I13" s="166"/>
      <c r="J13" s="18"/>
      <c r="M13" s="18"/>
      <c r="P13" t="s">
        <v>626</v>
      </c>
      <c r="Q13" s="49"/>
      <c r="R13" s="49"/>
      <c r="S13" s="164" t="s">
        <v>609</v>
      </c>
      <c r="T13" s="166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61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61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62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63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62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63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69"/>
      <c r="G23" s="16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64" t="s">
        <v>573</v>
      </c>
      <c r="G26" s="165"/>
      <c r="H26" s="165"/>
      <c r="I26" s="166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61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62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62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63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64" t="s">
        <v>573</v>
      </c>
      <c r="G36" s="165"/>
      <c r="H36" s="165"/>
      <c r="I36" s="166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61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62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62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63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64" t="s">
        <v>573</v>
      </c>
      <c r="G48" s="165"/>
      <c r="H48" s="165"/>
      <c r="I48" s="166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61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62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62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63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64" t="s">
        <v>573</v>
      </c>
      <c r="G58" s="165"/>
      <c r="H58" s="165"/>
      <c r="I58" s="166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61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62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62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63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64" t="s">
        <v>573</v>
      </c>
      <c r="G70" s="165"/>
      <c r="H70" s="165"/>
      <c r="I70" s="166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61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62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62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63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64" t="s">
        <v>573</v>
      </c>
      <c r="G80" s="165"/>
      <c r="H80" s="165"/>
      <c r="I80" s="166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61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62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62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63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64" t="s">
        <v>573</v>
      </c>
      <c r="G90" s="165"/>
      <c r="H90" s="165"/>
      <c r="I90" s="166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61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62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62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63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64" t="s">
        <v>573</v>
      </c>
      <c r="G100" s="165"/>
      <c r="H100" s="165"/>
      <c r="I100" s="166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61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62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62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63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SemEval2018_Task3_A</vt:lpstr>
      <vt:lpstr>SemEval2018_Task3_B</vt:lpstr>
      <vt:lpstr>SemEval2019_Task3</vt:lpstr>
      <vt:lpstr>mf93</vt:lpstr>
      <vt:lpstr>93submit</vt:lpstr>
      <vt:lpstr>工作表1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2019-01-23T06:44:22Z</dcterms:modified>
</cp:coreProperties>
</file>