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2640" yWindow="660" windowWidth="25600" windowHeight="14200" tabRatio="500" activeTab="2"/>
  </bookViews>
  <sheets>
    <sheet name="mf93" sheetId="7" r:id="rId1"/>
    <sheet name="mf93_bin" sheetId="8" r:id="rId2"/>
    <sheet name="93submit" sheetId="6" r:id="rId3"/>
    <sheet name="工作表1" sheetId="5" r:id="rId4"/>
    <sheet name="SemEval2018_Task3_B" sheetId="2" r:id="rId5"/>
    <sheet name="SemEval2019_Task3" sheetId="4" r:id="rId6"/>
    <sheet name="SemEval2018_Task3_A" sheetId="1" r:id="rId7"/>
    <sheet name="SemEval2019_Task3 混淆矩阵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2" i="6" l="1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O49" i="7"/>
  <c r="P50" i="7"/>
  <c r="Q51" i="7"/>
  <c r="T53" i="7"/>
  <c r="R49" i="7"/>
  <c r="R50" i="7"/>
  <c r="R51" i="7"/>
  <c r="U53" i="7"/>
  <c r="V53" i="7"/>
  <c r="N49" i="7"/>
  <c r="N50" i="7"/>
  <c r="N51" i="7"/>
  <c r="N48" i="7"/>
  <c r="R52" i="7"/>
  <c r="S53" i="7"/>
  <c r="N53" i="7"/>
  <c r="U51" i="7"/>
  <c r="P48" i="7"/>
  <c r="P51" i="7"/>
  <c r="U50" i="7"/>
  <c r="O48" i="7"/>
  <c r="O50" i="7"/>
  <c r="U49" i="7"/>
  <c r="R48" i="7"/>
  <c r="U48" i="7"/>
  <c r="Q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O40" i="7"/>
  <c r="R40" i="7"/>
  <c r="N40" i="7"/>
  <c r="P41" i="7"/>
  <c r="R41" i="7"/>
  <c r="N41" i="7"/>
  <c r="Q42" i="7"/>
  <c r="R42" i="7"/>
  <c r="N42" i="7"/>
  <c r="N39" i="7"/>
  <c r="N44" i="7"/>
  <c r="O22" i="7"/>
  <c r="R22" i="7"/>
  <c r="N22" i="7"/>
  <c r="P23" i="7"/>
  <c r="R23" i="7"/>
  <c r="N23" i="7"/>
  <c r="Q24" i="7"/>
  <c r="R24" i="7"/>
  <c r="N24" i="7"/>
  <c r="N21" i="7"/>
  <c r="N26" i="7"/>
  <c r="O31" i="7"/>
  <c r="R31" i="7"/>
  <c r="N31" i="7"/>
  <c r="P32" i="7"/>
  <c r="R32" i="7"/>
  <c r="N32" i="7"/>
  <c r="Q33" i="7"/>
  <c r="R33" i="7"/>
  <c r="N33" i="7"/>
  <c r="N30" i="7"/>
  <c r="N35" i="7"/>
  <c r="O4" i="7"/>
  <c r="R4" i="7"/>
  <c r="N4" i="7"/>
  <c r="P5" i="7"/>
  <c r="R5" i="7"/>
  <c r="N5" i="7"/>
  <c r="Q6" i="7"/>
  <c r="R6" i="7"/>
  <c r="N6" i="7"/>
  <c r="N3" i="7"/>
  <c r="N8" i="7"/>
  <c r="O13" i="7"/>
  <c r="R13" i="7"/>
  <c r="N13" i="7"/>
  <c r="P14" i="7"/>
  <c r="R14" i="7"/>
  <c r="N14" i="7"/>
  <c r="Q15" i="7"/>
  <c r="R15" i="7"/>
  <c r="N15" i="7"/>
  <c r="N12" i="7"/>
  <c r="N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T44" i="7"/>
  <c r="U44" i="7"/>
  <c r="V44" i="7"/>
  <c r="R43" i="7"/>
  <c r="S44" i="7"/>
  <c r="U42" i="7"/>
  <c r="P39" i="7"/>
  <c r="P42" i="7"/>
  <c r="U41" i="7"/>
  <c r="O39" i="7"/>
  <c r="O41" i="7"/>
  <c r="U40" i="7"/>
  <c r="R39" i="7"/>
  <c r="U39" i="7"/>
  <c r="Q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T35" i="7"/>
  <c r="U35" i="7"/>
  <c r="V35" i="7"/>
  <c r="R34" i="7"/>
  <c r="S35" i="7"/>
  <c r="U33" i="7"/>
  <c r="P30" i="7"/>
  <c r="P33" i="7"/>
  <c r="U32" i="7"/>
  <c r="O30" i="7"/>
  <c r="O32" i="7"/>
  <c r="U31" i="7"/>
  <c r="R30" i="7"/>
  <c r="U30" i="7"/>
  <c r="Q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T17" i="7"/>
  <c r="U17" i="7"/>
  <c r="V17" i="7"/>
  <c r="R16" i="7"/>
  <c r="S17" i="7"/>
  <c r="U15" i="7"/>
  <c r="P12" i="7"/>
  <c r="P15" i="7"/>
  <c r="U14" i="7"/>
  <c r="O12" i="7"/>
  <c r="O14" i="7"/>
  <c r="U13" i="7"/>
  <c r="R12" i="7"/>
  <c r="U12" i="7"/>
  <c r="Q12" i="7"/>
  <c r="T26" i="7"/>
  <c r="U26" i="7"/>
  <c r="V26" i="7"/>
  <c r="R25" i="7"/>
  <c r="S26" i="7"/>
  <c r="U24" i="7"/>
  <c r="P21" i="7"/>
  <c r="P24" i="7"/>
  <c r="U23" i="7"/>
  <c r="O21" i="7"/>
  <c r="O23" i="7"/>
  <c r="U22" i="7"/>
  <c r="R21" i="7"/>
  <c r="U21" i="7"/>
  <c r="Q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T8" i="7"/>
  <c r="U8" i="7"/>
  <c r="V8" i="7"/>
  <c r="R7" i="7"/>
  <c r="S8" i="7"/>
  <c r="U6" i="7"/>
  <c r="P3" i="7"/>
  <c r="P6" i="7"/>
  <c r="U5" i="7"/>
  <c r="O3" i="7"/>
  <c r="O5" i="7"/>
  <c r="U4" i="7"/>
  <c r="R3" i="7"/>
  <c r="U3" i="7"/>
  <c r="Q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<sst xmlns="http://schemas.openxmlformats.org/spreadsheetml/2006/main" count="2470" uniqueCount="1064">
  <si>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</si>
  <si>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</si>
  <si>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</si>
  <si>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</si>
  <si>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</si>
  <si>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</si>
  <si>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</si>
  <si>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</si>
  <si>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</si>
  <si>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</si>
  <si>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</si>
  <si>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</si>
  <si>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</si>
  <si>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</si>
  <si>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</si>
  <si>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</si>
  <si>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</si>
  <si>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</si>
  <si>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</si>
  <si>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</si>
  <si>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</si>
  <si>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</si>
  <si>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</si>
  <si>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</si>
  <si>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</si>
  <si>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</si>
  <si>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</si>
  <si>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</si>
  <si>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</si>
  <si>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</si>
  <si>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</si>
  <si>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</si>
  <si>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</si>
  <si>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</si>
  <si>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</si>
  <si>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</si>
  <si>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</si>
  <si>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</si>
  <si>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</si>
  <si>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</si>
  <si>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</si>
  <si>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</si>
  <si>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</si>
  <si>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</si>
  <si>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</si>
  <si>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</si>
  <si>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</si>
  <si>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</si>
  <si>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</si>
  <si>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</si>
  <si>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</si>
  <si>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</si>
  <si>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</si>
  <si>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</si>
  <si>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</si>
  <si>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</si>
  <si>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</si>
  <si>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</si>
  <si>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</si>
  <si>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</si>
  <si>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</si>
  <si>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</si>
  <si>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</si>
  <si>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</si>
  <si>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</si>
  <si>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</si>
  <si>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</si>
  <si>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</si>
  <si>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</si>
  <si>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</si>
  <si>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</si>
  <si>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</si>
  <si>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</si>
  <si>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</si>
  <si>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</si>
  <si>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</si>
  <si>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</si>
  <si>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</si>
  <si>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</si>
  <si>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</si>
  <si>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</si>
  <si>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</si>
  <si>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</si>
  <si>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</si>
  <si>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</si>
  <si>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</si>
  <si>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</si>
  <si>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</si>
  <si>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</si>
  <si>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</si>
  <si>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</si>
  <si>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</si>
  <si>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</si>
  <si>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</si>
  <si>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</si>
  <si>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</si>
  <si>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</si>
  <si>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</si>
  <si>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</si>
  <si>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</si>
  <si>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</si>
  <si>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</si>
  <si>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</si>
  <si>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</si>
  <si>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</si>
  <si>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</si>
  <si>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</si>
  <si>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</si>
  <si>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</si>
  <si>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</si>
  <si>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</si>
  <si>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</si>
  <si>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</si>
  <si>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</si>
  <si>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</si>
  <si>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</si>
  <si>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</si>
  <si>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</si>
  <si>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</si>
  <si>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</si>
  <si>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</si>
  <si>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</si>
  <si>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</si>
  <si>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</si>
  <si>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</si>
  <si>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</si>
  <si>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</si>
  <si>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</si>
  <si>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</si>
  <si>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</si>
  <si>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</si>
  <si>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</si>
  <si>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</si>
  <si>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</si>
  <si>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</si>
  <si>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</si>
  <si>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</si>
  <si>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</si>
  <si>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</si>
  <si>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</si>
  <si>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</si>
  <si>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</si>
  <si>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</si>
  <si>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</si>
  <si>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</si>
  <si>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</si>
  <si>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</si>
  <si>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</si>
  <si>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</si>
  <si>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</si>
  <si>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</si>
  <si>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</si>
  <si>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</si>
  <si>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</si>
  <si>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</si>
  <si>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</si>
  <si>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</si>
  <si>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</si>
  <si>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</si>
  <si>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</si>
  <si>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</si>
  <si>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</si>
  <si>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</si>
  <si>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</si>
  <si>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</si>
  <si>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</si>
  <si>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</si>
  <si>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</si>
  <si>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</si>
  <si>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</si>
  <si>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</si>
  <si>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</si>
  <si>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</si>
  <si>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</si>
  <si>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</si>
  <si>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</si>
  <si>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</si>
  <si>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</si>
  <si>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</si>
  <si>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</si>
  <si>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</si>
  <si>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</si>
  <si>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</si>
  <si>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</si>
  <si>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</si>
  <si>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</si>
  <si>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</si>
  <si>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</si>
  <si>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</si>
  <si>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</si>
  <si>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</si>
  <si>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</si>
  <si>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</si>
  <si>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</si>
  <si>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</si>
  <si>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</si>
  <si>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</si>
  <si>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</si>
  <si>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</si>
  <si>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</si>
  <si>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</si>
  <si>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</si>
  <si>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</si>
  <si>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</si>
  <si>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</si>
  <si>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</si>
  <si>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</si>
  <si>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</si>
  <si>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</si>
  <si>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</si>
  <si>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</si>
  <si>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</si>
  <si>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</si>
  <si>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</si>
  <si>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</si>
  <si>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</si>
  <si>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</si>
  <si>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</si>
  <si>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</si>
  <si>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</si>
  <si>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</si>
  <si>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</si>
  <si>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</si>
  <si>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</si>
  <si>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</si>
  <si>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</si>
  <si>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</si>
  <si>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</si>
  <si>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</si>
  <si>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</si>
  <si>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</si>
  <si>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</si>
  <si>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</si>
  <si>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</si>
  <si>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</si>
  <si>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</si>
  <si>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</si>
  <si>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</si>
  <si>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</si>
  <si>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</si>
  <si>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</si>
  <si>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</si>
  <si>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</si>
  <si>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</si>
  <si>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</si>
  <si>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</si>
  <si>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</si>
  <si>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</si>
  <si>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</si>
  <si>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</si>
  <si>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</si>
  <si>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</si>
  <si>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</si>
  <si>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</si>
  <si>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</si>
  <si>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</si>
  <si>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</si>
  <si>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</si>
  <si>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</si>
  <si>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</si>
  <si>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</si>
  <si>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</si>
  <si>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</si>
  <si>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</si>
  <si>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</si>
  <si>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</si>
  <si>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</si>
  <si>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</si>
  <si>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</si>
  <si>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</si>
  <si>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</si>
  <si>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</si>
  <si>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</si>
  <si>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</si>
  <si>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</si>
  <si>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</si>
  <si>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</si>
  <si>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</si>
  <si>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</si>
  <si>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</si>
  <si>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</si>
  <si>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</si>
  <si>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</si>
  <si>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</si>
  <si>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</si>
  <si>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</si>
  <si>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</si>
  <si>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</si>
  <si>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</si>
  <si>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</si>
  <si>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</si>
  <si>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</si>
  <si>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</si>
  <si>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</si>
  <si>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</si>
  <si>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</si>
  <si>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</si>
  <si>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</si>
  <si>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</si>
  <si>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</si>
  <si>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</si>
  <si>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</si>
  <si>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</si>
  <si>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</si>
  <si>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</si>
  <si>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</si>
  <si>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</si>
  <si>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</si>
  <si>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</si>
  <si>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</si>
  <si>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</si>
  <si>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</si>
  <si>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</si>
  <si>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</si>
  <si>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</si>
  <si>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</si>
  <si>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</si>
  <si>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</si>
  <si>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</si>
  <si>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</si>
  <si>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</si>
  <si>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</si>
  <si>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</si>
  <si>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</si>
  <si>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</si>
  <si>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</si>
  <si>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</si>
  <si>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</si>
  <si>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</si>
  <si>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</si>
  <si>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</si>
  <si>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</si>
  <si>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</si>
  <si>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</si>
  <si>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</si>
  <si>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</si>
  <si>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</si>
  <si>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</si>
  <si>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</si>
  <si>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</si>
  <si>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</si>
  <si>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</si>
  <si>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</si>
  <si>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</si>
  <si>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</si>
  <si>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</si>
  <si>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</si>
  <si>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</si>
  <si>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</si>
  <si>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</si>
  <si>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</si>
  <si>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</si>
  <si>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</si>
  <si>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</si>
  <si>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</si>
  <si>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</si>
  <si>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</si>
  <si>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</si>
  <si>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</si>
  <si>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</si>
  <si>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</si>
  <si>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</si>
  <si>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</si>
  <si>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</si>
  <si>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</si>
  <si>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</si>
  <si>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</si>
  <si>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</si>
  <si>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</si>
  <si>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</si>
  <si>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</si>
  <si>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</si>
  <si>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</si>
  <si>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</si>
  <si>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</si>
  <si>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</si>
  <si>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</si>
  <si>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</si>
  <si>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</si>
  <si>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</si>
  <si>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</si>
  <si>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</si>
  <si>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</si>
  <si>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</si>
  <si>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</si>
  <si>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</si>
  <si>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</si>
  <si>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</si>
  <si>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</si>
  <si>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</si>
  <si>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</si>
  <si>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</si>
  <si>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</si>
  <si>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</si>
  <si>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</si>
  <si>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</si>
  <si>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</si>
  <si>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</si>
  <si>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</si>
  <si>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</si>
  <si>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</si>
  <si>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</si>
  <si>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</si>
  <si>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</si>
  <si>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</si>
  <si>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</si>
  <si>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</si>
  <si>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</si>
  <si>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</si>
  <si>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</si>
  <si>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</si>
  <si>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</si>
  <si>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</si>
  <si>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</si>
  <si>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</si>
  <si>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</si>
  <si>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</si>
  <si>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</si>
  <si>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</si>
  <si>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</si>
  <si>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</si>
  <si>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</si>
  <si>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</si>
  <si>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</si>
  <si>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</si>
  <si>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</si>
  <si>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</si>
  <si>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</si>
  <si>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</si>
  <si>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</si>
  <si>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</si>
  <si>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</si>
  <si>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</si>
  <si>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</si>
  <si>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</si>
  <si>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</si>
  <si>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</si>
  <si>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</si>
  <si>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</si>
  <si>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</si>
  <si>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</si>
  <si>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</si>
  <si>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</si>
  <si>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</si>
  <si>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</si>
  <si>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</si>
  <si>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</si>
  <si>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</si>
  <si>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</si>
  <si>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</si>
  <si>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</si>
  <si>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</si>
  <si>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</si>
  <si>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</si>
  <si>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</si>
  <si>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</si>
  <si>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</si>
  <si>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</si>
  <si>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</si>
  <si>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</si>
  <si>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</si>
  <si>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</si>
  <si>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</si>
  <si>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</si>
  <si>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</si>
  <si>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</si>
  <si>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</si>
  <si>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</si>
  <si>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</si>
  <si>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</si>
  <si>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</si>
  <si>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</si>
  <si>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</si>
  <si>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</si>
  <si>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</si>
  <si>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</si>
  <si>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</si>
  <si>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</si>
  <si>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</si>
  <si>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</si>
  <si>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</si>
  <si>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</si>
  <si>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</si>
  <si>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</si>
  <si>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</si>
  <si>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</si>
  <si>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</si>
  <si>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</si>
  <si>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</si>
  <si>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</si>
  <si>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</si>
  <si>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</si>
  <si>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</si>
  <si>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</si>
  <si>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</si>
  <si>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</si>
  <si>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</si>
  <si>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</si>
  <si>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</si>
  <si>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</si>
  <si>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</si>
  <si>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</si>
  <si>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</si>
  <si>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</si>
  <si>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</si>
  <si>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</si>
  <si>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</si>
  <si>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</si>
  <si>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</si>
  <si>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</si>
  <si>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</si>
  <si>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</si>
  <si>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</si>
  <si>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</si>
  <si>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</si>
  <si>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</si>
  <si>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</si>
  <si>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</si>
  <si>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</si>
  <si>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</si>
  <si>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</si>
  <si>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</si>
  <si>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</si>
  <si>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</si>
  <si>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</si>
  <si>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</si>
  <si>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</si>
  <si>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</si>
  <si>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</si>
  <si>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</si>
  <si>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</si>
  <si>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</si>
  <si>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</si>
  <si>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</si>
  <si>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</si>
  <si>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</si>
  <si>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</si>
  <si>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</si>
  <si>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</si>
  <si>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</si>
  <si>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</si>
  <si>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</si>
  <si>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</si>
  <si>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</si>
  <si>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</si>
  <si>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</si>
  <si>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</si>
  <si>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</si>
  <si>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</si>
  <si>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</si>
  <si>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</si>
  <si>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</si>
  <si>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</si>
  <si>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</si>
  <si>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</si>
  <si>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</si>
  <si>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</si>
  <si>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</si>
  <si>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</si>
  <si>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</si>
  <si>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</si>
  <si>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</si>
  <si>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</si>
  <si>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</si>
  <si>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</si>
  <si>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</si>
  <si>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</si>
  <si>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</si>
  <si>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</si>
  <si>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</si>
  <si>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</si>
  <si>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</si>
  <si>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</si>
  <si>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</si>
  <si>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</si>
  <si>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</si>
  <si>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</si>
  <si>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</si>
  <si>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</si>
  <si>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</si>
  <si>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</si>
  <si>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</si>
  <si>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</si>
  <si>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</si>
  <si>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</si>
  <si>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</si>
  <si>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</si>
  <si>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</si>
  <si>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</si>
  <si>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</si>
  <si>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</si>
  <si>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</si>
  <si>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</si>
  <si>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</si>
  <si>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</si>
  <si>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</si>
  <si>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</si>
  <si>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</si>
  <si>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</si>
  <si>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</si>
  <si>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</si>
  <si>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</si>
  <si>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</si>
  <si>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</si>
  <si>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</si>
  <si>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</si>
  <si>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</si>
  <si>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</si>
  <si>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</si>
  <si>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</si>
  <si>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</si>
  <si>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</si>
  <si>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</si>
  <si>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</si>
  <si>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</si>
  <si>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</si>
  <si>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</si>
  <si>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</si>
  <si>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</si>
  <si>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</si>
  <si>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</si>
  <si>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</si>
  <si>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</si>
  <si>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</si>
  <si>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</si>
  <si>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</si>
  <si>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</si>
  <si>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</si>
  <si>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</si>
  <si>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</si>
  <si>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</si>
  <si>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</si>
  <si>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</si>
  <si>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</si>
  <si>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</si>
  <si>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</si>
  <si>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</si>
  <si>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</si>
  <si>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</si>
  <si>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</si>
  <si>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</si>
  <si>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</si>
  <si>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</si>
  <si>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</si>
  <si>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</si>
  <si>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</si>
  <si>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</si>
  <si>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</si>
  <si>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</si>
  <si>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</si>
  <si>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</si>
  <si>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</si>
  <si>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</si>
  <si>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</si>
  <si>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</si>
  <si>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</si>
  <si>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</si>
  <si>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</si>
  <si>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</si>
  <si>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</si>
  <si>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</si>
  <si>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</si>
  <si>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</si>
  <si>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</si>
  <si>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</si>
  <si>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</si>
  <si>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</si>
  <si>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</si>
  <si>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</si>
  <si>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</si>
  <si>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</si>
  <si>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</si>
  <si>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</si>
  <si>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</si>
  <si>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</si>
  <si>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</si>
  <si>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</si>
  <si>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</si>
  <si>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</si>
  <si>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</si>
  <si>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</si>
  <si>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</si>
  <si>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</si>
  <si>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</si>
  <si>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</si>
  <si>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</si>
  <si>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</si>
  <si>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</si>
  <si>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</si>
  <si>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</si>
  <si>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</si>
  <si>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</si>
  <si>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</si>
  <si>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</si>
  <si>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</si>
  <si>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</si>
  <si>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</si>
  <si>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</si>
  <si>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</si>
  <si>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</si>
  <si>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</si>
  <si>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</si>
  <si>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</si>
  <si>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</si>
  <si>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</si>
  <si>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</si>
  <si>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</si>
  <si>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</si>
  <si>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</si>
  <si>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</si>
  <si>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</si>
  <si>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</si>
  <si>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</si>
  <si>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</si>
  <si>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</si>
  <si>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</si>
  <si>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</si>
  <si>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</si>
  <si>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</si>
  <si>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</si>
  <si>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</si>
  <si>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</si>
  <si>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</si>
  <si>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</si>
  <si>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</si>
  <si>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</si>
  <si>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</si>
  <si>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</si>
  <si>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</si>
  <si>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</si>
  <si>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</si>
  <si>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</si>
  <si>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</si>
  <si>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</si>
  <si>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</si>
  <si>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</si>
  <si>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</si>
  <si>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</si>
  <si>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</si>
  <si>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</si>
  <si>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</si>
  <si>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</si>
  <si>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</si>
  <si>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</si>
  <si>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</si>
  <si>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</si>
  <si>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</si>
  <si>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</si>
  <si>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</si>
  <si>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</si>
  <si>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</si>
  <si>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</si>
  <si>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</si>
  <si>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</si>
  <si>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</si>
  <si>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</si>
  <si>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</si>
  <si>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</si>
  <si>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</si>
  <si>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</si>
  <si>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</si>
  <si>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</si>
  <si>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</si>
  <si>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</si>
  <si>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</si>
  <si>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</si>
  <si>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</si>
  <si>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</si>
  <si>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</si>
  <si>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</si>
  <si>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</si>
  <si>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</si>
  <si>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</si>
  <si>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</si>
  <si>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</si>
  <si>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</si>
  <si>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</si>
  <si>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</si>
  <si>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</si>
  <si>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</si>
  <si>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</si>
  <si>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</si>
  <si>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</si>
  <si>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</si>
  <si>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</si>
  <si>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</si>
  <si>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</si>
  <si>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</si>
  <si>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</si>
  <si>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</si>
  <si>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</si>
  <si>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</si>
  <si>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</si>
  <si>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</si>
  <si>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</si>
  <si>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</si>
  <si>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</si>
  <si>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</si>
  <si>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</si>
  <si>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</si>
  <si>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</si>
  <si>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</si>
  <si>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</si>
  <si>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</si>
  <si>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</si>
  <si>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</si>
  <si>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</si>
  <si>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</si>
  <si>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</si>
  <si>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</si>
  <si>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</si>
  <si>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</si>
  <si>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</si>
  <si>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</si>
  <si>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</si>
  <si>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</si>
  <si>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</si>
  <si>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</si>
  <si>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</si>
  <si>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</si>
  <si>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</si>
  <si>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</si>
  <si>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</si>
  <si>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</si>
  <si>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</si>
  <si>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</si>
  <si>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</si>
  <si>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</si>
  <si>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</si>
  <si>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</si>
  <si>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</si>
  <si>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</si>
  <si>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</si>
  <si>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</si>
  <si>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</si>
  <si>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</si>
  <si>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</si>
  <si>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</si>
  <si>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</si>
  <si>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</si>
  <si>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</si>
  <si>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</si>
  <si>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</si>
  <si>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</si>
  <si>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</si>
  <si>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</si>
  <si>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</si>
  <si>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</si>
  <si>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</si>
  <si>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</si>
  <si>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</si>
  <si>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</si>
  <si>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</si>
  <si>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</si>
  <si>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</si>
  <si>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</si>
  <si>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</si>
  <si>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</si>
  <si>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</si>
  <si>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</si>
  <si>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</si>
  <si>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</si>
  <si>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</si>
  <si>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</si>
  <si>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</si>
  <si>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</si>
  <si>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</si>
  <si>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</si>
  <si>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</si>
  <si>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</si>
  <si>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</si>
  <si>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</si>
  <si>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</si>
  <si>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</si>
  <si>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</si>
  <si>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</si>
  <si>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</si>
  <si>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</si>
  <si>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</si>
  <si>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</si>
  <si>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</si>
  <si>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</si>
  <si>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</si>
  <si>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</si>
  <si>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</si>
  <si>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</si>
  <si>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</si>
  <si>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</si>
  <si>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</si>
  <si>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</si>
  <si>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</si>
  <si>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</si>
  <si>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</si>
  <si>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</si>
  <si>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</si>
  <si>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</si>
  <si>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</si>
  <si>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</si>
  <si>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</si>
  <si>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</si>
  <si>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</si>
  <si>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</si>
  <si>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</si>
  <si>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</si>
  <si>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</si>
  <si>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</si>
  <si>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</si>
  <si>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</si>
  <si>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</si>
  <si>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</si>
  <si>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</si>
  <si>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</si>
  <si>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</si>
  <si>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</si>
  <si>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</si>
  <si>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</si>
  <si>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</si>
  <si>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</si>
  <si>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</si>
  <si>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</si>
  <si>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</si>
  <si>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</si>
  <si>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</si>
  <si>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</si>
  <si>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</si>
  <si>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</si>
  <si>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</si>
  <si>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</si>
  <si>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</si>
  <si>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</si>
  <si>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</si>
  <si>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</si>
  <si>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</si>
  <si>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</si>
  <si>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</si>
  <si>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</si>
  <si>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</si>
  <si>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</si>
  <si>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</si>
  <si>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</si>
  <si>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</si>
  <si>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</si>
  <si>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</si>
  <si>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</si>
  <si>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</si>
  <si>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</si>
  <si>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</si>
  <si>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</si>
  <si>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</si>
  <si>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</si>
  <si>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</si>
  <si>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</si>
  <si>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</si>
  <si>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</si>
  <si>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</si>
  <si>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</si>
  <si>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</si>
  <si>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</si>
  <si>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</si>
  <si>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</si>
  <si>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</si>
  <si>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</si>
  <si>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</si>
  <si>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</si>
  <si>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</si>
  <si>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</si>
  <si>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</si>
  <si>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</si>
  <si>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</si>
  <si>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</si>
  <si>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</si>
  <si>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</si>
  <si>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</si>
  <si>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</si>
  <si>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</si>
  <si>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</si>
  <si>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</si>
  <si>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</si>
  <si>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</si>
  <si>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</si>
  <si>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</si>
  <si>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</si>
  <si>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</si>
  <si>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</si>
  <si>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</si>
  <si>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</si>
  <si>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</si>
  <si>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</si>
  <si>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</si>
  <si>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</si>
  <si>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</si>
  <si>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</si>
  <si>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</si>
  <si>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</si>
  <si>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</si>
  <si>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</si>
  <si>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</si>
  <si>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</si>
  <si>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</si>
  <si>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</si>
  <si>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</si>
  <si>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</si>
  <si>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</si>
  <si>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</si>
  <si>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</si>
  <si>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</si>
  <si>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</si>
  <si>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</si>
  <si>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</si>
  <si>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</si>
  <si>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</si>
  <si>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</si>
  <si>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</si>
  <si>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</si>
  <si>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</si>
  <si>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</si>
  <si>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</si>
  <si>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</si>
  <si>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</si>
  <si>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</si>
  <si>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</si>
  <si>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</si>
  <si>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</si>
  <si>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</si>
  <si>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</si>
  <si>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</si>
  <si>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</si>
  <si>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</si>
  <si>
    <t>#</t>
    <phoneticPr fontId="2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</si>
  <si>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</si>
  <si>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</si>
  <si>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</si>
  <si>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</si>
  <si>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</si>
  <si>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</si>
  <si>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</si>
  <si>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2" type="noConversion"/>
  </si>
  <si>
    <t>precision_0</t>
    <phoneticPr fontId="2" type="noConversion"/>
  </si>
  <si>
    <t>binary_f_m93b_ek_1548249177</t>
  </si>
  <si>
    <t>binary_f_m93b_ek_1548250137</t>
    <phoneticPr fontId="2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</si>
  <si>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</si>
  <si>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</si>
  <si>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</si>
  <si>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</si>
  <si>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</si>
  <si>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</si>
  <si>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</si>
  <si>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</si>
  <si>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</si>
  <si>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2" type="noConversion"/>
  </si>
  <si>
    <t>#15</t>
    <phoneticPr fontId="2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</si>
  <si>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</si>
  <si>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</si>
  <si>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</si>
  <si>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</si>
  <si>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</si>
  <si>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</si>
  <si>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2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</si>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</sst>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1" formatCode="0.00_);[Red]\(0.0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5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5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6" fillId="0" borderId="0" xfId="7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1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9"/>
  <sheetViews>
    <sheetView topLeftCell="M181" zoomScale="80" zoomScaleNormal="80" zoomScalePageLayoutView="80" workbookViewId="0">
      <selection activeCell="X137" sqref="X137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7.6640625" style="18" customWidth="1"/>
    <col min="12" max="12" width="4.1640625" style="17" bestFit="1" customWidth="1"/>
    <col min="13" max="16384" width="10.83203125" style="18"/>
  </cols>
  <sheetData>
    <row r="1" spans="1:41" x14ac:dyDescent="0.2">
      <c r="A1" s="17" t="s">
        <v>995</v>
      </c>
    </row>
    <row r="2" spans="1:41" x14ac:dyDescent="0.2">
      <c r="A2" s="3" t="s">
        <v>994</v>
      </c>
      <c r="L2" s="18" t="s">
        <v>996</v>
      </c>
      <c r="M2" s="112"/>
      <c r="N2" s="112" t="s">
        <v>931</v>
      </c>
      <c r="O2" s="120" t="s">
        <v>932</v>
      </c>
      <c r="P2" s="120" t="s">
        <v>933</v>
      </c>
      <c r="Q2" s="113" t="s">
        <v>929</v>
      </c>
      <c r="R2" s="43"/>
      <c r="S2" s="120" t="s">
        <v>926</v>
      </c>
      <c r="T2" s="113" t="s">
        <v>934</v>
      </c>
      <c r="V2"/>
      <c r="X2" s="17" t="s">
        <v>969</v>
      </c>
      <c r="AA2" s="3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/>
      <c r="M3" s="27" t="s">
        <v>930</v>
      </c>
      <c r="N3" s="139">
        <f>N7-SUM(N4:N6)</f>
        <v>4442.9837767254248</v>
      </c>
      <c r="O3" s="121">
        <f>O7-O4</f>
        <v>61.009199999999993</v>
      </c>
      <c r="P3" s="121">
        <f>P7-P5</f>
        <v>58.004899999999992</v>
      </c>
      <c r="Q3" s="125">
        <f>Q7-Q6</f>
        <v>115.01150000000001</v>
      </c>
      <c r="R3" s="125">
        <f>R7-SUM(R4:R6)</f>
        <v>4677.0093767254257</v>
      </c>
      <c r="S3" s="112"/>
      <c r="T3" s="113"/>
      <c r="U3" s="89">
        <f>R3/R7</f>
        <v>0.84897610759219921</v>
      </c>
      <c r="V3"/>
      <c r="X3" s="3" t="s">
        <v>977</v>
      </c>
      <c r="AA3" s="3"/>
      <c r="AK3" s="17"/>
    </row>
    <row r="4" spans="1:41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/>
      <c r="M4" s="27" t="s">
        <v>927</v>
      </c>
      <c r="N4" s="132">
        <f>R4-O4</f>
        <v>93.010389591078052</v>
      </c>
      <c r="O4" s="121">
        <f>O8*O7</f>
        <v>190.99080000000001</v>
      </c>
      <c r="P4" s="121">
        <v>0</v>
      </c>
      <c r="Q4" s="125">
        <v>0</v>
      </c>
      <c r="R4" s="125">
        <f>O4/S4</f>
        <v>284.00118959107806</v>
      </c>
      <c r="S4" s="136">
        <v>0.67249999999999999</v>
      </c>
      <c r="T4" s="123"/>
      <c r="U4" s="89">
        <f>R4/R7</f>
        <v>5.1552221744613914E-2</v>
      </c>
      <c r="V4"/>
      <c r="X4" s="17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  <c r="AD4" s="18" t="s">
        <v>967</v>
      </c>
      <c r="AE4" s="18" t="s">
        <v>578</v>
      </c>
      <c r="AF4" s="18" t="s">
        <v>580</v>
      </c>
      <c r="AG4" s="18" t="s">
        <v>582</v>
      </c>
      <c r="AH4" s="18" t="s">
        <v>132</v>
      </c>
      <c r="AK4" s="17"/>
    </row>
    <row r="5" spans="1:41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/>
      <c r="M5" s="27" t="s">
        <v>928</v>
      </c>
      <c r="N5" s="132">
        <f>R5-P5</f>
        <v>50.998744221105511</v>
      </c>
      <c r="O5" s="121">
        <f>O7-SUM(O3:O4)</f>
        <v>0</v>
      </c>
      <c r="P5" s="121">
        <f>P8*P7</f>
        <v>198.99510000000001</v>
      </c>
      <c r="Q5" s="125">
        <v>0</v>
      </c>
      <c r="R5" s="125">
        <f>P5/S5</f>
        <v>249.99384422110552</v>
      </c>
      <c r="S5" s="136">
        <v>0.79600000000000004</v>
      </c>
      <c r="T5" s="123"/>
      <c r="U5" s="89">
        <f>R5/R7</f>
        <v>4.5379169399365676E-2</v>
      </c>
      <c r="V5"/>
      <c r="X5" s="17"/>
      <c r="Y5" s="24">
        <v>0.90654716694516102</v>
      </c>
      <c r="Z5" s="24">
        <v>0.93984853948791902</v>
      </c>
      <c r="AA5" s="24">
        <v>0.833770554737987</v>
      </c>
      <c r="AB5" s="24">
        <v>0.88363734996948495</v>
      </c>
      <c r="AE5" s="24">
        <v>0.91291351135910703</v>
      </c>
      <c r="AF5" s="24">
        <v>0.90213392200147102</v>
      </c>
      <c r="AG5" s="24">
        <v>0.78539397821908996</v>
      </c>
      <c r="AH5" s="24">
        <v>0.83972602739725999</v>
      </c>
      <c r="AK5" s="17" t="s">
        <v>900</v>
      </c>
    </row>
    <row r="6" spans="1:41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/>
      <c r="M6" s="23" t="s">
        <v>929</v>
      </c>
      <c r="N6" s="138">
        <f>R6-Q6</f>
        <v>48.007089462391207</v>
      </c>
      <c r="O6" s="126">
        <v>0</v>
      </c>
      <c r="P6" s="126">
        <f>P7-SUM(P3:P5)</f>
        <v>0</v>
      </c>
      <c r="Q6" s="127">
        <f>Q8*Q7</f>
        <v>249.98849999999999</v>
      </c>
      <c r="R6" s="127">
        <f>Q6/S6</f>
        <v>297.99558946239119</v>
      </c>
      <c r="S6" s="137">
        <v>0.83889999999999998</v>
      </c>
      <c r="T6" s="124"/>
      <c r="U6" s="89">
        <f>R6/R7</f>
        <v>5.4092501263821237E-2</v>
      </c>
      <c r="V6"/>
      <c r="X6" s="17"/>
      <c r="Y6" s="24"/>
      <c r="Z6" s="24"/>
      <c r="AA6" s="24"/>
      <c r="AB6" s="24"/>
      <c r="AE6" s="24"/>
      <c r="AF6" s="24"/>
      <c r="AG6" s="24"/>
      <c r="AH6" s="24"/>
      <c r="AK6" s="17"/>
      <c r="AL6" s="18" t="s">
        <v>578</v>
      </c>
      <c r="AM6" s="18" t="s">
        <v>580</v>
      </c>
      <c r="AN6" s="18" t="s">
        <v>582</v>
      </c>
      <c r="AO6" s="18" t="s">
        <v>132</v>
      </c>
    </row>
    <row r="7" spans="1:41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/>
      <c r="M7" s="27"/>
      <c r="N7" s="141">
        <v>4635</v>
      </c>
      <c r="O7" s="142">
        <v>252</v>
      </c>
      <c r="P7" s="142">
        <v>257</v>
      </c>
      <c r="Q7" s="143">
        <v>365</v>
      </c>
      <c r="R7" s="121">
        <f>SUM(N7:Q7)</f>
        <v>5509</v>
      </c>
      <c r="S7" s="45" t="s">
        <v>625</v>
      </c>
      <c r="T7" s="45" t="s">
        <v>598</v>
      </c>
      <c r="U7" s="45" t="s">
        <v>596</v>
      </c>
      <c r="V7" s="45" t="s">
        <v>938</v>
      </c>
      <c r="X7" s="17"/>
      <c r="Y7" s="18">
        <v>16808</v>
      </c>
      <c r="Z7" s="18">
        <v>175</v>
      </c>
      <c r="AA7" s="18">
        <v>137</v>
      </c>
      <c r="AB7" s="18">
        <v>166</v>
      </c>
      <c r="AE7" s="18">
        <v>3355</v>
      </c>
      <c r="AF7" s="18">
        <v>32</v>
      </c>
      <c r="AG7" s="18">
        <v>36</v>
      </c>
      <c r="AH7" s="18">
        <v>34</v>
      </c>
      <c r="AK7" s="17"/>
      <c r="AL7" s="24">
        <v>0.92155552179857203</v>
      </c>
      <c r="AM7" s="24">
        <v>0.94160785941607805</v>
      </c>
      <c r="AN7" s="24">
        <v>0.87081707082986703</v>
      </c>
      <c r="AO7" s="24">
        <v>0.90482997041518398</v>
      </c>
    </row>
    <row r="8" spans="1:41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/>
      <c r="M8" s="23" t="s">
        <v>925</v>
      </c>
      <c r="N8" s="162">
        <f>N3/N7</f>
        <v>0.95857255161282084</v>
      </c>
      <c r="O8" s="128">
        <v>0.75790000000000002</v>
      </c>
      <c r="P8" s="128">
        <v>0.77429999999999999</v>
      </c>
      <c r="Q8" s="133">
        <v>0.68489999999999995</v>
      </c>
      <c r="R8" s="140"/>
      <c r="S8" s="46">
        <f>SUM(N3,O4,P5,Q6 )/R7</f>
        <v>0.92266439947820378</v>
      </c>
      <c r="T8" s="66">
        <f>(O4+P5+Q6)/SUM(O7:Q7)</f>
        <v>0.73223615560640742</v>
      </c>
      <c r="U8" s="46">
        <f>(O4+P5+Q6)/SUM(R4:R6)</f>
        <v>0.76920866906067853</v>
      </c>
      <c r="V8" s="67">
        <f>2*T8*U8/(T8+U8)</f>
        <v>0.75026719522244156</v>
      </c>
      <c r="X8" s="17"/>
      <c r="Y8" s="18">
        <v>1059</v>
      </c>
      <c r="Z8" s="18">
        <v>3293</v>
      </c>
      <c r="AA8" s="18">
        <v>28</v>
      </c>
      <c r="AB8" s="18">
        <v>5</v>
      </c>
      <c r="AE8" s="18">
        <v>132</v>
      </c>
      <c r="AF8" s="18">
        <v>303</v>
      </c>
      <c r="AG8" s="18">
        <v>1</v>
      </c>
      <c r="AH8" s="18">
        <v>2</v>
      </c>
      <c r="AK8" s="17"/>
      <c r="AL8" s="18">
        <v>16723</v>
      </c>
      <c r="AM8" s="18">
        <v>264</v>
      </c>
      <c r="AN8" s="18">
        <v>127</v>
      </c>
      <c r="AO8" s="18">
        <v>172</v>
      </c>
    </row>
    <row r="9" spans="1:41" x14ac:dyDescent="0.2">
      <c r="L9"/>
      <c r="M9" s="19"/>
      <c r="N9" s="163"/>
      <c r="O9" s="148"/>
      <c r="P9" s="148"/>
      <c r="Q9" s="148"/>
      <c r="R9" s="140"/>
      <c r="S9" s="46"/>
      <c r="T9" s="66"/>
      <c r="U9" s="46"/>
      <c r="V9" s="67"/>
      <c r="X9" s="17"/>
      <c r="Y9" s="18">
        <v>335</v>
      </c>
      <c r="Z9" s="18">
        <v>1</v>
      </c>
      <c r="AA9" s="18">
        <v>5162</v>
      </c>
      <c r="AB9" s="18">
        <v>90</v>
      </c>
      <c r="AE9" s="18">
        <v>69</v>
      </c>
      <c r="AF9" s="18">
        <v>1</v>
      </c>
      <c r="AG9" s="18">
        <v>480</v>
      </c>
      <c r="AH9" s="18">
        <v>8</v>
      </c>
      <c r="AK9" s="17"/>
      <c r="AL9" s="18">
        <v>555</v>
      </c>
      <c r="AM9" s="18">
        <v>3806</v>
      </c>
      <c r="AN9" s="18">
        <v>18</v>
      </c>
      <c r="AO9" s="18">
        <v>6</v>
      </c>
    </row>
    <row r="10" spans="1:41" x14ac:dyDescent="0.2">
      <c r="A10" s="17" t="s">
        <v>993</v>
      </c>
      <c r="X10" s="17"/>
      <c r="Y10" s="18">
        <v>848</v>
      </c>
      <c r="Z10" s="18">
        <v>2</v>
      </c>
      <c r="AA10" s="18">
        <v>230</v>
      </c>
      <c r="AB10" s="18">
        <v>4576</v>
      </c>
      <c r="AE10" s="18">
        <v>103</v>
      </c>
      <c r="AF10" s="18">
        <v>0</v>
      </c>
      <c r="AG10" s="18">
        <v>19</v>
      </c>
      <c r="AH10" s="18">
        <v>443</v>
      </c>
      <c r="AK10" s="17"/>
      <c r="AL10" s="18">
        <v>324</v>
      </c>
      <c r="AM10" s="18">
        <v>2</v>
      </c>
      <c r="AN10" s="18">
        <v>5130</v>
      </c>
      <c r="AO10" s="18">
        <v>132</v>
      </c>
    </row>
    <row r="11" spans="1:41" x14ac:dyDescent="0.2">
      <c r="A11" s="3" t="s">
        <v>994</v>
      </c>
      <c r="L11" s="18" t="s">
        <v>1000</v>
      </c>
      <c r="M11" s="112"/>
      <c r="N11" s="112" t="s">
        <v>931</v>
      </c>
      <c r="O11" s="120" t="s">
        <v>932</v>
      </c>
      <c r="P11" s="120" t="s">
        <v>933</v>
      </c>
      <c r="Q11" s="113" t="s">
        <v>929</v>
      </c>
      <c r="R11" s="43"/>
      <c r="S11" s="120" t="s">
        <v>926</v>
      </c>
      <c r="T11" s="113" t="s">
        <v>934</v>
      </c>
      <c r="V11"/>
      <c r="AL11" s="18">
        <v>859</v>
      </c>
      <c r="AM11" s="18">
        <v>5</v>
      </c>
      <c r="AN11" s="18">
        <v>118</v>
      </c>
      <c r="AO11" s="18">
        <v>4674</v>
      </c>
    </row>
    <row r="12" spans="1:41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/>
      <c r="M12" s="27" t="s">
        <v>930</v>
      </c>
      <c r="N12" s="139">
        <f>N16-SUM(N13:N15)</f>
        <v>4408.0094650553456</v>
      </c>
      <c r="O12" s="121">
        <f>O16-O13</f>
        <v>80.996800000000007</v>
      </c>
      <c r="P12" s="121">
        <f>P16-P14</f>
        <v>68.004300000000001</v>
      </c>
      <c r="Q12" s="125">
        <f>Q16-Q15</f>
        <v>120.01079999999999</v>
      </c>
      <c r="R12" s="125">
        <f>R16-SUM(R13:R15)</f>
        <v>4677.021365055346</v>
      </c>
      <c r="S12" s="112"/>
      <c r="T12" s="113"/>
      <c r="U12" s="89">
        <f>R12/R16</f>
        <v>0.84897828372759954</v>
      </c>
      <c r="V12"/>
      <c r="X12" s="17" t="s">
        <v>1002</v>
      </c>
    </row>
    <row r="13" spans="1:41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/>
      <c r="M13" s="27" t="s">
        <v>927</v>
      </c>
      <c r="N13" s="132">
        <f>R13-O13</f>
        <v>80.996800000000007</v>
      </c>
      <c r="O13" s="121">
        <f>O17*O16</f>
        <v>203.00319999999999</v>
      </c>
      <c r="P13" s="121">
        <v>0</v>
      </c>
      <c r="Q13" s="125">
        <v>0</v>
      </c>
      <c r="R13" s="125">
        <f>O13/S13</f>
        <v>284</v>
      </c>
      <c r="S13" s="136">
        <v>0.71479999999999999</v>
      </c>
      <c r="T13" s="123"/>
      <c r="U13" s="89">
        <f>R13/R16</f>
        <v>5.1552005808676714E-2</v>
      </c>
      <c r="V13"/>
      <c r="X13" s="3" t="s">
        <v>1003</v>
      </c>
    </row>
    <row r="14" spans="1:41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/>
      <c r="M14" s="27" t="s">
        <v>928</v>
      </c>
      <c r="N14" s="132">
        <f>R14-P14</f>
        <v>44.999056097560981</v>
      </c>
      <c r="O14" s="121">
        <f>O16-SUM(O12:O13)</f>
        <v>0</v>
      </c>
      <c r="P14" s="121">
        <f>P17*P16</f>
        <v>204.9957</v>
      </c>
      <c r="Q14" s="125">
        <v>0</v>
      </c>
      <c r="R14" s="125">
        <f>P14/S14</f>
        <v>249.99475609756098</v>
      </c>
      <c r="S14" s="136">
        <v>0.82</v>
      </c>
      <c r="T14" s="123"/>
      <c r="U14" s="89">
        <f>R14/R16</f>
        <v>4.5379334924225988E-2</v>
      </c>
      <c r="V14"/>
      <c r="X14" s="17"/>
      <c r="Y14" s="18" t="s">
        <v>578</v>
      </c>
      <c r="Z14" s="18" t="s">
        <v>580</v>
      </c>
      <c r="AA14" s="18" t="s">
        <v>582</v>
      </c>
      <c r="AB14" s="18" t="s">
        <v>132</v>
      </c>
      <c r="AE14" s="18" t="s">
        <v>578</v>
      </c>
      <c r="AF14" s="18" t="s">
        <v>580</v>
      </c>
      <c r="AG14" s="18" t="s">
        <v>582</v>
      </c>
      <c r="AH14" s="18" t="s">
        <v>132</v>
      </c>
    </row>
    <row r="15" spans="1:41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/>
      <c r="M15" s="23" t="s">
        <v>929</v>
      </c>
      <c r="N15" s="138">
        <f>R15-Q15</f>
        <v>53.994678847093297</v>
      </c>
      <c r="O15" s="126">
        <v>0</v>
      </c>
      <c r="P15" s="126">
        <f>P16-SUM(P12:P14)</f>
        <v>0</v>
      </c>
      <c r="Q15" s="127">
        <f>Q17*Q16</f>
        <v>243.98920000000001</v>
      </c>
      <c r="R15" s="127">
        <f>Q15/S15</f>
        <v>297.98387884709331</v>
      </c>
      <c r="S15" s="137">
        <v>0.81879999999999997</v>
      </c>
      <c r="T15" s="124"/>
      <c r="U15" s="89">
        <f>R15/R16</f>
        <v>5.409037553949779E-2</v>
      </c>
      <c r="V15"/>
      <c r="X15" s="17"/>
      <c r="Y15" s="24">
        <v>0.973173325231657</v>
      </c>
      <c r="Z15" s="24">
        <v>0.97222222222222199</v>
      </c>
      <c r="AA15" s="24">
        <v>0.96295348390811897</v>
      </c>
      <c r="AB15" s="24">
        <v>0.96756565624095903</v>
      </c>
      <c r="AC15" s="24"/>
      <c r="AD15" s="24"/>
      <c r="AE15" s="24">
        <v>0.93443603029095201</v>
      </c>
      <c r="AF15" s="24">
        <v>0.91747572815533895</v>
      </c>
      <c r="AG15" s="24">
        <v>0.84753363228699496</v>
      </c>
      <c r="AH15" s="24">
        <v>0.88111888111888104</v>
      </c>
    </row>
    <row r="16" spans="1:41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/>
      <c r="M16" s="27"/>
      <c r="N16" s="141">
        <v>4588</v>
      </c>
      <c r="O16" s="142">
        <v>284</v>
      </c>
      <c r="P16" s="142">
        <v>273</v>
      </c>
      <c r="Q16" s="143">
        <v>364</v>
      </c>
      <c r="R16" s="121">
        <f>SUM(N16:Q16)</f>
        <v>5509</v>
      </c>
      <c r="S16" s="45" t="s">
        <v>625</v>
      </c>
      <c r="T16" s="45" t="s">
        <v>598</v>
      </c>
      <c r="U16" s="45" t="s">
        <v>596</v>
      </c>
      <c r="V16" s="45" t="s">
        <v>938</v>
      </c>
      <c r="X16" s="17"/>
      <c r="Y16" s="18">
        <v>16982</v>
      </c>
      <c r="Z16" s="18">
        <v>220</v>
      </c>
      <c r="AA16" s="18">
        <v>48</v>
      </c>
      <c r="AB16" s="18">
        <v>36</v>
      </c>
      <c r="AE16" s="18">
        <v>3366</v>
      </c>
      <c r="AF16" s="18">
        <v>56</v>
      </c>
      <c r="AG16" s="18">
        <v>19</v>
      </c>
      <c r="AH16" s="18">
        <v>16</v>
      </c>
    </row>
    <row r="17" spans="1:34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/>
      <c r="M17" s="23" t="s">
        <v>925</v>
      </c>
      <c r="N17" s="162">
        <f>N12/N16</f>
        <v>0.96076928183420784</v>
      </c>
      <c r="O17" s="128">
        <v>0.71479999999999999</v>
      </c>
      <c r="P17" s="128">
        <v>0.75090000000000001</v>
      </c>
      <c r="Q17" s="133">
        <v>0.67030000000000001</v>
      </c>
      <c r="R17" s="140"/>
      <c r="S17" s="46">
        <f>SUM(N12,O13,P14,Q15 )/R16</f>
        <v>0.918496562907124</v>
      </c>
      <c r="T17" s="66">
        <f>(O13+P14+Q15)/SUM(O16:Q16)</f>
        <v>0.707913246471227</v>
      </c>
      <c r="U17" s="46">
        <f>(O13+P14+Q15)/SUM(R13:R15)</f>
        <v>0.78365966698576617</v>
      </c>
      <c r="V17" s="67">
        <f>2*T17*U17/(T17+U17)</f>
        <v>0.7438631447103573</v>
      </c>
      <c r="X17" s="17"/>
      <c r="Y17" s="18">
        <v>184</v>
      </c>
      <c r="Z17" s="18">
        <v>4199</v>
      </c>
      <c r="AA17" s="18">
        <v>0</v>
      </c>
      <c r="AB17" s="18">
        <v>2</v>
      </c>
      <c r="AE17" s="18">
        <v>67</v>
      </c>
      <c r="AF17" s="18">
        <v>369</v>
      </c>
      <c r="AG17" s="18">
        <v>0</v>
      </c>
      <c r="AH17" s="18">
        <v>2</v>
      </c>
    </row>
    <row r="18" spans="1:34" x14ac:dyDescent="0.2">
      <c r="X18" s="17"/>
      <c r="Y18" s="18">
        <v>82</v>
      </c>
      <c r="Z18" s="18">
        <v>3</v>
      </c>
      <c r="AA18" s="18">
        <v>5451</v>
      </c>
      <c r="AB18" s="18">
        <v>52</v>
      </c>
      <c r="AE18" s="18">
        <v>55</v>
      </c>
      <c r="AF18" s="18">
        <v>3</v>
      </c>
      <c r="AG18" s="18">
        <v>488</v>
      </c>
      <c r="AH18" s="18">
        <v>12</v>
      </c>
    </row>
    <row r="19" spans="1:34" x14ac:dyDescent="0.2">
      <c r="A19" s="17" t="s">
        <v>1001</v>
      </c>
      <c r="X19" s="17"/>
      <c r="Y19" s="18">
        <v>187</v>
      </c>
      <c r="Z19" s="18">
        <v>1</v>
      </c>
      <c r="AA19" s="18">
        <v>68</v>
      </c>
      <c r="AB19" s="18">
        <v>5400</v>
      </c>
      <c r="AE19" s="18">
        <v>88</v>
      </c>
      <c r="AF19" s="18">
        <v>0</v>
      </c>
      <c r="AG19" s="18">
        <v>11</v>
      </c>
      <c r="AH19" s="18">
        <v>466</v>
      </c>
    </row>
    <row r="20" spans="1:34" x14ac:dyDescent="0.2">
      <c r="A20" s="3" t="s">
        <v>1003</v>
      </c>
      <c r="L20" s="18" t="s">
        <v>1004</v>
      </c>
      <c r="M20" s="112"/>
      <c r="N20" s="112" t="s">
        <v>931</v>
      </c>
      <c r="O20" s="120" t="s">
        <v>932</v>
      </c>
      <c r="P20" s="120" t="s">
        <v>933</v>
      </c>
      <c r="Q20" s="113" t="s">
        <v>929</v>
      </c>
      <c r="R20" s="43"/>
      <c r="S20" s="120" t="s">
        <v>926</v>
      </c>
      <c r="T20" s="113" t="s">
        <v>934</v>
      </c>
      <c r="V20"/>
      <c r="X20" s="17"/>
    </row>
    <row r="21" spans="1:34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/>
      <c r="M21" s="27" t="s">
        <v>930</v>
      </c>
      <c r="N21" s="139">
        <f>N25-SUM(N22:N24)</f>
        <v>4320.9945545035816</v>
      </c>
      <c r="O21" s="121">
        <f>O25-O22</f>
        <v>125.994</v>
      </c>
      <c r="P21" s="121">
        <f>P25-P23</f>
        <v>99.002999999999986</v>
      </c>
      <c r="Q21" s="125">
        <f>Q25-Q24</f>
        <v>130.98750000000001</v>
      </c>
      <c r="R21" s="125">
        <f>R25-SUM(R22:R24)</f>
        <v>4676.9790545035812</v>
      </c>
      <c r="S21" s="112"/>
      <c r="T21" s="113"/>
      <c r="U21" s="89">
        <f>R21/R25</f>
        <v>0.84897060346770403</v>
      </c>
      <c r="V21"/>
      <c r="X21" s="17" t="s">
        <v>1005</v>
      </c>
    </row>
    <row r="22" spans="1:34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/>
      <c r="M22" s="27" t="s">
        <v>927</v>
      </c>
      <c r="N22" s="132">
        <f>R22-O22</f>
        <v>80.006251148545147</v>
      </c>
      <c r="O22" s="121">
        <f>O26*O25</f>
        <v>204.006</v>
      </c>
      <c r="P22" s="121">
        <v>0</v>
      </c>
      <c r="Q22" s="125">
        <v>0</v>
      </c>
      <c r="R22" s="125">
        <f>O22/S22</f>
        <v>284.01225114854515</v>
      </c>
      <c r="S22" s="136">
        <v>0.71830000000000005</v>
      </c>
      <c r="T22" s="123"/>
      <c r="U22" s="89">
        <f>R22/R25</f>
        <v>5.1554229651215311E-2</v>
      </c>
      <c r="V22"/>
      <c r="X22" s="3" t="s">
        <v>1003</v>
      </c>
    </row>
    <row r="23" spans="1:34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/>
      <c r="M23" s="27" t="s">
        <v>928</v>
      </c>
      <c r="N23" s="132">
        <f>R23-P23</f>
        <v>43.999359223300985</v>
      </c>
      <c r="O23" s="121">
        <f>O25-SUM(O21:O22)</f>
        <v>0</v>
      </c>
      <c r="P23" s="121">
        <f>P26*P25</f>
        <v>205.99700000000001</v>
      </c>
      <c r="Q23" s="125">
        <v>0</v>
      </c>
      <c r="R23" s="125">
        <f>P23/S23</f>
        <v>249.996359223301</v>
      </c>
      <c r="S23" s="136">
        <v>0.82399999999999995</v>
      </c>
      <c r="T23" s="123"/>
      <c r="U23" s="89">
        <f>R23/R25</f>
        <v>4.5379625925449446E-2</v>
      </c>
      <c r="V23"/>
      <c r="X23" s="17"/>
      <c r="Y23" s="18" t="s">
        <v>578</v>
      </c>
      <c r="Z23" s="18" t="s">
        <v>580</v>
      </c>
      <c r="AA23" s="18" t="s">
        <v>582</v>
      </c>
      <c r="AB23" s="18" t="s">
        <v>132</v>
      </c>
      <c r="AE23" s="18" t="s">
        <v>578</v>
      </c>
      <c r="AF23" s="18" t="s">
        <v>580</v>
      </c>
      <c r="AG23" s="18" t="s">
        <v>582</v>
      </c>
      <c r="AH23" s="18" t="s">
        <v>132</v>
      </c>
    </row>
    <row r="24" spans="1:34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/>
      <c r="M24" s="23" t="s">
        <v>929</v>
      </c>
      <c r="N24" s="138">
        <f>R24-Q24</f>
        <v>53.999835124572542</v>
      </c>
      <c r="O24" s="126">
        <v>0</v>
      </c>
      <c r="P24" s="126">
        <f>P25-SUM(P21:P23)</f>
        <v>0</v>
      </c>
      <c r="Q24" s="127">
        <f>Q26*Q25</f>
        <v>244.01249999999999</v>
      </c>
      <c r="R24" s="127">
        <f>Q24/S24</f>
        <v>298.01233512457253</v>
      </c>
      <c r="S24" s="137">
        <v>0.81879999999999997</v>
      </c>
      <c r="T24" s="124"/>
      <c r="U24" s="89">
        <f>R24/R25</f>
        <v>5.4095540955631245E-2</v>
      </c>
      <c r="V24"/>
      <c r="X24" s="17"/>
      <c r="Y24" s="24">
        <v>0.96378550812699304</v>
      </c>
      <c r="Z24" s="24">
        <v>0.97063471161443204</v>
      </c>
      <c r="AA24" s="24">
        <v>0.94324652888860405</v>
      </c>
      <c r="AB24" s="24">
        <v>0.95674465392478103</v>
      </c>
      <c r="AC24" s="24"/>
      <c r="AD24" s="24"/>
      <c r="AE24" s="24">
        <v>0.92965324830609797</v>
      </c>
      <c r="AF24" s="24">
        <v>0.91968727789623295</v>
      </c>
      <c r="AG24" s="24">
        <v>0.82895579756566296</v>
      </c>
      <c r="AH24" s="24">
        <v>0.87196765498652296</v>
      </c>
    </row>
    <row r="25" spans="1:34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/>
      <c r="M25" s="27"/>
      <c r="N25" s="141">
        <v>4499</v>
      </c>
      <c r="O25" s="142">
        <v>330</v>
      </c>
      <c r="P25" s="142">
        <v>305</v>
      </c>
      <c r="Q25" s="143">
        <v>375</v>
      </c>
      <c r="R25" s="121">
        <f>SUM(N25:Q25)</f>
        <v>5509</v>
      </c>
      <c r="S25" s="45" t="s">
        <v>625</v>
      </c>
      <c r="T25" s="45" t="s">
        <v>598</v>
      </c>
      <c r="U25" s="45" t="s">
        <v>596</v>
      </c>
      <c r="V25" s="45" t="s">
        <v>938</v>
      </c>
      <c r="X25" s="17"/>
      <c r="Y25" s="18">
        <v>16981</v>
      </c>
      <c r="Z25" s="18">
        <v>207</v>
      </c>
      <c r="AA25" s="18">
        <v>59</v>
      </c>
      <c r="AB25" s="18">
        <v>39</v>
      </c>
      <c r="AE25" s="18">
        <v>3371</v>
      </c>
      <c r="AF25" s="18">
        <v>51</v>
      </c>
      <c r="AG25" s="18">
        <v>22</v>
      </c>
      <c r="AH25" s="18">
        <v>13</v>
      </c>
    </row>
    <row r="26" spans="1:34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/>
      <c r="M26" s="23" t="s">
        <v>925</v>
      </c>
      <c r="N26" s="162">
        <f>N21/N25</f>
        <v>0.9604344419879044</v>
      </c>
      <c r="O26" s="128">
        <v>0.61819999999999997</v>
      </c>
      <c r="P26" s="128">
        <v>0.6754</v>
      </c>
      <c r="Q26" s="133">
        <v>0.65069999999999995</v>
      </c>
      <c r="R26" s="140"/>
      <c r="S26" s="46">
        <f>SUM(N21,O22,P23,Q24 )/R25</f>
        <v>0.90306953249293553</v>
      </c>
      <c r="T26" s="66">
        <f>(O22+P23+Q24)/SUM(O25:Q25)</f>
        <v>0.64754009900990095</v>
      </c>
      <c r="U26" s="46">
        <f>(O22+P23+Q24)/SUM(R22:R24)</f>
        <v>0.78605653324002189</v>
      </c>
      <c r="V26" s="67">
        <f>2*T26*U26/(T26+U26)</f>
        <v>0.71010647473798949</v>
      </c>
      <c r="X26" s="17"/>
      <c r="Y26" s="18">
        <v>120</v>
      </c>
      <c r="Z26" s="18">
        <v>4261</v>
      </c>
      <c r="AA26" s="18">
        <v>4</v>
      </c>
      <c r="AB26" s="18">
        <v>0</v>
      </c>
      <c r="AE26" s="18">
        <v>66</v>
      </c>
      <c r="AF26" s="18">
        <v>371</v>
      </c>
      <c r="AG26" s="18">
        <v>1</v>
      </c>
      <c r="AH26" s="18">
        <v>0</v>
      </c>
    </row>
    <row r="27" spans="1:34" x14ac:dyDescent="0.2">
      <c r="X27" s="17"/>
      <c r="Y27" s="18">
        <v>137</v>
      </c>
      <c r="Z27" s="18">
        <v>1</v>
      </c>
      <c r="AA27" s="18">
        <v>5402</v>
      </c>
      <c r="AB27" s="18">
        <v>48</v>
      </c>
      <c r="AE27" s="18">
        <v>63</v>
      </c>
      <c r="AF27" s="18">
        <v>1</v>
      </c>
      <c r="AG27" s="18">
        <v>485</v>
      </c>
      <c r="AH27" s="18">
        <v>9</v>
      </c>
    </row>
    <row r="28" spans="1:34" x14ac:dyDescent="0.2">
      <c r="A28" s="17" t="s">
        <v>1008</v>
      </c>
      <c r="L28" s="18"/>
      <c r="X28" s="17"/>
      <c r="Y28" s="18">
        <v>489</v>
      </c>
      <c r="Z28" s="18">
        <v>1</v>
      </c>
      <c r="AA28" s="18">
        <v>87</v>
      </c>
      <c r="AB28" s="18">
        <v>5079</v>
      </c>
      <c r="AE28" s="18">
        <v>111</v>
      </c>
      <c r="AF28" s="18">
        <v>1</v>
      </c>
      <c r="AG28" s="18">
        <v>15</v>
      </c>
      <c r="AH28" s="18">
        <v>438</v>
      </c>
    </row>
    <row r="29" spans="1:34" x14ac:dyDescent="0.2">
      <c r="A29" s="17" t="s">
        <v>1009</v>
      </c>
      <c r="L29" s="18" t="s">
        <v>1007</v>
      </c>
      <c r="M29" s="112"/>
      <c r="N29" s="112" t="s">
        <v>931</v>
      </c>
      <c r="O29" s="120" t="s">
        <v>932</v>
      </c>
      <c r="P29" s="120" t="s">
        <v>933</v>
      </c>
      <c r="Q29" s="113" t="s">
        <v>929</v>
      </c>
      <c r="R29" s="43"/>
      <c r="S29" s="120" t="s">
        <v>926</v>
      </c>
      <c r="T29" s="113" t="s">
        <v>934</v>
      </c>
      <c r="V29"/>
      <c r="X29" s="17"/>
    </row>
    <row r="30" spans="1:34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L30"/>
      <c r="M30" s="27" t="s">
        <v>930</v>
      </c>
      <c r="N30" s="139">
        <f>N34-SUM(N31:N33)</f>
        <v>4420.9774197101924</v>
      </c>
      <c r="O30" s="121">
        <f>O34-O31</f>
        <v>75.996800000000007</v>
      </c>
      <c r="P30" s="121">
        <f>P34-P32</f>
        <v>65.012900000000002</v>
      </c>
      <c r="Q30" s="125">
        <f>Q34-Q33</f>
        <v>115.01150000000001</v>
      </c>
      <c r="R30" s="125">
        <f>R34-SUM(R31:R33)</f>
        <v>4676.9986197101925</v>
      </c>
      <c r="S30" s="112"/>
      <c r="T30" s="113"/>
      <c r="U30" s="89">
        <f>R30/R34</f>
        <v>0.84897415496645356</v>
      </c>
      <c r="V30"/>
      <c r="X30" s="17" t="s">
        <v>1006</v>
      </c>
    </row>
    <row r="31" spans="1:34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L31"/>
      <c r="M31" s="27" t="s">
        <v>927</v>
      </c>
      <c r="N31" s="132">
        <f>R31-O31</f>
        <v>88.018246167222117</v>
      </c>
      <c r="O31" s="121">
        <f>O35*O34</f>
        <v>196.00319999999999</v>
      </c>
      <c r="P31" s="121">
        <v>0</v>
      </c>
      <c r="Q31" s="125">
        <v>0</v>
      </c>
      <c r="R31" s="125">
        <f>O31/S31</f>
        <v>284.02144616722211</v>
      </c>
      <c r="S31" s="136">
        <v>0.69010000000000005</v>
      </c>
      <c r="T31" s="123"/>
      <c r="U31" s="89">
        <f>R31/R34</f>
        <v>5.1555898741554203E-2</v>
      </c>
      <c r="V31"/>
      <c r="X31" s="3" t="s">
        <v>1003</v>
      </c>
    </row>
    <row r="32" spans="1:34" x14ac:dyDescent="0.2">
      <c r="B32" s="18">
        <v>17098</v>
      </c>
      <c r="C32" s="18">
        <v>101</v>
      </c>
      <c r="D32" s="18">
        <v>29</v>
      </c>
      <c r="E32" s="18">
        <v>58</v>
      </c>
      <c r="L32"/>
      <c r="M32" s="27" t="s">
        <v>928</v>
      </c>
      <c r="N32" s="132">
        <f>R32-P32</f>
        <v>43.997244660194184</v>
      </c>
      <c r="O32" s="121">
        <f>O34-SUM(O30:O31)</f>
        <v>0</v>
      </c>
      <c r="P32" s="121">
        <f>P35*P34</f>
        <v>205.9871</v>
      </c>
      <c r="Q32" s="125">
        <v>0</v>
      </c>
      <c r="R32" s="125">
        <f>P32/S32</f>
        <v>249.98434466019418</v>
      </c>
      <c r="S32" s="136">
        <v>0.82399999999999995</v>
      </c>
      <c r="T32" s="123"/>
      <c r="U32" s="89">
        <f>R32/R34</f>
        <v>4.5377445028171023E-2</v>
      </c>
      <c r="V32"/>
      <c r="X32" s="17"/>
      <c r="Y32" s="18" t="s">
        <v>578</v>
      </c>
      <c r="Z32" s="18" t="s">
        <v>580</v>
      </c>
      <c r="AA32" s="18" t="s">
        <v>582</v>
      </c>
      <c r="AB32" s="18" t="s">
        <v>132</v>
      </c>
      <c r="AE32" s="18" t="s">
        <v>578</v>
      </c>
      <c r="AF32" s="18" t="s">
        <v>580</v>
      </c>
      <c r="AG32" s="18" t="s">
        <v>582</v>
      </c>
      <c r="AH32" s="18" t="s">
        <v>132</v>
      </c>
    </row>
    <row r="33" spans="1:34" x14ac:dyDescent="0.2">
      <c r="B33" s="18">
        <v>192</v>
      </c>
      <c r="C33" s="18">
        <v>4188</v>
      </c>
      <c r="D33" s="18">
        <v>2</v>
      </c>
      <c r="E33" s="18">
        <v>3</v>
      </c>
      <c r="L33"/>
      <c r="M33" s="23" t="s">
        <v>929</v>
      </c>
      <c r="N33" s="138">
        <f>R33-Q33</f>
        <v>48.007089462391207</v>
      </c>
      <c r="O33" s="126">
        <v>0</v>
      </c>
      <c r="P33" s="126">
        <f>P34-SUM(P30:P32)</f>
        <v>0</v>
      </c>
      <c r="Q33" s="127">
        <f>Q35*Q34</f>
        <v>249.98849999999999</v>
      </c>
      <c r="R33" s="127">
        <f>Q33/S33</f>
        <v>297.99558946239119</v>
      </c>
      <c r="S33" s="137">
        <v>0.83889999999999998</v>
      </c>
      <c r="T33" s="124"/>
      <c r="U33" s="89">
        <f>R33/R34</f>
        <v>5.4092501263821237E-2</v>
      </c>
      <c r="V33"/>
      <c r="X33" s="17"/>
      <c r="Y33" s="24">
        <v>0.97466200820294702</v>
      </c>
      <c r="Z33" s="24">
        <v>0.97678501755754898</v>
      </c>
      <c r="AA33" s="24">
        <v>0.96109795892251504</v>
      </c>
      <c r="AB33" s="24">
        <v>0.96887799529138496</v>
      </c>
      <c r="AC33" s="24"/>
      <c r="AD33" s="24"/>
      <c r="AE33" s="24">
        <v>0.93304105221203604</v>
      </c>
      <c r="AF33" s="24">
        <v>0.92378917378917302</v>
      </c>
      <c r="AG33" s="24">
        <v>0.83087764253683505</v>
      </c>
      <c r="AH33" s="24">
        <v>0.874873524451939</v>
      </c>
    </row>
    <row r="34" spans="1:34" x14ac:dyDescent="0.2">
      <c r="B34" s="18">
        <v>139</v>
      </c>
      <c r="C34" s="18">
        <v>1</v>
      </c>
      <c r="D34" s="18">
        <v>5361</v>
      </c>
      <c r="E34" s="18">
        <v>87</v>
      </c>
      <c r="L34"/>
      <c r="M34" s="27"/>
      <c r="N34" s="141">
        <v>4601</v>
      </c>
      <c r="O34" s="142">
        <v>272</v>
      </c>
      <c r="P34" s="142">
        <v>271</v>
      </c>
      <c r="Q34" s="143">
        <v>365</v>
      </c>
      <c r="R34" s="121">
        <f>SUM(N34:Q34)</f>
        <v>5509</v>
      </c>
      <c r="S34" s="45" t="s">
        <v>625</v>
      </c>
      <c r="T34" s="45" t="s">
        <v>598</v>
      </c>
      <c r="U34" s="45" t="s">
        <v>596</v>
      </c>
      <c r="V34" s="45" t="s">
        <v>938</v>
      </c>
      <c r="X34" s="17"/>
      <c r="Y34" s="18">
        <v>17060</v>
      </c>
      <c r="Z34" s="18">
        <v>120</v>
      </c>
      <c r="AA34" s="18">
        <v>43</v>
      </c>
      <c r="AB34" s="18">
        <v>63</v>
      </c>
      <c r="AE34" s="18">
        <v>3385</v>
      </c>
      <c r="AF34" s="18">
        <v>34</v>
      </c>
      <c r="AG34" s="18">
        <v>18</v>
      </c>
      <c r="AH34" s="18">
        <v>20</v>
      </c>
    </row>
    <row r="35" spans="1:34" x14ac:dyDescent="0.2">
      <c r="B35" s="18">
        <v>263</v>
      </c>
      <c r="C35" s="18">
        <v>6</v>
      </c>
      <c r="D35" s="18">
        <v>64</v>
      </c>
      <c r="E35" s="18">
        <v>5323</v>
      </c>
      <c r="L35"/>
      <c r="M35" s="23" t="s">
        <v>925</v>
      </c>
      <c r="N35" s="162">
        <f>N30/N34</f>
        <v>0.96087316229302155</v>
      </c>
      <c r="O35" s="128">
        <v>0.72060000000000002</v>
      </c>
      <c r="P35" s="128">
        <v>0.7601</v>
      </c>
      <c r="Q35" s="133">
        <v>0.68489999999999995</v>
      </c>
      <c r="R35" s="140"/>
      <c r="S35" s="46">
        <f>SUM(N30,O31,P32,Q33 )/R34</f>
        <v>0.92084883276641738</v>
      </c>
      <c r="T35" s="66">
        <f>(O31+P32+Q33)/SUM(O34:Q34)</f>
        <v>0.71803832599118944</v>
      </c>
      <c r="U35" s="46">
        <f>(O31+P32+Q33)/SUM(R31:R33)</f>
        <v>0.78362706534561155</v>
      </c>
      <c r="V35" s="67">
        <f>2*T35*U35/(T35+U35)</f>
        <v>0.74940032506343079</v>
      </c>
      <c r="X35" s="17"/>
      <c r="Y35" s="18">
        <v>261</v>
      </c>
      <c r="Z35" s="18">
        <v>4117</v>
      </c>
      <c r="AA35" s="18">
        <v>2</v>
      </c>
      <c r="AB35" s="18">
        <v>5</v>
      </c>
      <c r="AE35" s="18">
        <v>99</v>
      </c>
      <c r="AF35" s="18">
        <v>335</v>
      </c>
      <c r="AG35" s="18">
        <v>0</v>
      </c>
      <c r="AH35" s="18">
        <v>4</v>
      </c>
    </row>
    <row r="36" spans="1:34" x14ac:dyDescent="0.2">
      <c r="L36"/>
      <c r="M36" s="19"/>
      <c r="N36" s="19"/>
      <c r="O36" s="148"/>
      <c r="P36" s="148"/>
      <c r="Q36" s="148"/>
      <c r="R36" s="140"/>
      <c r="S36" s="46"/>
      <c r="T36" s="66"/>
      <c r="U36" s="46"/>
      <c r="V36" s="67"/>
      <c r="X36" s="17"/>
      <c r="Y36" s="18">
        <v>74</v>
      </c>
      <c r="Z36" s="18">
        <v>1</v>
      </c>
      <c r="AA36" s="18">
        <v>5457</v>
      </c>
      <c r="AB36" s="18">
        <v>56</v>
      </c>
      <c r="AE36" s="18">
        <v>54</v>
      </c>
      <c r="AF36" s="18">
        <v>1</v>
      </c>
      <c r="AG36" s="18">
        <v>487</v>
      </c>
      <c r="AH36" s="18">
        <v>16</v>
      </c>
    </row>
    <row r="37" spans="1:34" x14ac:dyDescent="0.2">
      <c r="A37" s="17" t="s">
        <v>966</v>
      </c>
      <c r="X37" s="17"/>
      <c r="Y37" s="18">
        <v>142</v>
      </c>
      <c r="Z37" s="18">
        <v>0</v>
      </c>
      <c r="AA37" s="18">
        <v>67</v>
      </c>
      <c r="AB37" s="18">
        <v>5447</v>
      </c>
      <c r="AE37" s="18">
        <v>76</v>
      </c>
      <c r="AF37" s="18">
        <v>0</v>
      </c>
      <c r="AG37" s="18">
        <v>14</v>
      </c>
      <c r="AH37" s="18">
        <v>475</v>
      </c>
    </row>
    <row r="38" spans="1:34" x14ac:dyDescent="0.2">
      <c r="A38" s="3" t="s">
        <v>978</v>
      </c>
      <c r="D38" s="3"/>
      <c r="L38" s="18" t="s">
        <v>1013</v>
      </c>
      <c r="M38" s="112"/>
      <c r="N38" s="112" t="s">
        <v>931</v>
      </c>
      <c r="O38" s="120" t="s">
        <v>932</v>
      </c>
      <c r="P38" s="120" t="s">
        <v>933</v>
      </c>
      <c r="Q38" s="113" t="s">
        <v>929</v>
      </c>
      <c r="R38" s="43"/>
      <c r="S38" s="120" t="s">
        <v>926</v>
      </c>
      <c r="T38" s="113" t="s">
        <v>934</v>
      </c>
      <c r="V38"/>
    </row>
    <row r="39" spans="1:34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/>
      <c r="M39" s="27" t="s">
        <v>930</v>
      </c>
      <c r="N39" s="139">
        <f>N43-SUM(N40:N42)</f>
        <v>4462.0319213423472</v>
      </c>
      <c r="O39" s="121">
        <f>O43-O40</f>
        <v>59.008299999999991</v>
      </c>
      <c r="P39" s="121">
        <f>P43-P41</f>
        <v>50.011800000000022</v>
      </c>
      <c r="Q39" s="125">
        <f>Q43-Q42</f>
        <v>105.9864</v>
      </c>
      <c r="R39" s="125">
        <f>R43-SUM(R40:R42)</f>
        <v>4677.0384213423476</v>
      </c>
      <c r="S39" s="112"/>
      <c r="T39" s="113"/>
      <c r="U39" s="89">
        <f>R39/R43</f>
        <v>0.84898137980438326</v>
      </c>
      <c r="V39"/>
    </row>
    <row r="40" spans="1:34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/>
      <c r="M40" s="27" t="s">
        <v>927</v>
      </c>
      <c r="N40" s="132">
        <f>R40-O40</f>
        <v>95.983677643504535</v>
      </c>
      <c r="O40" s="121">
        <f>O44*O43</f>
        <v>187.99170000000001</v>
      </c>
      <c r="P40" s="121">
        <v>0</v>
      </c>
      <c r="Q40" s="125">
        <v>0</v>
      </c>
      <c r="R40" s="125">
        <f>O40/S40</f>
        <v>283.97537764350454</v>
      </c>
      <c r="S40" s="136">
        <v>0.66200000000000003</v>
      </c>
      <c r="T40" s="123"/>
      <c r="U40" s="89">
        <f>R40/R43</f>
        <v>5.1547536330278552E-2</v>
      </c>
      <c r="V40"/>
    </row>
    <row r="41" spans="1:34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/>
      <c r="M41" s="27" t="s">
        <v>928</v>
      </c>
      <c r="N41" s="132">
        <f>R41-P41</f>
        <v>53.996748979591814</v>
      </c>
      <c r="O41" s="121">
        <f>O43-SUM(O39:O40)</f>
        <v>0</v>
      </c>
      <c r="P41" s="121">
        <f>P44*P43</f>
        <v>195.98819999999998</v>
      </c>
      <c r="Q41" s="125">
        <v>0</v>
      </c>
      <c r="R41" s="125">
        <f>P41/S41</f>
        <v>249.98494897959179</v>
      </c>
      <c r="S41" s="136">
        <v>0.78400000000000003</v>
      </c>
      <c r="T41" s="123"/>
      <c r="U41" s="89">
        <f>R41/R43</f>
        <v>4.5377554724921366E-2</v>
      </c>
      <c r="V41"/>
    </row>
    <row r="42" spans="1:34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/>
      <c r="M42" s="23" t="s">
        <v>929</v>
      </c>
      <c r="N42" s="138">
        <f>R42-Q42</f>
        <v>59.987652034556163</v>
      </c>
      <c r="O42" s="126">
        <v>0</v>
      </c>
      <c r="P42" s="126">
        <f>P43-SUM(P39:P41)</f>
        <v>0</v>
      </c>
      <c r="Q42" s="127">
        <f>Q44*Q43</f>
        <v>238.0136</v>
      </c>
      <c r="R42" s="127">
        <f>Q42/S42</f>
        <v>298.00125203455616</v>
      </c>
      <c r="S42" s="137">
        <v>0.79869999999999997</v>
      </c>
      <c r="T42" s="124"/>
      <c r="U42" s="89">
        <f>R42/R43</f>
        <v>5.4093529140416804E-2</v>
      </c>
      <c r="V42"/>
    </row>
    <row r="43" spans="1:34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/>
      <c r="M43" s="27"/>
      <c r="N43" s="141">
        <v>4672</v>
      </c>
      <c r="O43" s="142">
        <v>247</v>
      </c>
      <c r="P43" s="142">
        <v>246</v>
      </c>
      <c r="Q43" s="143">
        <v>344</v>
      </c>
      <c r="R43" s="121">
        <f>SUM(N43:Q43)</f>
        <v>5509</v>
      </c>
      <c r="S43" s="45" t="s">
        <v>625</v>
      </c>
      <c r="T43" s="45" t="s">
        <v>598</v>
      </c>
      <c r="U43" s="45" t="s">
        <v>596</v>
      </c>
      <c r="V43" s="45" t="s">
        <v>938</v>
      </c>
    </row>
    <row r="44" spans="1:34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/>
      <c r="M44" s="23" t="s">
        <v>925</v>
      </c>
      <c r="N44" s="162">
        <f>N39/N43</f>
        <v>0.95505820234211203</v>
      </c>
      <c r="O44" s="128">
        <v>0.7611</v>
      </c>
      <c r="P44" s="128">
        <v>0.79669999999999996</v>
      </c>
      <c r="Q44" s="133">
        <v>0.69189999999999996</v>
      </c>
      <c r="R44" s="140"/>
      <c r="S44" s="46">
        <f>SUM(N39,O40,P41,Q42 )/R43</f>
        <v>0.92285812694542513</v>
      </c>
      <c r="T44" s="66">
        <f>(O40+P41+Q42)/SUM(O43:Q43)</f>
        <v>0.74312246117084835</v>
      </c>
      <c r="U44" s="46">
        <f>(O40+P41+Q42)/SUM(R40:R42)</f>
        <v>0.74762286619481844</v>
      </c>
      <c r="V44" s="67">
        <f>2*T44*U44/(T44+U44)</f>
        <v>0.74536587055559433</v>
      </c>
    </row>
    <row r="46" spans="1:34" x14ac:dyDescent="0.2">
      <c r="A46" s="17" t="s">
        <v>985</v>
      </c>
    </row>
    <row r="47" spans="1:34" x14ac:dyDescent="0.2">
      <c r="A47" s="3" t="s">
        <v>983</v>
      </c>
      <c r="L47" s="18" t="s">
        <v>1019</v>
      </c>
      <c r="M47" s="112"/>
      <c r="N47" s="112" t="s">
        <v>931</v>
      </c>
      <c r="O47" s="120" t="s">
        <v>932</v>
      </c>
      <c r="P47" s="120" t="s">
        <v>933</v>
      </c>
      <c r="Q47" s="113" t="s">
        <v>929</v>
      </c>
      <c r="R47" s="43"/>
      <c r="S47" s="120" t="s">
        <v>926</v>
      </c>
      <c r="T47" s="113" t="s">
        <v>934</v>
      </c>
      <c r="V47"/>
    </row>
    <row r="48" spans="1:34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/>
      <c r="M48" s="27" t="s">
        <v>930</v>
      </c>
      <c r="N48" s="139">
        <f>N52-SUM(N49:N51)</f>
        <v>4369.0296906862623</v>
      </c>
      <c r="O48" s="121">
        <f>O52-O49</f>
        <v>96.990300000000019</v>
      </c>
      <c r="P48" s="121">
        <f>P52-P50</f>
        <v>90.990000000000009</v>
      </c>
      <c r="Q48" s="125">
        <f>Q52-Q51</f>
        <v>120.00899999999999</v>
      </c>
      <c r="R48" s="125">
        <f>R52-SUM(R49:R51)</f>
        <v>4677.0189906862615</v>
      </c>
      <c r="S48" s="112"/>
      <c r="T48" s="113"/>
      <c r="U48" s="89">
        <f>R48/R52</f>
        <v>0.84897785272939941</v>
      </c>
      <c r="V48"/>
    </row>
    <row r="49" spans="1:22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/>
      <c r="M49" s="27" t="s">
        <v>927</v>
      </c>
      <c r="N49" s="132">
        <f>R49-O49</f>
        <v>77.984923655913946</v>
      </c>
      <c r="O49" s="121">
        <f>O53*O52</f>
        <v>206.00969999999998</v>
      </c>
      <c r="P49" s="121">
        <v>0</v>
      </c>
      <c r="Q49" s="125">
        <v>0</v>
      </c>
      <c r="R49" s="125">
        <f>O49/S49</f>
        <v>283.99462365591393</v>
      </c>
      <c r="S49" s="136">
        <v>0.72540000000000004</v>
      </c>
      <c r="T49" s="123"/>
      <c r="U49" s="89">
        <f>R49/R52</f>
        <v>5.1551029888530393E-2</v>
      </c>
      <c r="V49"/>
    </row>
    <row r="50" spans="1:22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/>
      <c r="M50" s="27" t="s">
        <v>928</v>
      </c>
      <c r="N50" s="132">
        <f>R50-P50</f>
        <v>41.001961722488034</v>
      </c>
      <c r="O50" s="121">
        <f>O52-SUM(O48:O49)</f>
        <v>0</v>
      </c>
      <c r="P50" s="121">
        <f>P53*P52</f>
        <v>209.01</v>
      </c>
      <c r="Q50" s="125">
        <v>0</v>
      </c>
      <c r="R50" s="125">
        <f>P50/S50</f>
        <v>250.01196172248802</v>
      </c>
      <c r="S50" s="136">
        <v>0.83599999999999997</v>
      </c>
      <c r="T50" s="123"/>
      <c r="U50" s="89">
        <f>R50/R52</f>
        <v>4.5382458109001274E-2</v>
      </c>
      <c r="V50"/>
    </row>
    <row r="51" spans="1:22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/>
      <c r="M51" s="23" t="s">
        <v>929</v>
      </c>
      <c r="N51" s="138">
        <f>R51-Q51</f>
        <v>50.983423935335992</v>
      </c>
      <c r="O51" s="126">
        <v>0</v>
      </c>
      <c r="P51" s="126">
        <f>P52-SUM(P48:P50)</f>
        <v>0</v>
      </c>
      <c r="Q51" s="127">
        <f>Q53*Q52</f>
        <v>246.99100000000001</v>
      </c>
      <c r="R51" s="127">
        <f>Q51/S51</f>
        <v>297.97442393533601</v>
      </c>
      <c r="S51" s="137">
        <v>0.82889999999999997</v>
      </c>
      <c r="T51" s="124"/>
      <c r="U51" s="89">
        <f>R51/R52</f>
        <v>5.4088659273068801E-2</v>
      </c>
      <c r="V51"/>
    </row>
    <row r="52" spans="1:22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/>
      <c r="M52" s="27"/>
      <c r="N52" s="141">
        <v>4539</v>
      </c>
      <c r="O52" s="142">
        <v>303</v>
      </c>
      <c r="P52" s="142">
        <v>300</v>
      </c>
      <c r="Q52" s="143">
        <v>367</v>
      </c>
      <c r="R52" s="121">
        <f>SUM(N52:Q52)</f>
        <v>5509</v>
      </c>
      <c r="S52" s="45" t="s">
        <v>625</v>
      </c>
      <c r="T52" s="45" t="s">
        <v>598</v>
      </c>
      <c r="U52" s="45" t="s">
        <v>596</v>
      </c>
      <c r="V52" s="45" t="s">
        <v>938</v>
      </c>
    </row>
    <row r="53" spans="1:22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/>
      <c r="M53" s="23" t="s">
        <v>925</v>
      </c>
      <c r="N53" s="162">
        <f>N48/N52</f>
        <v>0.96255335771893857</v>
      </c>
      <c r="O53" s="128">
        <v>0.67989999999999995</v>
      </c>
      <c r="P53" s="128">
        <v>0.69669999999999999</v>
      </c>
      <c r="Q53" s="133">
        <v>0.67300000000000004</v>
      </c>
      <c r="R53" s="140"/>
      <c r="S53" s="46">
        <f>SUM(N48,O49,P50,Q51 )/R52</f>
        <v>0.9132402233955822</v>
      </c>
      <c r="T53" s="66">
        <f>(O49+P50+Q51)/SUM(O52:Q52)</f>
        <v>0.68248525773195867</v>
      </c>
      <c r="U53" s="46">
        <f>(O49+P50+Q51)/SUM(R49:R51)</f>
        <v>0.7957040997198499</v>
      </c>
      <c r="V53" s="67">
        <f>2*T53*U53/(T53+U53)</f>
        <v>0.73475879776570829</v>
      </c>
    </row>
    <row r="55" spans="1:22" x14ac:dyDescent="0.2">
      <c r="A55" s="164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22" x14ac:dyDescent="0.2">
      <c r="A56" s="165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22" x14ac:dyDescent="0.2">
      <c r="A57" s="164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</row>
    <row r="58" spans="1:22" x14ac:dyDescent="0.2">
      <c r="A58" s="164"/>
      <c r="B58" s="163">
        <v>0.96550000000000002</v>
      </c>
      <c r="C58" s="163">
        <v>0.96809999999999996</v>
      </c>
      <c r="D58" s="163">
        <v>0.94430000000000003</v>
      </c>
      <c r="E58" s="163">
        <v>0.95609999999999995</v>
      </c>
      <c r="F58" s="163"/>
      <c r="G58" s="163">
        <v>0.92969999999999997</v>
      </c>
      <c r="H58" s="163">
        <v>0.91300000000000003</v>
      </c>
      <c r="I58" s="163">
        <v>0.83409999999999995</v>
      </c>
      <c r="J58" s="163">
        <v>0.87180000000000002</v>
      </c>
      <c r="K58" s="19"/>
    </row>
    <row r="59" spans="1:22" x14ac:dyDescent="0.2">
      <c r="A59" s="164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</row>
    <row r="60" spans="1:22" x14ac:dyDescent="0.2">
      <c r="A60" s="164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</row>
    <row r="61" spans="1:22" x14ac:dyDescent="0.2">
      <c r="A61" s="164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</row>
    <row r="62" spans="1:22" x14ac:dyDescent="0.2">
      <c r="A62" s="164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</row>
    <row r="63" spans="1:22" x14ac:dyDescent="0.2">
      <c r="A63" s="164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22" x14ac:dyDescent="0.2">
      <c r="A64" s="164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41" x14ac:dyDescent="0.2">
      <c r="A65" s="165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41" x14ac:dyDescent="0.2">
      <c r="A66" s="164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</row>
    <row r="67" spans="1:41" x14ac:dyDescent="0.2">
      <c r="A67" s="164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</row>
    <row r="68" spans="1:41" x14ac:dyDescent="0.2">
      <c r="A68" s="164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</row>
    <row r="69" spans="1:41" x14ac:dyDescent="0.2">
      <c r="A69" s="164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</row>
    <row r="70" spans="1:41" x14ac:dyDescent="0.2">
      <c r="A70" s="164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</row>
    <row r="71" spans="1:41" x14ac:dyDescent="0.2">
      <c r="A71" s="164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</row>
    <row r="72" spans="1:41" x14ac:dyDescent="0.2">
      <c r="A72" s="164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41" x14ac:dyDescent="0.2">
      <c r="A73" s="164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/>
      <c r="M73" s="19"/>
      <c r="N73" s="19"/>
      <c r="O73" s="148"/>
      <c r="T73" s="66"/>
      <c r="U73" s="46"/>
      <c r="V73" s="67"/>
      <c r="X73" s="17"/>
      <c r="AK73" s="17"/>
    </row>
    <row r="74" spans="1:41" x14ac:dyDescent="0.2">
      <c r="A74" s="165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/>
      <c r="V74" s="67"/>
      <c r="X74" s="17" t="s">
        <v>971</v>
      </c>
      <c r="AK74" s="17"/>
    </row>
    <row r="75" spans="1:41" x14ac:dyDescent="0.2">
      <c r="A75" s="164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59" t="s">
        <v>582</v>
      </c>
      <c r="J75" s="61" t="s">
        <v>132</v>
      </c>
      <c r="K75" s="19"/>
      <c r="L75"/>
      <c r="X75" s="3" t="s">
        <v>976</v>
      </c>
      <c r="AK75" s="17" t="s">
        <v>748</v>
      </c>
    </row>
    <row r="76" spans="1:41" x14ac:dyDescent="0.2">
      <c r="A76" s="164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/>
      <c r="X76" s="17" t="s">
        <v>970</v>
      </c>
      <c r="Y76" s="18" t="s">
        <v>578</v>
      </c>
      <c r="Z76" s="18" t="s">
        <v>580</v>
      </c>
      <c r="AA76" s="18" t="s">
        <v>582</v>
      </c>
      <c r="AB76" s="18" t="s">
        <v>132</v>
      </c>
      <c r="AD76" s="18" t="s">
        <v>967</v>
      </c>
      <c r="AE76" s="18" t="s">
        <v>578</v>
      </c>
      <c r="AF76" s="18" t="s">
        <v>580</v>
      </c>
      <c r="AG76" s="18" t="s">
        <v>582</v>
      </c>
      <c r="AH76" s="18" t="s">
        <v>132</v>
      </c>
      <c r="AK76" s="17"/>
      <c r="AL76" s="18" t="s">
        <v>578</v>
      </c>
      <c r="AM76" s="18" t="s">
        <v>580</v>
      </c>
      <c r="AN76" s="18" t="s">
        <v>582</v>
      </c>
      <c r="AO76" s="18" t="s">
        <v>132</v>
      </c>
    </row>
    <row r="77" spans="1:41" x14ac:dyDescent="0.2">
      <c r="A77" s="164"/>
      <c r="B77" s="161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/>
      <c r="X77" s="17"/>
      <c r="Y77" s="24">
        <v>0.90132158590308298</v>
      </c>
      <c r="Z77" s="24">
        <v>0.94524793388429695</v>
      </c>
      <c r="AA77" s="24">
        <v>0.81963017467528299</v>
      </c>
      <c r="AB77" s="24">
        <v>0.87796854117405099</v>
      </c>
      <c r="AC77" s="24"/>
      <c r="AD77" s="24"/>
      <c r="AE77" s="24">
        <v>0.90633718612993197</v>
      </c>
      <c r="AF77" s="24">
        <v>0.90114068441064599</v>
      </c>
      <c r="AG77" s="24">
        <v>0.75912876361306802</v>
      </c>
      <c r="AH77" s="24">
        <v>0.82406119610570205</v>
      </c>
      <c r="AK77" s="17"/>
      <c r="AL77" s="24">
        <v>0.92052255810420702</v>
      </c>
      <c r="AM77" s="24">
        <v>0.94935996623997698</v>
      </c>
      <c r="AN77" s="24">
        <v>0.86365090536822497</v>
      </c>
      <c r="AO77" s="24">
        <v>0.90447951217877798</v>
      </c>
    </row>
    <row r="78" spans="1:41" x14ac:dyDescent="0.2">
      <c r="A78" s="164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/>
      <c r="X78" s="17"/>
      <c r="Y78" s="18">
        <v>16857</v>
      </c>
      <c r="Z78" s="18">
        <v>209</v>
      </c>
      <c r="AA78" s="18">
        <v>70</v>
      </c>
      <c r="AB78" s="18">
        <v>150</v>
      </c>
      <c r="AE78" s="18">
        <v>3363</v>
      </c>
      <c r="AF78" s="18">
        <v>48</v>
      </c>
      <c r="AG78" s="18">
        <v>17</v>
      </c>
      <c r="AH78" s="18">
        <v>29</v>
      </c>
      <c r="AK78" s="17"/>
      <c r="AL78" s="18">
        <v>16801</v>
      </c>
      <c r="AM78" s="18">
        <v>192</v>
      </c>
      <c r="AN78" s="18">
        <v>127</v>
      </c>
      <c r="AO78" s="18">
        <v>166</v>
      </c>
    </row>
    <row r="79" spans="1:41" x14ac:dyDescent="0.2">
      <c r="A79" s="164"/>
      <c r="B79" s="161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/>
      <c r="X79" s="17"/>
      <c r="Y79" s="18">
        <v>828</v>
      </c>
      <c r="Z79" s="18">
        <v>3545</v>
      </c>
      <c r="AA79" s="18">
        <v>4</v>
      </c>
      <c r="AB79" s="18">
        <v>8</v>
      </c>
      <c r="AE79" s="18">
        <v>113</v>
      </c>
      <c r="AF79" s="18">
        <v>323</v>
      </c>
      <c r="AG79" s="18">
        <v>0</v>
      </c>
      <c r="AH79" s="18">
        <v>2</v>
      </c>
      <c r="AK79" s="17"/>
      <c r="AL79" s="18">
        <v>784</v>
      </c>
      <c r="AM79" s="18">
        <v>3595</v>
      </c>
      <c r="AN79" s="18">
        <v>2</v>
      </c>
      <c r="AO79" s="18">
        <v>4</v>
      </c>
    </row>
    <row r="80" spans="1:41" x14ac:dyDescent="0.2">
      <c r="A80" s="164"/>
      <c r="B80" s="161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/>
      <c r="X80" s="17"/>
      <c r="Y80" s="18">
        <v>630</v>
      </c>
      <c r="Z80" s="18">
        <v>10</v>
      </c>
      <c r="AA80" s="18">
        <v>4728</v>
      </c>
      <c r="AB80" s="18">
        <v>220</v>
      </c>
      <c r="AE80" s="18">
        <v>107</v>
      </c>
      <c r="AF80" s="18">
        <v>3</v>
      </c>
      <c r="AG80" s="18">
        <v>425</v>
      </c>
      <c r="AH80" s="18">
        <v>23</v>
      </c>
      <c r="AK80" s="17"/>
      <c r="AL80" s="18">
        <v>330</v>
      </c>
      <c r="AM80" s="18">
        <v>3</v>
      </c>
      <c r="AN80" s="18">
        <v>5134</v>
      </c>
      <c r="AO80" s="18">
        <v>121</v>
      </c>
    </row>
    <row r="81" spans="1:41" x14ac:dyDescent="0.2">
      <c r="A81" s="16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/>
      <c r="X81" s="17"/>
      <c r="Y81" s="18">
        <v>1048</v>
      </c>
      <c r="Z81" s="18">
        <v>9</v>
      </c>
      <c r="AA81" s="18">
        <v>62</v>
      </c>
      <c r="AB81" s="18">
        <v>4537</v>
      </c>
      <c r="AE81" s="18">
        <v>120</v>
      </c>
      <c r="AF81" s="18">
        <v>1</v>
      </c>
      <c r="AG81" s="18">
        <v>7</v>
      </c>
      <c r="AH81" s="18">
        <v>437</v>
      </c>
      <c r="AK81" s="17"/>
      <c r="AL81" s="18">
        <v>782</v>
      </c>
      <c r="AM81" s="18">
        <v>9</v>
      </c>
      <c r="AN81" s="18">
        <v>96</v>
      </c>
      <c r="AO81" s="18">
        <v>4769</v>
      </c>
    </row>
    <row r="82" spans="1:41" x14ac:dyDescent="0.2">
      <c r="A82" s="164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X82" s="17"/>
      <c r="AK82" s="17"/>
    </row>
    <row r="83" spans="1:41" x14ac:dyDescent="0.2">
      <c r="A83" s="165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/>
      <c r="M83" s="19"/>
      <c r="N83" s="19"/>
      <c r="O83" s="148"/>
      <c r="P83" s="148"/>
      <c r="Q83" s="148"/>
      <c r="V83" s="67"/>
      <c r="X83" s="17" t="s">
        <v>974</v>
      </c>
      <c r="AK83" s="17" t="s">
        <v>827</v>
      </c>
    </row>
    <row r="84" spans="1:41" x14ac:dyDescent="0.2">
      <c r="A84" s="164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X84" s="3" t="s">
        <v>975</v>
      </c>
      <c r="AK84" s="17"/>
      <c r="AL84" s="18" t="s">
        <v>578</v>
      </c>
      <c r="AM84" s="18" t="s">
        <v>580</v>
      </c>
      <c r="AN84" s="18" t="s">
        <v>582</v>
      </c>
      <c r="AO84" s="18" t="s">
        <v>132</v>
      </c>
    </row>
    <row r="85" spans="1:41" x14ac:dyDescent="0.2">
      <c r="A85" s="164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/>
      <c r="V85" s="67"/>
      <c r="X85" s="17"/>
      <c r="Y85" s="18" t="s">
        <v>578</v>
      </c>
      <c r="Z85" s="18" t="s">
        <v>580</v>
      </c>
      <c r="AA85" s="18" t="s">
        <v>582</v>
      </c>
      <c r="AB85" s="18" t="s">
        <v>132</v>
      </c>
      <c r="AE85" s="18" t="s">
        <v>578</v>
      </c>
      <c r="AF85" s="18" t="s">
        <v>580</v>
      </c>
      <c r="AG85" s="18" t="s">
        <v>582</v>
      </c>
      <c r="AH85" s="18" t="s">
        <v>132</v>
      </c>
      <c r="AK85" s="17"/>
      <c r="AL85" s="24">
        <v>0.93486252468479403</v>
      </c>
      <c r="AM85" s="24">
        <v>0.94143181514625296</v>
      </c>
      <c r="AN85" s="24">
        <v>0.90197709386396996</v>
      </c>
      <c r="AO85" s="24">
        <v>0.92128222723262398</v>
      </c>
    </row>
    <row r="86" spans="1:41" x14ac:dyDescent="0.2">
      <c r="A86" s="164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/>
      <c r="V86" s="67"/>
      <c r="X86" s="17"/>
      <c r="Y86" s="24">
        <v>0.90044052863436097</v>
      </c>
      <c r="Z86" s="24">
        <v>0.94952423431459998</v>
      </c>
      <c r="AA86" s="24">
        <v>0.81726278072813296</v>
      </c>
      <c r="AB86" s="24">
        <v>0.87844296963653201</v>
      </c>
      <c r="AC86" s="24"/>
      <c r="AD86" s="24"/>
      <c r="AE86" s="24">
        <v>0.905540055799123</v>
      </c>
      <c r="AF86" s="24">
        <v>0.90817901234567899</v>
      </c>
      <c r="AG86" s="24">
        <v>0.754003843689942</v>
      </c>
      <c r="AH86" s="24">
        <v>0.82394119705985203</v>
      </c>
      <c r="AK86" s="17"/>
      <c r="AL86" s="18">
        <v>16674</v>
      </c>
      <c r="AM86" s="18">
        <v>242</v>
      </c>
      <c r="AN86" s="18">
        <v>161</v>
      </c>
      <c r="AO86" s="18">
        <v>209</v>
      </c>
    </row>
    <row r="87" spans="1:41" x14ac:dyDescent="0.2">
      <c r="A87" s="164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/>
      <c r="V87" s="67"/>
      <c r="X87" s="17"/>
      <c r="Y87" s="18">
        <v>16865</v>
      </c>
      <c r="Z87" s="18">
        <v>229</v>
      </c>
      <c r="AA87" s="18">
        <v>90</v>
      </c>
      <c r="AB87" s="18">
        <v>102</v>
      </c>
      <c r="AE87" s="18">
        <v>3367</v>
      </c>
      <c r="AF87" s="18">
        <v>42</v>
      </c>
      <c r="AG87" s="18">
        <v>22</v>
      </c>
      <c r="AH87" s="18">
        <v>26</v>
      </c>
      <c r="AK87" s="17"/>
      <c r="AL87" s="18">
        <v>493</v>
      </c>
      <c r="AM87" s="18">
        <v>3882</v>
      </c>
      <c r="AN87" s="18">
        <v>6</v>
      </c>
      <c r="AO87" s="18">
        <v>4</v>
      </c>
    </row>
    <row r="88" spans="1:41" x14ac:dyDescent="0.2">
      <c r="A88" s="164"/>
      <c r="B88" s="121">
        <v>147</v>
      </c>
      <c r="C88" s="121">
        <v>14</v>
      </c>
      <c r="D88" s="121">
        <v>5339</v>
      </c>
      <c r="E88" s="121">
        <v>88</v>
      </c>
      <c r="F88" s="182"/>
      <c r="G88" s="161">
        <v>74</v>
      </c>
      <c r="H88" s="183">
        <v>5</v>
      </c>
      <c r="I88" s="184">
        <v>467</v>
      </c>
      <c r="J88" s="183">
        <v>12</v>
      </c>
      <c r="K88" s="19"/>
      <c r="L88"/>
      <c r="V88" s="67"/>
      <c r="X88" s="17"/>
      <c r="Y88" s="18">
        <v>799</v>
      </c>
      <c r="Z88" s="18">
        <v>3580</v>
      </c>
      <c r="AA88" s="18">
        <v>5</v>
      </c>
      <c r="AB88" s="18">
        <v>1</v>
      </c>
      <c r="AE88" s="18">
        <v>107</v>
      </c>
      <c r="AF88" s="18">
        <v>330</v>
      </c>
      <c r="AG88" s="18">
        <v>0</v>
      </c>
      <c r="AH88" s="18">
        <v>1</v>
      </c>
      <c r="AK88" s="17"/>
      <c r="AL88" s="18">
        <v>246</v>
      </c>
      <c r="AM88" s="18">
        <v>2</v>
      </c>
      <c r="AN88" s="18">
        <v>5212</v>
      </c>
      <c r="AO88" s="18">
        <v>128</v>
      </c>
    </row>
    <row r="89" spans="1:41" x14ac:dyDescent="0.2">
      <c r="A89" s="164"/>
      <c r="B89" s="121">
        <v>354</v>
      </c>
      <c r="C89" s="121">
        <v>13</v>
      </c>
      <c r="D89" s="121">
        <v>99</v>
      </c>
      <c r="E89" s="121">
        <v>5190</v>
      </c>
      <c r="F89" s="182"/>
      <c r="G89" s="161">
        <v>95</v>
      </c>
      <c r="H89" s="183">
        <v>2</v>
      </c>
      <c r="I89" s="184">
        <v>14</v>
      </c>
      <c r="J89" s="183">
        <v>454</v>
      </c>
      <c r="K89" s="19"/>
      <c r="L89"/>
      <c r="V89" s="67"/>
      <c r="X89" s="17"/>
      <c r="Y89" s="18">
        <v>502</v>
      </c>
      <c r="Z89" s="18">
        <v>7</v>
      </c>
      <c r="AA89" s="18">
        <v>4937</v>
      </c>
      <c r="AB89" s="18">
        <v>142</v>
      </c>
      <c r="AE89" s="18">
        <v>99</v>
      </c>
      <c r="AF89" s="18">
        <v>3</v>
      </c>
      <c r="AG89" s="18">
        <v>441</v>
      </c>
      <c r="AH89" s="18">
        <v>15</v>
      </c>
      <c r="AK89" s="17"/>
      <c r="AL89" s="18">
        <v>528</v>
      </c>
      <c r="AM89" s="18">
        <v>13</v>
      </c>
      <c r="AN89" s="18">
        <v>112</v>
      </c>
      <c r="AO89" s="18">
        <v>5003</v>
      </c>
    </row>
    <row r="90" spans="1:41" x14ac:dyDescent="0.2">
      <c r="A90" s="164"/>
      <c r="B90" s="19"/>
      <c r="C90" s="19"/>
      <c r="D90" s="19"/>
      <c r="E90" s="19"/>
      <c r="F90" s="19"/>
      <c r="G90" s="19"/>
      <c r="H90" s="19"/>
      <c r="I90" s="19"/>
      <c r="J90" s="19"/>
      <c r="K90" s="19"/>
      <c r="X90" s="17"/>
      <c r="Y90" s="18">
        <v>1297</v>
      </c>
      <c r="Z90" s="18">
        <v>6</v>
      </c>
      <c r="AA90" s="18">
        <v>97</v>
      </c>
      <c r="AB90" s="18">
        <v>4256</v>
      </c>
      <c r="AE90" s="18">
        <v>149</v>
      </c>
      <c r="AF90" s="18">
        <v>0</v>
      </c>
      <c r="AG90" s="18">
        <v>10</v>
      </c>
      <c r="AH90" s="18">
        <v>406</v>
      </c>
      <c r="AK90" s="17"/>
    </row>
    <row r="91" spans="1:41" x14ac:dyDescent="0.2">
      <c r="A91" s="17" t="s">
        <v>1010</v>
      </c>
      <c r="X91" s="17"/>
      <c r="AK91" s="17" t="s">
        <v>891</v>
      </c>
    </row>
    <row r="92" spans="1:41" x14ac:dyDescent="0.2">
      <c r="A92" s="3" t="s">
        <v>994</v>
      </c>
      <c r="X92" s="17" t="s">
        <v>979</v>
      </c>
      <c r="AK92" s="17"/>
      <c r="AL92" s="18" t="s">
        <v>578</v>
      </c>
      <c r="AM92" s="18" t="s">
        <v>580</v>
      </c>
      <c r="AN92" s="18" t="s">
        <v>582</v>
      </c>
      <c r="AO92" s="18" t="s">
        <v>132</v>
      </c>
    </row>
    <row r="93" spans="1:41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X93" s="3" t="s">
        <v>978</v>
      </c>
      <c r="AK93" s="17"/>
      <c r="AL93" s="24">
        <v>0.91614765304572299</v>
      </c>
      <c r="AM93" s="24">
        <v>0.94437002044701401</v>
      </c>
      <c r="AN93" s="24">
        <v>0.85699660886812901</v>
      </c>
      <c r="AO93" s="24">
        <v>0.89856433650878798</v>
      </c>
    </row>
    <row r="94" spans="1:41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X94" s="17"/>
      <c r="Y94" s="18" t="s">
        <v>578</v>
      </c>
      <c r="Z94" s="18" t="s">
        <v>580</v>
      </c>
      <c r="AA94" s="18" t="s">
        <v>582</v>
      </c>
      <c r="AB94" s="18" t="s">
        <v>132</v>
      </c>
      <c r="AD94" s="18" t="s">
        <v>967</v>
      </c>
      <c r="AE94" s="18" t="s">
        <v>578</v>
      </c>
      <c r="AF94" s="18" t="s">
        <v>580</v>
      </c>
      <c r="AG94" s="18" t="s">
        <v>582</v>
      </c>
      <c r="AH94" s="18" t="s">
        <v>132</v>
      </c>
      <c r="AK94" s="17"/>
      <c r="AL94" s="18">
        <v>16761</v>
      </c>
      <c r="AM94" s="18">
        <v>264</v>
      </c>
      <c r="AN94" s="18">
        <v>94</v>
      </c>
      <c r="AO94" s="18">
        <v>167</v>
      </c>
    </row>
    <row r="95" spans="1:41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X95" s="17"/>
      <c r="Y95" s="24">
        <v>0.90751936806926903</v>
      </c>
      <c r="Z95" s="24">
        <v>0.945308543731462</v>
      </c>
      <c r="AA95" s="24">
        <v>0.83607396506494303</v>
      </c>
      <c r="AB95" s="24">
        <v>0.88734211598533197</v>
      </c>
      <c r="AC95" s="24"/>
      <c r="AD95" s="24"/>
      <c r="AE95" s="24">
        <v>0.909924272618573</v>
      </c>
      <c r="AF95" s="24">
        <v>0.89624724061810102</v>
      </c>
      <c r="AG95" s="24">
        <v>0.78026905829596405</v>
      </c>
      <c r="AH95" s="24">
        <v>0.83424657534246505</v>
      </c>
      <c r="AK95" s="17"/>
      <c r="AL95" s="18">
        <v>608</v>
      </c>
      <c r="AM95" s="18">
        <v>3768</v>
      </c>
      <c r="AN95" s="18">
        <v>7</v>
      </c>
      <c r="AO95" s="18">
        <v>2</v>
      </c>
    </row>
    <row r="96" spans="1:41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X96" s="17"/>
      <c r="Y96" s="18">
        <v>16804</v>
      </c>
      <c r="Z96" s="18">
        <v>220</v>
      </c>
      <c r="AA96" s="18">
        <v>91</v>
      </c>
      <c r="AB96" s="18">
        <v>171</v>
      </c>
      <c r="AE96" s="18">
        <v>3348</v>
      </c>
      <c r="AF96" s="18">
        <v>46</v>
      </c>
      <c r="AG96" s="18">
        <v>23</v>
      </c>
      <c r="AH96" s="18">
        <v>40</v>
      </c>
      <c r="AK96" s="17"/>
      <c r="AL96" s="18">
        <v>448</v>
      </c>
      <c r="AM96" s="18">
        <v>3</v>
      </c>
      <c r="AN96" s="18">
        <v>5019</v>
      </c>
      <c r="AO96" s="18">
        <v>118</v>
      </c>
    </row>
    <row r="97" spans="1:41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X97" s="17"/>
      <c r="Y97" s="18">
        <v>933</v>
      </c>
      <c r="Z97" s="18">
        <v>3437</v>
      </c>
      <c r="AA97" s="18">
        <v>9</v>
      </c>
      <c r="AB97" s="18">
        <v>6</v>
      </c>
      <c r="AE97" s="18">
        <v>114</v>
      </c>
      <c r="AF97" s="18">
        <v>322</v>
      </c>
      <c r="AG97" s="18">
        <v>0</v>
      </c>
      <c r="AH97" s="18">
        <v>2</v>
      </c>
      <c r="AK97" s="17"/>
      <c r="AL97" s="18">
        <v>915</v>
      </c>
      <c r="AM97" s="18">
        <v>7</v>
      </c>
      <c r="AN97" s="18">
        <v>127</v>
      </c>
      <c r="AO97" s="18">
        <v>4607</v>
      </c>
    </row>
    <row r="98" spans="1:41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X98" s="17"/>
      <c r="Y98" s="18">
        <v>466</v>
      </c>
      <c r="Z98" s="18">
        <v>1</v>
      </c>
      <c r="AA98" s="18">
        <v>4989</v>
      </c>
      <c r="AB98" s="18">
        <v>132</v>
      </c>
      <c r="AE98" s="18">
        <v>91</v>
      </c>
      <c r="AF98" s="18">
        <v>1</v>
      </c>
      <c r="AG98" s="18">
        <v>452</v>
      </c>
      <c r="AH98" s="18">
        <v>14</v>
      </c>
      <c r="AK98" s="17"/>
    </row>
    <row r="99" spans="1:41" x14ac:dyDescent="0.2">
      <c r="X99" s="17"/>
      <c r="Y99" s="18">
        <v>889</v>
      </c>
      <c r="Z99" s="18">
        <v>5</v>
      </c>
      <c r="AA99" s="18">
        <v>121</v>
      </c>
      <c r="AB99" s="18">
        <v>4641</v>
      </c>
      <c r="AE99" s="18">
        <v>106</v>
      </c>
      <c r="AF99" s="18">
        <v>1</v>
      </c>
      <c r="AG99" s="18">
        <v>14</v>
      </c>
      <c r="AH99" s="18">
        <v>444</v>
      </c>
      <c r="AK99" s="17" t="s">
        <v>915</v>
      </c>
    </row>
    <row r="100" spans="1:41" x14ac:dyDescent="0.2">
      <c r="A100" s="17" t="s">
        <v>1011</v>
      </c>
      <c r="AK100" s="17"/>
      <c r="AL100" s="18" t="s">
        <v>578</v>
      </c>
      <c r="AM100" s="18" t="s">
        <v>580</v>
      </c>
      <c r="AN100" s="18" t="s">
        <v>582</v>
      </c>
      <c r="AO100" s="18" t="s">
        <v>132</v>
      </c>
    </row>
    <row r="101" spans="1:41" x14ac:dyDescent="0.2">
      <c r="A101" s="3" t="s">
        <v>994</v>
      </c>
      <c r="X101" s="17" t="s">
        <v>981</v>
      </c>
      <c r="AK101" s="17"/>
      <c r="AL101" s="24">
        <v>0.94102992556585097</v>
      </c>
      <c r="AM101" s="24">
        <v>0.94450698629229801</v>
      </c>
      <c r="AN101" s="24">
        <v>0.912598374816047</v>
      </c>
      <c r="AO101" s="24">
        <v>0.92827855515782598</v>
      </c>
    </row>
    <row r="102" spans="1:41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X102" s="3" t="s">
        <v>978</v>
      </c>
      <c r="AK102" s="17"/>
      <c r="AL102" s="18">
        <v>16711</v>
      </c>
      <c r="AM102" s="18">
        <v>200</v>
      </c>
      <c r="AN102" s="18">
        <v>133</v>
      </c>
      <c r="AO102" s="18">
        <v>242</v>
      </c>
    </row>
    <row r="103" spans="1:41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X103" s="17"/>
      <c r="Y103" s="18" t="s">
        <v>578</v>
      </c>
      <c r="Z103" s="18" t="s">
        <v>580</v>
      </c>
      <c r="AA103" s="18" t="s">
        <v>582</v>
      </c>
      <c r="AB103" s="18" t="s">
        <v>132</v>
      </c>
      <c r="AE103" s="18" t="s">
        <v>578</v>
      </c>
      <c r="AF103" s="18" t="s">
        <v>580</v>
      </c>
      <c r="AG103" s="18" t="s">
        <v>582</v>
      </c>
      <c r="AH103" s="18" t="s">
        <v>132</v>
      </c>
      <c r="AK103" s="17"/>
      <c r="AL103" s="18">
        <v>486</v>
      </c>
      <c r="AM103" s="18">
        <v>3878</v>
      </c>
      <c r="AN103" s="18">
        <v>10</v>
      </c>
      <c r="AO103" s="18">
        <v>11</v>
      </c>
    </row>
    <row r="104" spans="1:41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X104" s="17"/>
      <c r="Y104" s="24">
        <v>0.91645146589700699</v>
      </c>
      <c r="Z104" s="24">
        <v>0.94862672548740501</v>
      </c>
      <c r="AA104" s="24">
        <v>0.85302962441614905</v>
      </c>
      <c r="AB104" s="24">
        <v>0.89829195162214004</v>
      </c>
      <c r="AC104" s="24"/>
      <c r="AD104" s="24"/>
      <c r="AE104" s="24">
        <v>0.91510561976883198</v>
      </c>
      <c r="AF104" s="24">
        <v>0.90329670329670297</v>
      </c>
      <c r="AG104" s="24">
        <v>0.78987828315182496</v>
      </c>
      <c r="AH104" s="24">
        <v>0.84278879015721098</v>
      </c>
      <c r="AK104" s="17"/>
      <c r="AL104" s="18">
        <v>145</v>
      </c>
      <c r="AM104" s="18">
        <v>1</v>
      </c>
      <c r="AN104" s="18">
        <v>5325</v>
      </c>
      <c r="AO104" s="18">
        <v>117</v>
      </c>
    </row>
    <row r="105" spans="1:41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X105" s="17"/>
      <c r="Y105" s="18">
        <v>16833</v>
      </c>
      <c r="Z105" s="18">
        <v>207</v>
      </c>
      <c r="AA105" s="18">
        <v>103</v>
      </c>
      <c r="AB105" s="18">
        <v>143</v>
      </c>
      <c r="AE105" s="18">
        <v>3359</v>
      </c>
      <c r="AF105" s="18">
        <v>40</v>
      </c>
      <c r="AG105" s="18">
        <v>27</v>
      </c>
      <c r="AH105" s="18">
        <v>31</v>
      </c>
      <c r="AK105" s="17"/>
      <c r="AL105" s="18">
        <v>472</v>
      </c>
      <c r="AM105" s="18">
        <v>1</v>
      </c>
      <c r="AN105" s="18">
        <v>123</v>
      </c>
      <c r="AO105" s="18">
        <v>5060</v>
      </c>
    </row>
    <row r="106" spans="1:41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X106" s="17"/>
      <c r="Y106" s="18">
        <v>812</v>
      </c>
      <c r="Z106" s="18">
        <v>3559</v>
      </c>
      <c r="AA106" s="18">
        <v>10</v>
      </c>
      <c r="AB106" s="18">
        <v>4</v>
      </c>
      <c r="AE106" s="18">
        <v>113</v>
      </c>
      <c r="AF106" s="18">
        <v>323</v>
      </c>
      <c r="AG106" s="18">
        <v>0</v>
      </c>
      <c r="AH106" s="18">
        <v>2</v>
      </c>
      <c r="AK106" s="17"/>
    </row>
    <row r="107" spans="1:41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X107" s="17"/>
      <c r="Y107" s="18">
        <v>320</v>
      </c>
      <c r="Z107" s="18">
        <v>6</v>
      </c>
      <c r="AA107" s="18">
        <v>5146</v>
      </c>
      <c r="AB107" s="18">
        <v>116</v>
      </c>
      <c r="AE107" s="18">
        <v>72</v>
      </c>
      <c r="AF107" s="18">
        <v>3</v>
      </c>
      <c r="AG107" s="18">
        <v>469</v>
      </c>
      <c r="AH107" s="18">
        <v>14</v>
      </c>
      <c r="AK107" s="17" t="s">
        <v>904</v>
      </c>
    </row>
    <row r="108" spans="1:41" x14ac:dyDescent="0.2">
      <c r="X108" s="17"/>
      <c r="Y108" s="18">
        <v>896</v>
      </c>
      <c r="Z108" s="18">
        <v>3</v>
      </c>
      <c r="AA108" s="18">
        <v>130</v>
      </c>
      <c r="AB108" s="18">
        <v>4627</v>
      </c>
      <c r="AE108" s="18">
        <v>109</v>
      </c>
      <c r="AF108" s="18">
        <v>0</v>
      </c>
      <c r="AG108" s="18">
        <v>15</v>
      </c>
      <c r="AH108" s="18">
        <v>441</v>
      </c>
      <c r="AK108" s="17"/>
      <c r="AL108" s="18" t="s">
        <v>578</v>
      </c>
      <c r="AM108" s="18" t="s">
        <v>580</v>
      </c>
      <c r="AN108" s="18" t="s">
        <v>582</v>
      </c>
      <c r="AO108" s="18" t="s">
        <v>132</v>
      </c>
    </row>
    <row r="109" spans="1:41" x14ac:dyDescent="0.2">
      <c r="A109" s="17" t="s">
        <v>997</v>
      </c>
      <c r="X109" s="17"/>
      <c r="AK109" s="17"/>
      <c r="AL109" s="24">
        <v>0.92896855536989198</v>
      </c>
      <c r="AM109" s="24">
        <v>0.94793672627235204</v>
      </c>
      <c r="AN109" s="24">
        <v>0.88188623712329595</v>
      </c>
      <c r="AO109" s="24">
        <v>0.91371938082137205</v>
      </c>
    </row>
    <row r="110" spans="1:41" x14ac:dyDescent="0.2">
      <c r="A110" s="3" t="s">
        <v>999</v>
      </c>
      <c r="X110" s="17" t="s">
        <v>1017</v>
      </c>
      <c r="Y110" s="19"/>
      <c r="Z110" s="19"/>
      <c r="AA110" s="19"/>
      <c r="AB110" s="19"/>
      <c r="AC110" s="19"/>
      <c r="AH110" s="19"/>
      <c r="AK110" s="17"/>
      <c r="AL110" s="18">
        <v>16794</v>
      </c>
      <c r="AM110" s="18">
        <v>280</v>
      </c>
      <c r="AN110" s="18">
        <v>96</v>
      </c>
      <c r="AO110" s="18">
        <v>116</v>
      </c>
    </row>
    <row r="111" spans="1:41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X111" s="3" t="s">
        <v>1016</v>
      </c>
      <c r="Y111" s="19"/>
      <c r="Z111" s="19"/>
      <c r="AA111" s="19"/>
      <c r="AB111" s="19"/>
      <c r="AC111" s="19"/>
      <c r="AH111" s="19"/>
      <c r="AK111" s="17"/>
      <c r="AL111" s="18">
        <v>401</v>
      </c>
      <c r="AM111" s="18">
        <v>3961</v>
      </c>
      <c r="AN111" s="18">
        <v>15</v>
      </c>
      <c r="AO111" s="18">
        <v>8</v>
      </c>
    </row>
    <row r="112" spans="1:41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X112" s="164"/>
      <c r="Y112" s="148" t="s">
        <v>578</v>
      </c>
      <c r="Z112" s="148" t="s">
        <v>580</v>
      </c>
      <c r="AA112" s="140" t="s">
        <v>582</v>
      </c>
      <c r="AB112" s="61" t="s">
        <v>132</v>
      </c>
      <c r="AC112" s="19"/>
      <c r="AD112" s="121" t="s">
        <v>578</v>
      </c>
      <c r="AE112" s="121" t="s">
        <v>580</v>
      </c>
      <c r="AF112" s="121" t="s">
        <v>582</v>
      </c>
      <c r="AG112" s="19" t="s">
        <v>132</v>
      </c>
      <c r="AH112" s="19"/>
      <c r="AK112" s="17"/>
      <c r="AL112" s="18">
        <v>307</v>
      </c>
      <c r="AM112" s="18">
        <v>2</v>
      </c>
      <c r="AN112" s="18">
        <v>5154</v>
      </c>
      <c r="AO112" s="18">
        <v>125</v>
      </c>
    </row>
    <row r="113" spans="1:41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X113" s="164"/>
      <c r="Y113" s="179">
        <v>0.93369999999999997</v>
      </c>
      <c r="Z113" s="179">
        <v>0.93479999999999996</v>
      </c>
      <c r="AA113" s="144">
        <v>0.90700000000000003</v>
      </c>
      <c r="AB113" s="180">
        <v>0.92069999999999996</v>
      </c>
      <c r="AC113" s="172"/>
      <c r="AD113" s="172">
        <v>0.89359999999999995</v>
      </c>
      <c r="AE113" s="172">
        <v>0.90510000000000002</v>
      </c>
      <c r="AF113" s="172">
        <v>0.84299999999999997</v>
      </c>
      <c r="AG113" s="181">
        <v>0.873</v>
      </c>
      <c r="AH113" s="19"/>
      <c r="AK113" s="17"/>
      <c r="AL113" s="18">
        <v>873</v>
      </c>
      <c r="AM113" s="18">
        <v>11</v>
      </c>
      <c r="AN113" s="18">
        <v>104</v>
      </c>
      <c r="AO113" s="18">
        <v>4668</v>
      </c>
    </row>
    <row r="114" spans="1:41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X114" s="164"/>
      <c r="Y114" s="173">
        <v>16557</v>
      </c>
      <c r="Z114" s="173">
        <v>315</v>
      </c>
      <c r="AA114" s="174">
        <v>144</v>
      </c>
      <c r="AB114" s="175">
        <v>270</v>
      </c>
      <c r="AC114" s="176"/>
      <c r="AD114" s="176">
        <v>1623</v>
      </c>
      <c r="AE114" s="176">
        <v>37</v>
      </c>
      <c r="AF114" s="176">
        <v>21</v>
      </c>
      <c r="AG114" s="177">
        <v>47</v>
      </c>
      <c r="AH114" s="19"/>
      <c r="AK114" s="17"/>
    </row>
    <row r="115" spans="1:41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X115" s="164"/>
      <c r="Y115" s="173">
        <v>400</v>
      </c>
      <c r="Z115" s="173">
        <v>3975</v>
      </c>
      <c r="AA115" s="174">
        <v>4</v>
      </c>
      <c r="AB115" s="175">
        <v>6</v>
      </c>
      <c r="AC115" s="174"/>
      <c r="AD115" s="176">
        <v>74</v>
      </c>
      <c r="AE115" s="176">
        <v>362</v>
      </c>
      <c r="AF115" s="176">
        <v>0</v>
      </c>
      <c r="AG115" s="177">
        <v>2</v>
      </c>
      <c r="AH115" s="19"/>
      <c r="AK115" s="17" t="s">
        <v>676</v>
      </c>
    </row>
    <row r="116" spans="1:41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X116" s="164"/>
      <c r="Y116" s="173">
        <v>237</v>
      </c>
      <c r="Z116" s="173">
        <v>1</v>
      </c>
      <c r="AA116" s="174">
        <v>5176</v>
      </c>
      <c r="AB116" s="175">
        <v>174</v>
      </c>
      <c r="AC116" s="173"/>
      <c r="AD116" s="174">
        <v>58</v>
      </c>
      <c r="AE116" s="174">
        <v>1</v>
      </c>
      <c r="AF116" s="176">
        <v>478</v>
      </c>
      <c r="AG116" s="178">
        <v>21</v>
      </c>
      <c r="AH116" s="19"/>
      <c r="AK116" s="17"/>
      <c r="AL116" s="18" t="s">
        <v>578</v>
      </c>
      <c r="AM116" s="18" t="s">
        <v>580</v>
      </c>
      <c r="AN116" s="18" t="s">
        <v>582</v>
      </c>
      <c r="AO116" s="18" t="s">
        <v>132</v>
      </c>
    </row>
    <row r="117" spans="1:41" x14ac:dyDescent="0.2">
      <c r="X117" s="19"/>
      <c r="Y117" s="173">
        <v>557</v>
      </c>
      <c r="Z117" s="173">
        <v>5</v>
      </c>
      <c r="AA117" s="174">
        <v>70</v>
      </c>
      <c r="AB117" s="175">
        <v>5024</v>
      </c>
      <c r="AC117" s="176"/>
      <c r="AD117" s="173">
        <v>80</v>
      </c>
      <c r="AE117" s="173">
        <v>1</v>
      </c>
      <c r="AF117" s="174">
        <v>8</v>
      </c>
      <c r="AG117" s="175">
        <v>476</v>
      </c>
      <c r="AH117" s="19"/>
      <c r="AK117" s="17"/>
      <c r="AL117" s="24">
        <v>0.93525748139146203</v>
      </c>
      <c r="AM117" s="24">
        <v>0.93440902531811598</v>
      </c>
      <c r="AN117" s="24">
        <v>0.91151065327276204</v>
      </c>
      <c r="AO117" s="24">
        <v>0.92281781376518202</v>
      </c>
    </row>
    <row r="118" spans="1:41" x14ac:dyDescent="0.2">
      <c r="A118" s="17" t="s">
        <v>998</v>
      </c>
      <c r="X118" s="17"/>
      <c r="AK118" s="17"/>
      <c r="AL118" s="18">
        <v>16538</v>
      </c>
      <c r="AM118" s="18">
        <v>330</v>
      </c>
      <c r="AN118" s="18">
        <v>146</v>
      </c>
      <c r="AO118" s="18">
        <v>272</v>
      </c>
    </row>
    <row r="119" spans="1:41" x14ac:dyDescent="0.2">
      <c r="A119" s="3" t="s">
        <v>999</v>
      </c>
      <c r="X119" s="17" t="s">
        <v>982</v>
      </c>
      <c r="AK119" s="17"/>
      <c r="AL119" s="18">
        <v>424</v>
      </c>
      <c r="AM119" s="18">
        <v>3958</v>
      </c>
      <c r="AN119" s="18">
        <v>2</v>
      </c>
      <c r="AO119" s="18">
        <v>1</v>
      </c>
    </row>
    <row r="120" spans="1:41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X120" s="3" t="s">
        <v>983</v>
      </c>
      <c r="AK120" s="17"/>
      <c r="AL120" s="18">
        <v>271</v>
      </c>
      <c r="AM120" s="18">
        <v>9</v>
      </c>
      <c r="AN120" s="18">
        <v>5177</v>
      </c>
      <c r="AO120" s="18">
        <v>131</v>
      </c>
    </row>
    <row r="121" spans="1:41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X121" s="17"/>
      <c r="Y121" s="18" t="s">
        <v>578</v>
      </c>
      <c r="Z121" s="18" t="s">
        <v>580</v>
      </c>
      <c r="AA121" s="18" t="s">
        <v>582</v>
      </c>
      <c r="AB121" s="18" t="s">
        <v>132</v>
      </c>
      <c r="AD121" s="18" t="s">
        <v>578</v>
      </c>
      <c r="AE121" s="18" t="s">
        <v>580</v>
      </c>
      <c r="AF121" s="18" t="s">
        <v>582</v>
      </c>
      <c r="AG121" s="18" t="s">
        <v>132</v>
      </c>
      <c r="AK121" s="17"/>
      <c r="AL121" s="18">
        <v>436</v>
      </c>
      <c r="AM121" s="18">
        <v>19</v>
      </c>
      <c r="AN121" s="18">
        <v>90</v>
      </c>
      <c r="AO121" s="18">
        <v>5111</v>
      </c>
    </row>
    <row r="122" spans="1:41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X122" s="17"/>
      <c r="Y122" s="24">
        <v>0.93036609448579599</v>
      </c>
      <c r="Z122" s="24">
        <v>0.93982788758908098</v>
      </c>
      <c r="AA122" s="92">
        <v>0.89442702668116902</v>
      </c>
      <c r="AB122" s="24">
        <v>0.91656558371307695</v>
      </c>
      <c r="AC122" s="24"/>
      <c r="AD122" s="24">
        <v>0.89176041349954305</v>
      </c>
      <c r="AE122" s="24">
        <v>0.91093969144459996</v>
      </c>
      <c r="AF122" s="24">
        <v>0.832158872517616</v>
      </c>
      <c r="AG122" s="24">
        <v>0.86976899899564697</v>
      </c>
    </row>
    <row r="123" spans="1:41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X123" s="17"/>
      <c r="Y123" s="18">
        <v>16644</v>
      </c>
      <c r="Z123" s="18">
        <v>289</v>
      </c>
      <c r="AA123" s="18">
        <v>149</v>
      </c>
      <c r="AB123" s="18">
        <v>204</v>
      </c>
      <c r="AD123" s="18">
        <v>1634</v>
      </c>
      <c r="AE123" s="18">
        <v>34</v>
      </c>
      <c r="AF123" s="18">
        <v>24</v>
      </c>
      <c r="AG123" s="18">
        <v>36</v>
      </c>
      <c r="AH123" s="24"/>
    </row>
    <row r="124" spans="1:41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X124" s="17"/>
      <c r="Y124" s="18">
        <v>503</v>
      </c>
      <c r="Z124" s="18">
        <v>3872</v>
      </c>
      <c r="AA124" s="18">
        <v>8</v>
      </c>
      <c r="AB124" s="18">
        <v>2</v>
      </c>
      <c r="AD124" s="18">
        <v>80</v>
      </c>
      <c r="AE124" s="18">
        <v>356</v>
      </c>
      <c r="AF124" s="18">
        <v>0</v>
      </c>
      <c r="AG124" s="18">
        <v>2</v>
      </c>
    </row>
    <row r="125" spans="1:41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X125" s="17"/>
      <c r="Y125" s="18">
        <v>212</v>
      </c>
      <c r="Z125" s="18">
        <v>2</v>
      </c>
      <c r="AA125" s="18">
        <v>5239</v>
      </c>
      <c r="AB125" s="18">
        <v>135</v>
      </c>
      <c r="AD125" s="18">
        <v>55</v>
      </c>
      <c r="AE125" s="18">
        <v>1</v>
      </c>
      <c r="AF125" s="18">
        <v>487</v>
      </c>
      <c r="AG125" s="18">
        <v>15</v>
      </c>
    </row>
    <row r="126" spans="1:41" x14ac:dyDescent="0.2">
      <c r="X126" s="17"/>
      <c r="Y126" s="18">
        <v>682</v>
      </c>
      <c r="Z126" s="18">
        <v>7</v>
      </c>
      <c r="AA126" s="18">
        <v>99</v>
      </c>
      <c r="AB126" s="18">
        <v>4868</v>
      </c>
      <c r="AD126" s="18">
        <v>94</v>
      </c>
      <c r="AE126" s="18">
        <v>2</v>
      </c>
      <c r="AF126" s="18">
        <v>13</v>
      </c>
      <c r="AG126" s="18">
        <v>456</v>
      </c>
    </row>
    <row r="127" spans="1:41" x14ac:dyDescent="0.2">
      <c r="A127" s="164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  <c r="X127" s="17"/>
    </row>
    <row r="128" spans="1:41" x14ac:dyDescent="0.2">
      <c r="A128" s="3" t="s">
        <v>994</v>
      </c>
      <c r="B128" s="19"/>
      <c r="C128" s="19"/>
      <c r="D128" s="165"/>
      <c r="E128" s="19"/>
      <c r="F128" s="19"/>
      <c r="G128" s="19"/>
      <c r="H128" s="19"/>
      <c r="I128" s="19"/>
      <c r="J128" s="19"/>
      <c r="X128" s="17" t="s">
        <v>984</v>
      </c>
    </row>
    <row r="129" spans="1:34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X129" s="3" t="s">
        <v>983</v>
      </c>
    </row>
    <row r="130" spans="1:34" x14ac:dyDescent="0.2">
      <c r="A130" s="19"/>
      <c r="B130" s="172">
        <v>0.94120000000000004</v>
      </c>
      <c r="C130" s="172">
        <v>0.96079999999999999</v>
      </c>
      <c r="D130" s="156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X130" s="17"/>
      <c r="Y130" s="18" t="s">
        <v>578</v>
      </c>
      <c r="Z130" s="18" t="s">
        <v>580</v>
      </c>
      <c r="AA130" s="18" t="s">
        <v>582</v>
      </c>
      <c r="AB130" s="18" t="s">
        <v>132</v>
      </c>
      <c r="AD130" s="18" t="s">
        <v>578</v>
      </c>
      <c r="AE130" s="18" t="s">
        <v>580</v>
      </c>
      <c r="AF130" s="18" t="s">
        <v>582</v>
      </c>
      <c r="AG130" s="18" t="s">
        <v>132</v>
      </c>
    </row>
    <row r="131" spans="1:34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X131" s="17"/>
      <c r="Y131" s="24">
        <v>0.92459365031140806</v>
      </c>
      <c r="Z131" s="24">
        <v>0.93574568819749704</v>
      </c>
      <c r="AA131" s="24">
        <v>0.88521338537334404</v>
      </c>
      <c r="AB131" s="24">
        <v>0.909778391530216</v>
      </c>
      <c r="AC131" s="24"/>
      <c r="AD131" s="24">
        <v>0.88902401945880205</v>
      </c>
      <c r="AE131" s="24">
        <v>0.91166077738515905</v>
      </c>
      <c r="AF131" s="24">
        <v>0.82639333760409905</v>
      </c>
      <c r="AG131" s="24">
        <v>0.86693548387096697</v>
      </c>
    </row>
    <row r="132" spans="1:34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X132" s="17"/>
      <c r="Y132" s="18">
        <v>16598</v>
      </c>
      <c r="Z132" s="18">
        <v>341</v>
      </c>
      <c r="AA132" s="18">
        <v>128</v>
      </c>
      <c r="AB132" s="18">
        <v>219</v>
      </c>
      <c r="AC132" s="18"/>
      <c r="AD132" s="18">
        <v>1634</v>
      </c>
      <c r="AE132" s="18">
        <v>39</v>
      </c>
      <c r="AF132" s="18">
        <v>21</v>
      </c>
      <c r="AG132" s="18">
        <v>34</v>
      </c>
      <c r="AH132" s="18"/>
    </row>
    <row r="133" spans="1:34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X133" s="17"/>
      <c r="Y133" s="18">
        <v>449</v>
      </c>
      <c r="Z133" s="18">
        <v>3929</v>
      </c>
      <c r="AA133" s="18">
        <v>2</v>
      </c>
      <c r="AB133" s="18">
        <v>5</v>
      </c>
      <c r="AD133" s="18">
        <v>77</v>
      </c>
      <c r="AE133" s="18">
        <v>359</v>
      </c>
      <c r="AF133" s="18">
        <v>0</v>
      </c>
      <c r="AG133" s="18">
        <v>2</v>
      </c>
    </row>
    <row r="134" spans="1:34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X134" s="17"/>
      <c r="Y134" s="18">
        <v>316</v>
      </c>
      <c r="Z134" s="18">
        <v>9</v>
      </c>
      <c r="AA134" s="18">
        <v>5128</v>
      </c>
      <c r="AB134" s="18">
        <v>135</v>
      </c>
      <c r="AD134" s="18">
        <v>65</v>
      </c>
      <c r="AE134" s="18">
        <v>2</v>
      </c>
      <c r="AF134" s="18">
        <v>477</v>
      </c>
      <c r="AG134" s="18">
        <v>14</v>
      </c>
    </row>
    <row r="135" spans="1:34" x14ac:dyDescent="0.2">
      <c r="A135" s="18"/>
      <c r="X135" s="17"/>
      <c r="Y135" s="18">
        <v>767</v>
      </c>
      <c r="Z135" s="18">
        <v>8</v>
      </c>
      <c r="AA135" s="18">
        <v>103</v>
      </c>
      <c r="AB135" s="18">
        <v>4778</v>
      </c>
      <c r="AD135" s="18">
        <v>98</v>
      </c>
      <c r="AE135" s="18">
        <v>0</v>
      </c>
      <c r="AF135" s="18">
        <v>13</v>
      </c>
      <c r="AG135" s="18">
        <v>454</v>
      </c>
    </row>
    <row r="136" spans="1:34" x14ac:dyDescent="0.2">
      <c r="A136" s="17" t="s">
        <v>980</v>
      </c>
      <c r="X136" s="17"/>
    </row>
    <row r="137" spans="1:34" x14ac:dyDescent="0.2">
      <c r="A137" s="3" t="s">
        <v>978</v>
      </c>
      <c r="X137" s="17" t="s">
        <v>986</v>
      </c>
    </row>
    <row r="138" spans="1:34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X138" s="3" t="s">
        <v>987</v>
      </c>
    </row>
    <row r="139" spans="1:34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X139" s="17"/>
      <c r="Y139" s="18" t="s">
        <v>578</v>
      </c>
      <c r="Z139" s="18" t="s">
        <v>580</v>
      </c>
      <c r="AA139" s="18" t="s">
        <v>582</v>
      </c>
      <c r="AB139" s="18" t="s">
        <v>132</v>
      </c>
      <c r="AD139" s="18" t="s">
        <v>578</v>
      </c>
      <c r="AE139" s="18" t="s">
        <v>580</v>
      </c>
      <c r="AF139" s="18" t="s">
        <v>582</v>
      </c>
      <c r="AG139" s="18" t="s">
        <v>132</v>
      </c>
    </row>
    <row r="140" spans="1:34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X140" s="17"/>
      <c r="Y140" s="24">
        <v>0.958408020659273</v>
      </c>
      <c r="Z140" s="24">
        <v>0.95322882394684205</v>
      </c>
      <c r="AA140" s="24">
        <v>0.94542197197517397</v>
      </c>
      <c r="AB140" s="24">
        <v>0.94930934789592003</v>
      </c>
      <c r="AC140" s="24"/>
      <c r="AD140" s="24">
        <v>0.89875342049255003</v>
      </c>
      <c r="AE140" s="24">
        <v>0.90921501706484598</v>
      </c>
      <c r="AF140" s="111">
        <v>0.85329916720051202</v>
      </c>
      <c r="AG140" s="24">
        <v>0.88037012557832095</v>
      </c>
    </row>
    <row r="141" spans="1:34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X141" s="17"/>
      <c r="Y141" s="18">
        <v>16770</v>
      </c>
      <c r="Z141" s="18">
        <v>280</v>
      </c>
      <c r="AA141" s="18">
        <v>78</v>
      </c>
      <c r="AB141" s="18">
        <v>158</v>
      </c>
      <c r="AD141" s="18">
        <v>1624</v>
      </c>
      <c r="AE141" s="18">
        <v>42</v>
      </c>
      <c r="AF141" s="18">
        <v>21</v>
      </c>
      <c r="AG141" s="18">
        <v>41</v>
      </c>
    </row>
    <row r="142" spans="1:34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X142" s="17"/>
      <c r="Y142" s="18">
        <v>162</v>
      </c>
      <c r="Z142" s="18">
        <v>4217</v>
      </c>
      <c r="AA142" s="18">
        <v>3</v>
      </c>
      <c r="AB142" s="18">
        <v>3</v>
      </c>
      <c r="AD142" s="18">
        <v>62</v>
      </c>
      <c r="AE142" s="18">
        <v>375</v>
      </c>
      <c r="AF142" s="18">
        <v>0</v>
      </c>
      <c r="AG142" s="18">
        <v>1</v>
      </c>
    </row>
    <row r="143" spans="1:34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X143" s="17"/>
      <c r="Y143" s="18">
        <v>147</v>
      </c>
      <c r="Z143" s="18">
        <v>2</v>
      </c>
      <c r="AA143" s="18">
        <v>5304</v>
      </c>
      <c r="AB143" s="18">
        <v>135</v>
      </c>
      <c r="AD143" s="18">
        <v>67</v>
      </c>
      <c r="AE143" s="18">
        <v>2</v>
      </c>
      <c r="AF143" s="18">
        <v>473</v>
      </c>
      <c r="AG143" s="18">
        <v>16</v>
      </c>
    </row>
    <row r="144" spans="1:34" x14ac:dyDescent="0.2">
      <c r="X144" s="17"/>
      <c r="Y144" s="18">
        <v>335</v>
      </c>
      <c r="Z144" s="18">
        <v>7</v>
      </c>
      <c r="AA144" s="18">
        <v>59</v>
      </c>
      <c r="AB144" s="18">
        <v>5255</v>
      </c>
      <c r="AD144" s="18">
        <v>71</v>
      </c>
      <c r="AE144" s="18">
        <v>1</v>
      </c>
      <c r="AF144" s="18">
        <v>9</v>
      </c>
      <c r="AG144" s="18">
        <v>484</v>
      </c>
    </row>
    <row r="145" spans="1:33" x14ac:dyDescent="0.2">
      <c r="A145" s="17" t="s">
        <v>1012</v>
      </c>
      <c r="X145" s="17" t="s">
        <v>988</v>
      </c>
    </row>
    <row r="146" spans="1:33" x14ac:dyDescent="0.2">
      <c r="A146" s="3" t="s">
        <v>978</v>
      </c>
      <c r="X146" s="3" t="s">
        <v>987</v>
      </c>
    </row>
    <row r="147" spans="1:33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X147" s="17"/>
      <c r="Y147" s="18" t="s">
        <v>578</v>
      </c>
      <c r="Z147" s="18" t="s">
        <v>580</v>
      </c>
      <c r="AA147" s="18" t="s">
        <v>582</v>
      </c>
      <c r="AB147" s="18" t="s">
        <v>132</v>
      </c>
      <c r="AD147" s="18" t="s">
        <v>578</v>
      </c>
      <c r="AE147" s="18" t="s">
        <v>580</v>
      </c>
      <c r="AF147" s="18" t="s">
        <v>582</v>
      </c>
      <c r="AG147" s="18" t="s">
        <v>132</v>
      </c>
    </row>
    <row r="148" spans="1:33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X148" s="17"/>
      <c r="Y148" s="24">
        <v>0.92887741151450698</v>
      </c>
      <c r="Z148" s="24">
        <v>0.94904634028781898</v>
      </c>
      <c r="AA148" s="24">
        <v>0.88188623712329595</v>
      </c>
      <c r="AB148" s="24">
        <v>0.91423454497214096</v>
      </c>
      <c r="AC148" s="24"/>
      <c r="AD148" s="24">
        <v>0.88142292490118501</v>
      </c>
      <c r="AE148" s="24">
        <v>0.91593567251461905</v>
      </c>
      <c r="AF148" s="24">
        <v>0.80269058295964102</v>
      </c>
      <c r="AG148" s="24">
        <v>0.85558210993513095</v>
      </c>
    </row>
    <row r="149" spans="1:33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X149" s="17"/>
      <c r="Y149" s="18">
        <v>16791</v>
      </c>
      <c r="Z149" s="18">
        <v>258</v>
      </c>
      <c r="AA149" s="18">
        <v>102</v>
      </c>
      <c r="AB149" s="18">
        <v>135</v>
      </c>
      <c r="AD149" s="18">
        <v>1646</v>
      </c>
      <c r="AE149" s="18">
        <v>36</v>
      </c>
      <c r="AF149" s="18">
        <v>20</v>
      </c>
      <c r="AG149" s="18">
        <v>26</v>
      </c>
    </row>
    <row r="150" spans="1:33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X150" s="17"/>
      <c r="Y150" s="18">
        <v>415</v>
      </c>
      <c r="Z150" s="18">
        <v>3962</v>
      </c>
      <c r="AA150" s="18">
        <v>3</v>
      </c>
      <c r="AB150" s="18">
        <v>5</v>
      </c>
      <c r="AD150" s="18">
        <v>77</v>
      </c>
      <c r="AE150" s="18">
        <v>360</v>
      </c>
      <c r="AF150" s="18">
        <v>0</v>
      </c>
      <c r="AG150" s="18">
        <v>1</v>
      </c>
    </row>
    <row r="151" spans="1:33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X151" s="17"/>
      <c r="Y151" s="18">
        <v>316</v>
      </c>
      <c r="Z151" s="18">
        <v>8</v>
      </c>
      <c r="AA151" s="18">
        <v>5170</v>
      </c>
      <c r="AB151" s="18">
        <v>94</v>
      </c>
      <c r="AD151" s="18">
        <v>82</v>
      </c>
      <c r="AE151" s="18">
        <v>3</v>
      </c>
      <c r="AF151" s="18">
        <v>461</v>
      </c>
      <c r="AG151" s="18">
        <v>12</v>
      </c>
    </row>
    <row r="152" spans="1:33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X152" s="17"/>
      <c r="Y152" s="18">
        <v>870</v>
      </c>
      <c r="Z152" s="18">
        <v>8</v>
      </c>
      <c r="AA152" s="18">
        <v>127</v>
      </c>
      <c r="AB152" s="18">
        <v>4651</v>
      </c>
      <c r="AD152" s="18">
        <v>116</v>
      </c>
      <c r="AE152" s="18">
        <v>1</v>
      </c>
      <c r="AF152" s="18">
        <v>16</v>
      </c>
      <c r="AG152" s="18">
        <v>432</v>
      </c>
    </row>
    <row r="153" spans="1:33" x14ac:dyDescent="0.2">
      <c r="A153" s="18"/>
    </row>
    <row r="154" spans="1:33" x14ac:dyDescent="0.2">
      <c r="A154" s="17" t="s">
        <v>1014</v>
      </c>
      <c r="X154" s="17" t="s">
        <v>989</v>
      </c>
    </row>
    <row r="155" spans="1:33" x14ac:dyDescent="0.2">
      <c r="A155" s="3" t="s">
        <v>978</v>
      </c>
      <c r="X155" s="3" t="s">
        <v>987</v>
      </c>
    </row>
    <row r="156" spans="1:33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X156" s="17"/>
      <c r="Y156" s="18" t="s">
        <v>578</v>
      </c>
      <c r="Z156" s="18" t="s">
        <v>580</v>
      </c>
      <c r="AA156" s="18" t="s">
        <v>582</v>
      </c>
      <c r="AB156" s="18" t="s">
        <v>132</v>
      </c>
      <c r="AD156" s="18" t="s">
        <v>578</v>
      </c>
      <c r="AE156" s="18" t="s">
        <v>580</v>
      </c>
      <c r="AF156" s="18" t="s">
        <v>582</v>
      </c>
      <c r="AG156" s="18" t="s">
        <v>132</v>
      </c>
    </row>
    <row r="157" spans="1:33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X157" s="17"/>
      <c r="Y157" s="24">
        <v>0.94902020355461003</v>
      </c>
      <c r="Z157" s="24">
        <v>0.94997705369435503</v>
      </c>
      <c r="AA157" s="24">
        <v>0.92712265659991</v>
      </c>
      <c r="AB157" s="24">
        <v>0.938410724693996</v>
      </c>
      <c r="AC157" s="24"/>
      <c r="AD157" s="24">
        <v>0.89449680754028504</v>
      </c>
      <c r="AE157" s="24">
        <v>0.90858725761772796</v>
      </c>
      <c r="AF157" s="24">
        <v>0.84048686739269696</v>
      </c>
      <c r="AG157" s="24">
        <v>0.87321131447587297</v>
      </c>
    </row>
    <row r="158" spans="1:33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X158" s="17"/>
      <c r="Y158" s="18">
        <v>16747</v>
      </c>
      <c r="Z158" s="18">
        <v>235</v>
      </c>
      <c r="AA158" s="18">
        <v>125</v>
      </c>
      <c r="AB158" s="18">
        <v>179</v>
      </c>
      <c r="AD158" s="18">
        <v>1630</v>
      </c>
      <c r="AE158" s="18">
        <v>33</v>
      </c>
      <c r="AF158" s="18">
        <v>27</v>
      </c>
      <c r="AG158" s="18">
        <v>38</v>
      </c>
    </row>
    <row r="159" spans="1:33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X159" s="17"/>
      <c r="Y159" s="18">
        <v>371</v>
      </c>
      <c r="Z159" s="18">
        <v>4007</v>
      </c>
      <c r="AA159" s="18">
        <v>1</v>
      </c>
      <c r="AB159" s="18">
        <v>6</v>
      </c>
      <c r="AD159" s="18">
        <v>85</v>
      </c>
      <c r="AE159" s="18">
        <v>350</v>
      </c>
      <c r="AF159" s="18">
        <v>0</v>
      </c>
      <c r="AG159" s="18">
        <v>3</v>
      </c>
    </row>
    <row r="160" spans="1:33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X160" s="17"/>
      <c r="Y160" s="18">
        <v>138</v>
      </c>
      <c r="Z160" s="18">
        <v>4</v>
      </c>
      <c r="AA160" s="18">
        <v>5354</v>
      </c>
      <c r="AB160" s="18">
        <v>92</v>
      </c>
      <c r="AD160" s="18">
        <v>54</v>
      </c>
      <c r="AE160" s="18">
        <v>2</v>
      </c>
      <c r="AF160" s="18">
        <v>487</v>
      </c>
      <c r="AG160" s="18">
        <v>15</v>
      </c>
    </row>
    <row r="161" spans="1:33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X161" s="17"/>
      <c r="Y161" s="18">
        <v>406</v>
      </c>
      <c r="Z161" s="18">
        <v>6</v>
      </c>
      <c r="AA161" s="18">
        <v>115</v>
      </c>
      <c r="AB161" s="18">
        <v>5129</v>
      </c>
      <c r="AD161" s="18">
        <v>76</v>
      </c>
      <c r="AE161" s="18">
        <v>1</v>
      </c>
      <c r="AF161" s="18">
        <v>13</v>
      </c>
      <c r="AG161" s="18">
        <v>475</v>
      </c>
    </row>
    <row r="162" spans="1:33" x14ac:dyDescent="0.2">
      <c r="K162" s="19"/>
    </row>
    <row r="163" spans="1:33" x14ac:dyDescent="0.2">
      <c r="K163" s="19"/>
      <c r="X163" s="17" t="s">
        <v>1018</v>
      </c>
    </row>
    <row r="164" spans="1:33" x14ac:dyDescent="0.2">
      <c r="K164" s="19"/>
      <c r="X164" s="3" t="s">
        <v>1016</v>
      </c>
    </row>
    <row r="165" spans="1:33" x14ac:dyDescent="0.2">
      <c r="K165" s="19"/>
      <c r="Y165" s="18" t="s">
        <v>578</v>
      </c>
      <c r="Z165" s="18" t="s">
        <v>580</v>
      </c>
      <c r="AA165" s="18" t="s">
        <v>582</v>
      </c>
      <c r="AB165" s="18" t="s">
        <v>132</v>
      </c>
      <c r="AD165" s="18" t="s">
        <v>578</v>
      </c>
      <c r="AE165" s="18" t="s">
        <v>580</v>
      </c>
      <c r="AF165" s="18" t="s">
        <v>582</v>
      </c>
      <c r="AG165" s="18" t="s">
        <v>132</v>
      </c>
    </row>
    <row r="166" spans="1:33" x14ac:dyDescent="0.2">
      <c r="K166" s="19"/>
      <c r="Y166" s="18">
        <v>0.9345</v>
      </c>
      <c r="Z166" s="18">
        <v>0.93600000000000005</v>
      </c>
      <c r="AA166" s="18">
        <v>0.90810000000000002</v>
      </c>
      <c r="AB166" s="18">
        <v>0.92190000000000005</v>
      </c>
      <c r="AD166" s="18">
        <v>0.89180000000000004</v>
      </c>
      <c r="AE166" s="18">
        <v>0.90810000000000002</v>
      </c>
      <c r="AF166" s="18">
        <v>0.83540000000000003</v>
      </c>
      <c r="AG166" s="18">
        <v>0.87019999999999997</v>
      </c>
    </row>
    <row r="167" spans="1:33" x14ac:dyDescent="0.2">
      <c r="K167" s="19"/>
      <c r="Y167" s="18">
        <v>16567</v>
      </c>
      <c r="Z167" s="18">
        <v>363</v>
      </c>
      <c r="AA167" s="18">
        <v>126</v>
      </c>
      <c r="AB167" s="18">
        <v>230</v>
      </c>
      <c r="AD167" s="18">
        <v>1629</v>
      </c>
      <c r="AE167" s="18">
        <v>39</v>
      </c>
      <c r="AF167" s="18">
        <v>21</v>
      </c>
      <c r="AG167" s="18">
        <v>39</v>
      </c>
    </row>
    <row r="168" spans="1:33" x14ac:dyDescent="0.2">
      <c r="K168" s="19"/>
      <c r="Y168" s="18">
        <v>263</v>
      </c>
      <c r="Z168" s="18">
        <v>4109</v>
      </c>
      <c r="AA168" s="18">
        <v>8</v>
      </c>
      <c r="AB168" s="18">
        <v>5</v>
      </c>
      <c r="AD168" s="18">
        <v>61</v>
      </c>
      <c r="AE168" s="18">
        <v>375</v>
      </c>
      <c r="AF168" s="18">
        <v>0</v>
      </c>
      <c r="AG168" s="18">
        <v>2</v>
      </c>
    </row>
    <row r="169" spans="1:33" x14ac:dyDescent="0.2">
      <c r="K169" s="19"/>
      <c r="Y169" s="18">
        <v>261</v>
      </c>
      <c r="Z169" s="18">
        <v>2</v>
      </c>
      <c r="AA169" s="18">
        <v>5223</v>
      </c>
      <c r="AB169" s="18">
        <v>102</v>
      </c>
      <c r="AD169" s="18">
        <v>69</v>
      </c>
      <c r="AE169" s="18">
        <v>2</v>
      </c>
      <c r="AF169" s="18">
        <v>474</v>
      </c>
      <c r="AG169" s="18">
        <v>13</v>
      </c>
    </row>
    <row r="170" spans="1:33" x14ac:dyDescent="0.2">
      <c r="K170" s="19"/>
      <c r="Y170" s="18">
        <v>661</v>
      </c>
      <c r="Z170" s="18">
        <v>8</v>
      </c>
      <c r="AA170" s="18">
        <v>126</v>
      </c>
      <c r="AB170" s="18">
        <v>4861</v>
      </c>
      <c r="AD170" s="18">
        <v>94</v>
      </c>
      <c r="AE170" s="18">
        <v>1</v>
      </c>
      <c r="AF170" s="18">
        <v>15</v>
      </c>
      <c r="AG170" s="18">
        <v>455</v>
      </c>
    </row>
    <row r="171" spans="1:33" x14ac:dyDescent="0.2">
      <c r="K171" s="19"/>
    </row>
    <row r="180" spans="1:10" x14ac:dyDescent="0.2">
      <c r="A180" s="164"/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x14ac:dyDescent="0.2">
      <c r="A181" s="164"/>
    </row>
    <row r="182" spans="1:10" x14ac:dyDescent="0.2">
      <c r="A182" s="3"/>
    </row>
    <row r="184" spans="1:10" x14ac:dyDescent="0.2">
      <c r="B184" s="24"/>
      <c r="C184" s="24"/>
      <c r="D184" s="24"/>
      <c r="E184" s="24"/>
      <c r="F184" s="24"/>
      <c r="G184" s="24"/>
      <c r="H184" s="24"/>
      <c r="I184" s="24"/>
      <c r="J184" s="24"/>
    </row>
    <row r="189" spans="1:10" x14ac:dyDescent="0.2">
      <c r="A189" s="19"/>
      <c r="B189" s="168"/>
      <c r="C189" s="168"/>
      <c r="D189" s="168"/>
      <c r="E189" s="168"/>
      <c r="F189" s="168"/>
      <c r="G189" s="168"/>
      <c r="H189" s="168"/>
      <c r="I189" s="168"/>
      <c r="J189" s="168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A3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5">
        <v>0.94586795937211399</v>
      </c>
      <c r="C19" s="155">
        <v>0.94816614601411497</v>
      </c>
      <c r="D19" s="155"/>
      <c r="E19" s="155">
        <v>0.95008756567425501</v>
      </c>
      <c r="F19" s="155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56"/>
  <sheetViews>
    <sheetView tabSelected="1" topLeftCell="A24" zoomScale="90" zoomScaleNormal="90" zoomScalePageLayoutView="90" workbookViewId="0">
      <selection activeCell="U50" sqref="U50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1640625" bestFit="1" customWidth="1"/>
    <col min="5" max="7" width="8" bestFit="1" customWidth="1"/>
    <col min="8" max="8" width="6.5" bestFit="1" customWidth="1"/>
    <col min="9" max="9" width="9.1640625" bestFit="1" customWidth="1"/>
    <col min="10" max="10" width="11.1640625" bestFit="1" customWidth="1"/>
    <col min="11" max="11" width="7.33203125" style="18" bestFit="1" customWidth="1"/>
    <col min="12" max="12" width="7.16406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4" width="7.33203125" bestFit="1" customWidth="1"/>
    <col min="25" max="25" width="11.83203125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2">
        <f>D3/D7</f>
        <v>0.96002783062517083</v>
      </c>
      <c r="E8" s="166">
        <v>0.7</v>
      </c>
      <c r="F8" s="166">
        <v>0.67849999999999999</v>
      </c>
      <c r="G8" s="167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2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2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2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2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2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6"/>
      <c r="U27" s="157"/>
      <c r="V27" s="158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6"/>
      <c r="U28" s="157"/>
      <c r="V28" s="158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6"/>
      <c r="U29" s="157"/>
      <c r="V29" s="158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6"/>
      <c r="U30" s="157"/>
      <c r="V30" s="158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2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59"/>
      <c r="V32" s="61"/>
      <c r="W32" s="160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2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2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6"/>
      <c r="U41" s="157"/>
      <c r="V41" s="158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2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2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2:24" x14ac:dyDescent="0.2">
      <c r="N49" s="118"/>
      <c r="O49" s="57"/>
      <c r="P49" s="57"/>
      <c r="Q49" s="57"/>
      <c r="R49" s="57"/>
      <c r="S49" s="118"/>
      <c r="T49" s="156"/>
      <c r="U49" s="157"/>
      <c r="V49" s="158"/>
      <c r="W49" s="57"/>
    </row>
    <row r="50" spans="2:24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2:24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2:24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2:24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2:24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2:24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2:24" x14ac:dyDescent="0.2">
      <c r="C56" s="23" t="s">
        <v>925</v>
      </c>
      <c r="D56" s="162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2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G19" workbookViewId="0">
      <selection activeCell="B25" sqref="B25:L32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85" t="s">
        <v>573</v>
      </c>
      <c r="E3" s="186"/>
      <c r="F3" s="186"/>
      <c r="G3" s="187"/>
      <c r="H3" s="45"/>
      <c r="I3" s="18"/>
      <c r="N3" s="18"/>
      <c r="O3" s="45"/>
      <c r="P3" s="185" t="s">
        <v>573</v>
      </c>
      <c r="Q3" s="186"/>
      <c r="R3" s="186"/>
      <c r="S3" s="187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88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88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89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89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89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89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90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90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85" t="s">
        <v>573</v>
      </c>
      <c r="E13" s="186"/>
      <c r="F13" s="186"/>
      <c r="G13" s="187"/>
      <c r="H13" s="45"/>
      <c r="N13" s="18"/>
      <c r="O13" s="45"/>
      <c r="P13" s="185" t="s">
        <v>573</v>
      </c>
      <c r="Q13" s="186"/>
      <c r="R13" s="186"/>
      <c r="S13" s="187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88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88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89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89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89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89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90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90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85" t="s">
        <v>573</v>
      </c>
      <c r="E25" s="186"/>
      <c r="F25" s="186"/>
      <c r="G25" s="187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85" t="s">
        <v>573</v>
      </c>
      <c r="Q26" s="186"/>
      <c r="R26" s="186"/>
      <c r="S26" s="187"/>
      <c r="T26" s="45"/>
      <c r="U26" s="45"/>
      <c r="V26" s="45"/>
      <c r="W26" s="18"/>
    </row>
    <row r="27" spans="2:26" x14ac:dyDescent="0.2">
      <c r="B27" s="188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89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88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89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89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90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89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90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85" t="s">
        <v>573</v>
      </c>
      <c r="E35" s="186"/>
      <c r="F35" s="186"/>
      <c r="G35" s="187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85" t="s">
        <v>573</v>
      </c>
      <c r="Q36" s="186"/>
      <c r="R36" s="186"/>
      <c r="S36" s="187"/>
      <c r="T36" s="45"/>
      <c r="U36" s="45"/>
      <c r="V36" s="45"/>
    </row>
    <row r="37" spans="2:26" x14ac:dyDescent="0.2">
      <c r="B37" s="188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89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88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89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89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90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89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90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N38:N41"/>
    <mergeCell ref="P13:S13"/>
    <mergeCell ref="N15:N18"/>
    <mergeCell ref="P3:S3"/>
    <mergeCell ref="N5:N8"/>
    <mergeCell ref="P26:S26"/>
    <mergeCell ref="N28:N31"/>
    <mergeCell ref="P36:S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91" t="s">
        <v>5</v>
      </c>
      <c r="E1" s="191"/>
      <c r="F1" s="191"/>
      <c r="G1" s="191"/>
      <c r="H1" s="191" t="s">
        <v>4</v>
      </c>
      <c r="I1" s="191"/>
      <c r="J1" s="191"/>
      <c r="K1" s="19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zoomScale="93" workbookViewId="0">
      <selection activeCell="B165" sqref="B16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91" t="s">
        <v>5</v>
      </c>
      <c r="K1" s="191"/>
      <c r="L1" s="191"/>
      <c r="M1" s="191"/>
      <c r="N1" s="191" t="s">
        <v>546</v>
      </c>
      <c r="O1" s="191"/>
      <c r="P1" s="191"/>
      <c r="Q1" s="191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U1"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91" t="s">
        <v>5</v>
      </c>
      <c r="E1" s="191"/>
      <c r="F1" s="191"/>
      <c r="G1" s="191"/>
      <c r="H1" s="191" t="s">
        <v>546</v>
      </c>
      <c r="I1" s="191"/>
      <c r="J1" s="191"/>
      <c r="K1" s="191"/>
      <c r="L1" s="191" t="s">
        <v>4</v>
      </c>
      <c r="M1" s="191"/>
      <c r="N1" s="191"/>
      <c r="O1" s="19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B98" workbookViewId="0">
      <selection activeCell="F118" sqref="F118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85" t="s">
        <v>573</v>
      </c>
      <c r="G3" s="186"/>
      <c r="H3" s="186"/>
      <c r="I3" s="187"/>
      <c r="J3" s="18"/>
      <c r="P3" t="s">
        <v>621</v>
      </c>
      <c r="S3" s="192" t="s">
        <v>610</v>
      </c>
      <c r="T3" s="193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88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88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89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90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89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90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85" t="s">
        <v>585</v>
      </c>
      <c r="G13" s="186"/>
      <c r="H13" s="186"/>
      <c r="I13" s="187"/>
      <c r="J13" s="18"/>
      <c r="M13" s="18"/>
      <c r="P13" t="s">
        <v>626</v>
      </c>
      <c r="Q13" s="49"/>
      <c r="R13" s="49"/>
      <c r="S13" s="185" t="s">
        <v>609</v>
      </c>
      <c r="T13" s="187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88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88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89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90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89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90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94"/>
      <c r="G23" s="194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85" t="s">
        <v>573</v>
      </c>
      <c r="G26" s="186"/>
      <c r="H26" s="186"/>
      <c r="I26" s="187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88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89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89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90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85" t="s">
        <v>573</v>
      </c>
      <c r="G36" s="186"/>
      <c r="H36" s="186"/>
      <c r="I36" s="187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88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89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89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90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85" t="s">
        <v>573</v>
      </c>
      <c r="G48" s="186"/>
      <c r="H48" s="186"/>
      <c r="I48" s="187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88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89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89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90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85" t="s">
        <v>573</v>
      </c>
      <c r="G58" s="186"/>
      <c r="H58" s="186"/>
      <c r="I58" s="187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88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89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89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90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85" t="s">
        <v>573</v>
      </c>
      <c r="G70" s="186"/>
      <c r="H70" s="186"/>
      <c r="I70" s="187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88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89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89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90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85" t="s">
        <v>573</v>
      </c>
      <c r="G80" s="186"/>
      <c r="H80" s="186"/>
      <c r="I80" s="187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88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89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89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90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85" t="s">
        <v>573</v>
      </c>
      <c r="G90" s="186"/>
      <c r="H90" s="186"/>
      <c r="I90" s="187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88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89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89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90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85" t="s">
        <v>573</v>
      </c>
      <c r="G100" s="186"/>
      <c r="H100" s="186"/>
      <c r="I100" s="187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88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89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89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90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185" t="s">
        <v>573</v>
      </c>
      <c r="G112" s="186"/>
      <c r="H112" s="186"/>
      <c r="I112" s="187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188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189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189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190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D102:D105"/>
    <mergeCell ref="D72:D75"/>
    <mergeCell ref="F80:I80"/>
    <mergeCell ref="D82:D85"/>
    <mergeCell ref="F90:I90"/>
    <mergeCell ref="D92:D95"/>
    <mergeCell ref="D50:D53"/>
    <mergeCell ref="F58:I58"/>
    <mergeCell ref="D60:D63"/>
    <mergeCell ref="F70:I70"/>
    <mergeCell ref="F100:I100"/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mf93</vt:lpstr>
      <vt:lpstr>mf93_bin</vt:lpstr>
      <vt:lpstr>93submit</vt:lpstr>
      <vt:lpstr>工作表1</vt:lpstr>
      <vt:lpstr>SemEval2018_Task3_B</vt:lpstr>
      <vt:lpstr>SemEval2019_Task3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2019-01-24T07:12:44Z</dcterms:modified>
</cp:coreProperties>
</file>