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560" yWindow="460" windowWidth="2424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5" l="1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B25" i="5"/>
  <c r="D25" i="5"/>
  <c r="E25" i="5"/>
  <c r="F25" i="5"/>
  <c r="G25" i="5"/>
  <c r="H25" i="5"/>
  <c r="B24" i="5"/>
  <c r="D24" i="5"/>
  <c r="E24" i="5"/>
  <c r="F24" i="5"/>
  <c r="G24" i="5"/>
  <c r="H24" i="5"/>
  <c r="B23" i="5"/>
  <c r="D23" i="5"/>
  <c r="E23" i="5"/>
  <c r="F23" i="5"/>
  <c r="G23" i="5"/>
  <c r="H23" i="5"/>
  <c r="B22" i="5"/>
  <c r="G22" i="5"/>
  <c r="G26" i="5"/>
  <c r="F22" i="5"/>
  <c r="F26" i="5"/>
  <c r="E22" i="5"/>
  <c r="E26" i="5"/>
  <c r="L27" i="5"/>
  <c r="H26" i="5"/>
  <c r="M27" i="5"/>
  <c r="N27" i="5"/>
  <c r="K27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<sst xmlns="http://schemas.openxmlformats.org/spreadsheetml/2006/main" count="1328" uniqueCount="777">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</sst>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9" formatCode="0.0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16" fillId="0" borderId="0" xfId="0" applyNumberFormat="1" applyFont="1"/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/>
    <xf numFmtId="10" fontId="0" fillId="0" borderId="0" xfId="71" applyNumberFormat="1" applyFont="1" applyAlignment="1">
      <alignment horizontal="center"/>
    </xf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92" t="s">
        <v>5</v>
      </c>
      <c r="E1" s="92"/>
      <c r="F1" s="92"/>
      <c r="G1" s="92"/>
      <c r="H1" s="92" t="s">
        <v>546</v>
      </c>
      <c r="I1" s="92"/>
      <c r="J1" s="92"/>
      <c r="K1" s="92"/>
      <c r="L1" s="92" t="s">
        <v>4</v>
      </c>
      <c r="M1" s="92"/>
      <c r="N1" s="92"/>
      <c r="O1" s="92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92" t="s">
        <v>5</v>
      </c>
      <c r="E1" s="92"/>
      <c r="F1" s="92"/>
      <c r="G1" s="92"/>
      <c r="H1" s="92" t="s">
        <v>4</v>
      </c>
      <c r="I1" s="92"/>
      <c r="J1" s="92"/>
      <c r="K1" s="92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abSelected="1" topLeftCell="A54" workbookViewId="0">
      <selection activeCell="B58" sqref="B58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6" bestFit="1" customWidth="1"/>
    <col min="5" max="7" width="13.5" style="3" bestFit="1" customWidth="1"/>
    <col min="8" max="8" width="12" style="3" customWidth="1"/>
    <col min="9" max="9" width="13.5" style="3" bestFit="1" customWidth="1"/>
    <col min="10" max="11" width="12" style="3" bestFit="1" customWidth="1"/>
    <col min="12" max="12" width="12" style="3" customWidth="1"/>
    <col min="14" max="14" width="12" style="3" bestFit="1" customWidth="1"/>
    <col min="15" max="15" width="3.83203125" style="3" bestFit="1" customWidth="1"/>
    <col min="16" max="16" width="20" style="3" bestFit="1" customWidth="1"/>
    <col min="17" max="17" width="9.5" style="3" bestFit="1" customWidth="1"/>
    <col min="18" max="18" width="21.664062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92" t="s">
        <v>5</v>
      </c>
      <c r="F1" s="92"/>
      <c r="G1" s="92"/>
      <c r="H1" s="92"/>
      <c r="I1" s="92" t="s">
        <v>546</v>
      </c>
      <c r="J1" s="92"/>
      <c r="K1" s="92"/>
      <c r="L1" s="92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559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710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714</v>
      </c>
      <c r="Q2" s="5">
        <v>2</v>
      </c>
      <c r="R2" s="5" t="s">
        <v>715</v>
      </c>
      <c r="S2" s="5"/>
      <c r="T2" s="5" t="s">
        <v>716</v>
      </c>
      <c r="U2" s="5"/>
      <c r="V2" s="5"/>
      <c r="W2" s="9"/>
      <c r="X2" s="5"/>
      <c r="Y2" s="5"/>
      <c r="Z2" s="9"/>
    </row>
    <row r="3" spans="1:26" x14ac:dyDescent="0.2">
      <c r="A3" s="6" t="s">
        <v>550</v>
      </c>
      <c r="B3" s="6" t="s">
        <v>553</v>
      </c>
      <c r="C3" s="6" t="s">
        <v>571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560</v>
      </c>
      <c r="Q3" s="5">
        <v>51</v>
      </c>
      <c r="R3" s="90">
        <v>36969</v>
      </c>
      <c r="S3" s="5" t="s">
        <v>717</v>
      </c>
      <c r="T3" s="5" t="s">
        <v>718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554</v>
      </c>
      <c r="C4" s="3" t="s">
        <v>551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105</v>
      </c>
      <c r="R4" s="5" t="s">
        <v>719</v>
      </c>
      <c r="S4" s="5" t="s">
        <v>55</v>
      </c>
      <c r="T4" s="5" t="s">
        <v>720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553</v>
      </c>
      <c r="C5" s="6" t="s">
        <v>552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721</v>
      </c>
      <c r="Q5" s="5">
        <v>11</v>
      </c>
      <c r="R5" s="5" t="s">
        <v>722</v>
      </c>
      <c r="S5" s="5"/>
      <c r="T5" s="5" t="s">
        <v>723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555</v>
      </c>
      <c r="C6" s="3" t="s">
        <v>556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724</v>
      </c>
      <c r="Q6" s="5">
        <v>26</v>
      </c>
      <c r="R6" s="90">
        <v>37030</v>
      </c>
      <c r="S6" s="5" t="s">
        <v>725</v>
      </c>
      <c r="T6" s="5" t="s">
        <v>726</v>
      </c>
      <c r="U6" s="5"/>
      <c r="V6" s="5"/>
      <c r="W6" s="5"/>
      <c r="X6" s="5"/>
      <c r="Y6" s="5"/>
      <c r="Z6" s="5"/>
    </row>
    <row r="7" spans="1:26" x14ac:dyDescent="0.2">
      <c r="A7" s="6" t="s">
        <v>558</v>
      </c>
      <c r="B7" s="6" t="s">
        <v>555</v>
      </c>
      <c r="C7" s="3" t="s">
        <v>557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562</v>
      </c>
      <c r="Q7" s="5">
        <v>94</v>
      </c>
      <c r="R7" s="90">
        <v>41231</v>
      </c>
      <c r="S7" s="5"/>
      <c r="T7" s="5" t="s">
        <v>727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728</v>
      </c>
      <c r="Q8" s="5">
        <v>33</v>
      </c>
      <c r="R8" s="90">
        <v>37000</v>
      </c>
      <c r="S8" s="5"/>
      <c r="T8" s="5" t="s">
        <v>729</v>
      </c>
      <c r="U8" s="5"/>
      <c r="V8" s="5"/>
      <c r="W8" s="5"/>
      <c r="X8" s="5"/>
      <c r="Y8" s="5"/>
      <c r="Z8" s="5"/>
    </row>
    <row r="9" spans="1:26" x14ac:dyDescent="0.2">
      <c r="A9" s="6" t="s">
        <v>563</v>
      </c>
      <c r="B9" s="6" t="s">
        <v>564</v>
      </c>
      <c r="C9" s="3" t="s">
        <v>565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561</v>
      </c>
      <c r="Q9" s="5">
        <v>134</v>
      </c>
      <c r="R9" s="90">
        <v>41200</v>
      </c>
      <c r="S9" s="5"/>
      <c r="T9" s="5" t="s">
        <v>730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566</v>
      </c>
      <c r="C10" s="3" t="s">
        <v>567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O10" s="5">
        <v>9</v>
      </c>
      <c r="P10" s="5" t="s">
        <v>731</v>
      </c>
      <c r="Q10" s="5">
        <v>35</v>
      </c>
      <c r="R10" s="5" t="s">
        <v>732</v>
      </c>
      <c r="S10" s="5" t="s">
        <v>733</v>
      </c>
      <c r="T10" s="5" t="s">
        <v>734</v>
      </c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5">
        <v>10</v>
      </c>
      <c r="P11" s="5" t="s">
        <v>735</v>
      </c>
      <c r="Q11" s="5">
        <v>38</v>
      </c>
      <c r="R11" s="90">
        <v>37153</v>
      </c>
      <c r="S11" s="5"/>
      <c r="T11" s="5" t="s">
        <v>736</v>
      </c>
      <c r="U11" s="5"/>
      <c r="V11" s="5"/>
      <c r="W11" s="5"/>
      <c r="X11" s="5"/>
      <c r="Y11" s="5"/>
      <c r="Z11" s="5"/>
    </row>
    <row r="12" spans="1:26" x14ac:dyDescent="0.2">
      <c r="A12" s="6" t="s">
        <v>570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5">
        <v>11</v>
      </c>
      <c r="P12" s="5" t="s">
        <v>737</v>
      </c>
      <c r="Q12" s="5">
        <v>64</v>
      </c>
      <c r="R12" s="90">
        <v>37153</v>
      </c>
      <c r="S12" s="5"/>
      <c r="T12" s="5" t="s">
        <v>738</v>
      </c>
      <c r="U12" s="5"/>
      <c r="V12" s="5"/>
      <c r="W12" s="5"/>
      <c r="X12" s="5"/>
      <c r="Y12" s="5"/>
      <c r="Z12" s="5"/>
    </row>
    <row r="13" spans="1:26" x14ac:dyDescent="0.2">
      <c r="A13" s="6" t="s">
        <v>569</v>
      </c>
      <c r="B13" s="6" t="s">
        <v>553</v>
      </c>
      <c r="C13" s="3" t="s">
        <v>568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5">
        <v>12</v>
      </c>
      <c r="P13" s="5" t="s">
        <v>739</v>
      </c>
      <c r="Q13" s="5">
        <v>103</v>
      </c>
      <c r="R13" s="5" t="s">
        <v>740</v>
      </c>
      <c r="S13" s="5"/>
      <c r="T13" s="5" t="s">
        <v>741</v>
      </c>
      <c r="U13" s="5"/>
      <c r="V13" s="5"/>
      <c r="W13" s="5"/>
      <c r="X13" s="5"/>
      <c r="Y13" s="5"/>
      <c r="Z13" s="5"/>
    </row>
    <row r="14" spans="1:26" x14ac:dyDescent="0.2">
      <c r="A14" s="6" t="s">
        <v>629</v>
      </c>
      <c r="B14" s="6" t="s">
        <v>630</v>
      </c>
      <c r="C14" t="s">
        <v>628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O14" s="5">
        <v>13</v>
      </c>
      <c r="P14" s="5" t="s">
        <v>742</v>
      </c>
      <c r="Q14" s="5">
        <v>51</v>
      </c>
      <c r="R14" s="90">
        <v>37000</v>
      </c>
      <c r="S14" s="5" t="s">
        <v>743</v>
      </c>
      <c r="T14" s="5" t="s">
        <v>744</v>
      </c>
      <c r="U14" s="5"/>
      <c r="V14" s="5"/>
      <c r="W14" s="5"/>
      <c r="X14" s="5"/>
      <c r="Y14" s="5"/>
      <c r="Z14" s="5"/>
    </row>
    <row r="15" spans="1:26" x14ac:dyDescent="0.2">
      <c r="N15" s="6"/>
      <c r="O15" s="5">
        <v>14</v>
      </c>
      <c r="P15" s="5" t="s">
        <v>745</v>
      </c>
      <c r="Q15" s="5">
        <v>7</v>
      </c>
      <c r="R15" s="5" t="s">
        <v>746</v>
      </c>
      <c r="S15" s="5"/>
      <c r="T15" s="5" t="s">
        <v>747</v>
      </c>
      <c r="U15" s="5"/>
      <c r="V15" s="5"/>
      <c r="W15" s="5"/>
      <c r="X15" s="5"/>
      <c r="Y15" s="5"/>
      <c r="Z15" s="5"/>
    </row>
    <row r="16" spans="1:26" x14ac:dyDescent="0.2">
      <c r="A16" s="6" t="s">
        <v>633</v>
      </c>
      <c r="B16" s="3" t="s">
        <v>637</v>
      </c>
      <c r="C16" s="3" t="s">
        <v>634</v>
      </c>
      <c r="D16" s="6">
        <v>0.70193285859613397</v>
      </c>
      <c r="N16" s="6"/>
      <c r="O16" s="5">
        <v>15</v>
      </c>
      <c r="P16" s="5" t="s">
        <v>748</v>
      </c>
      <c r="Q16" s="5">
        <v>31</v>
      </c>
      <c r="R16" s="5" t="s">
        <v>732</v>
      </c>
      <c r="S16" s="5" t="s">
        <v>749</v>
      </c>
      <c r="T16" s="5" t="s">
        <v>750</v>
      </c>
      <c r="U16" s="5"/>
      <c r="V16" s="5"/>
      <c r="W16" s="5"/>
      <c r="X16" s="5"/>
      <c r="Y16" s="8"/>
      <c r="Z16" s="5"/>
    </row>
    <row r="17" spans="1:26" x14ac:dyDescent="0.2">
      <c r="A17" s="6" t="s">
        <v>632</v>
      </c>
      <c r="B17" s="3" t="s">
        <v>637</v>
      </c>
      <c r="C17" s="3" t="s">
        <v>638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632</v>
      </c>
      <c r="B18" s="3" t="s">
        <v>648</v>
      </c>
      <c r="C18" s="3" t="s">
        <v>647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632</v>
      </c>
      <c r="B19" s="3" t="s">
        <v>646</v>
      </c>
      <c r="C19" s="3" t="s">
        <v>642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632</v>
      </c>
      <c r="B20" s="3" t="s">
        <v>645</v>
      </c>
      <c r="C20" s="3" t="s">
        <v>639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632</v>
      </c>
      <c r="B21" s="3" t="s">
        <v>640</v>
      </c>
      <c r="C21" s="3" t="s">
        <v>641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632</v>
      </c>
      <c r="B22" s="3" t="s">
        <v>644</v>
      </c>
      <c r="C22" s="3" t="s">
        <v>643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632</v>
      </c>
      <c r="B23" s="3" t="s">
        <v>650</v>
      </c>
      <c r="C23" s="3" t="s">
        <v>649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632</v>
      </c>
      <c r="B24" s="3" t="s">
        <v>655</v>
      </c>
      <c r="C24" s="3" t="s">
        <v>649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632</v>
      </c>
      <c r="B25" s="3" t="s">
        <v>652</v>
      </c>
      <c r="C25" s="3" t="s">
        <v>651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632</v>
      </c>
      <c r="B26" s="3" t="s">
        <v>653</v>
      </c>
      <c r="C26" s="3" t="s">
        <v>654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632</v>
      </c>
      <c r="B27" s="3" t="s">
        <v>657</v>
      </c>
      <c r="C27" s="3" t="s">
        <v>656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632</v>
      </c>
      <c r="B28" s="3" t="s">
        <v>659</v>
      </c>
      <c r="C28" s="6" t="s">
        <v>658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632</v>
      </c>
      <c r="B29" s="3" t="s">
        <v>667</v>
      </c>
      <c r="C29" s="3" t="s">
        <v>666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632</v>
      </c>
      <c r="C30" s="3" t="s">
        <v>675</v>
      </c>
      <c r="D30" s="6">
        <v>0.70304302203567604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6" t="s">
        <v>671</v>
      </c>
      <c r="B35" s="3" t="s">
        <v>672</v>
      </c>
      <c r="C35" s="3" t="s">
        <v>670</v>
      </c>
      <c r="D35" s="6">
        <v>0.70698644421272105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C36" s="3" t="s">
        <v>673</v>
      </c>
      <c r="D36" s="6">
        <v>0.68394815553339905</v>
      </c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B37" s="6"/>
      <c r="C37" s="3" t="s">
        <v>674</v>
      </c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665</v>
      </c>
      <c r="B39" s="3" t="s">
        <v>669</v>
      </c>
      <c r="C39" s="3" t="s">
        <v>668</v>
      </c>
      <c r="D39" s="6">
        <v>0.70658682634730496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3" t="s">
        <v>664</v>
      </c>
      <c r="B40" s="3" t="s">
        <v>667</v>
      </c>
      <c r="C40" s="3" t="s">
        <v>663</v>
      </c>
      <c r="D40" s="6">
        <v>0.69183673469387696</v>
      </c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6" t="s">
        <v>662</v>
      </c>
      <c r="B44" s="6" t="s">
        <v>661</v>
      </c>
      <c r="C44" s="3" t="s">
        <v>660</v>
      </c>
      <c r="D44" s="6">
        <v>0.68678459937564995</v>
      </c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A46" s="3" t="s">
        <v>678</v>
      </c>
      <c r="B46" s="3" t="s">
        <v>706</v>
      </c>
      <c r="C46" s="3" t="s">
        <v>676</v>
      </c>
      <c r="D46" s="6">
        <v>0.66915191053122003</v>
      </c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B47" s="3" t="s">
        <v>705</v>
      </c>
      <c r="C47" s="3" t="s">
        <v>677</v>
      </c>
      <c r="D47" s="6">
        <v>0.67109004739336398</v>
      </c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1:26" x14ac:dyDescent="0.2">
      <c r="B48" s="3" t="s">
        <v>704</v>
      </c>
      <c r="C48" s="3" t="s">
        <v>679</v>
      </c>
      <c r="D48" s="6">
        <v>0.71773347324239201</v>
      </c>
    </row>
    <row r="49" spans="2:16" x14ac:dyDescent="0.2">
      <c r="B49" s="3" t="s">
        <v>703</v>
      </c>
      <c r="C49" s="3" t="s">
        <v>685</v>
      </c>
      <c r="D49" s="6">
        <v>0.72607260726072598</v>
      </c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2:16" x14ac:dyDescent="0.2">
      <c r="B50" s="3" t="s">
        <v>702</v>
      </c>
      <c r="C50" s="3" t="s">
        <v>687</v>
      </c>
      <c r="D50" s="6">
        <v>0.68426197458455496</v>
      </c>
    </row>
    <row r="51" spans="2:16" x14ac:dyDescent="0.2">
      <c r="B51" s="3" t="s">
        <v>701</v>
      </c>
      <c r="C51" s="3" t="s">
        <v>688</v>
      </c>
      <c r="D51" s="6">
        <v>0.71817192600652802</v>
      </c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2:16" x14ac:dyDescent="0.2">
      <c r="B52" s="3" t="s">
        <v>692</v>
      </c>
      <c r="C52" s="85" t="s">
        <v>711</v>
      </c>
      <c r="D52" s="10">
        <v>0.74479737130339496</v>
      </c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2:16" x14ac:dyDescent="0.2">
      <c r="B53" s="3" t="s">
        <v>691</v>
      </c>
      <c r="C53" s="3" t="s">
        <v>690</v>
      </c>
      <c r="D53" s="6">
        <v>0.72120559741657697</v>
      </c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2:16" x14ac:dyDescent="0.2">
      <c r="B54" s="3" t="s">
        <v>709</v>
      </c>
      <c r="C54" s="3" t="s">
        <v>693</v>
      </c>
      <c r="D54" s="6">
        <v>0.72198275862068895</v>
      </c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2:16" x14ac:dyDescent="0.2">
      <c r="B55" s="3" t="s">
        <v>709</v>
      </c>
      <c r="C55" s="3" t="s">
        <v>707</v>
      </c>
      <c r="D55" s="6">
        <v>0.72513368983957205</v>
      </c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6" spans="2:16" x14ac:dyDescent="0.2">
      <c r="B56" s="3" t="s">
        <v>757</v>
      </c>
      <c r="C56" s="3" t="s">
        <v>712</v>
      </c>
      <c r="D56" s="10">
        <v>0.74802259887005595</v>
      </c>
      <c r="E56" s="6">
        <v>0.89195461578132995</v>
      </c>
      <c r="F56" s="6">
        <v>0.90244283149925797</v>
      </c>
      <c r="G56" s="6">
        <v>0.84450774174700505</v>
      </c>
      <c r="H56" s="6">
        <v>0.87251461988304002</v>
      </c>
      <c r="I56" s="6">
        <v>0.92159709618874697</v>
      </c>
      <c r="J56" s="6">
        <v>0.70726495726495697</v>
      </c>
      <c r="K56" s="6">
        <v>0.79376498800959205</v>
      </c>
      <c r="L56" s="6">
        <v>0.74802259887005595</v>
      </c>
    </row>
    <row r="57" spans="2:16" x14ac:dyDescent="0.2">
      <c r="B57" s="3" t="s">
        <v>757</v>
      </c>
      <c r="C57" s="3" t="s">
        <v>713</v>
      </c>
      <c r="D57" s="10">
        <v>0.74776785714285698</v>
      </c>
      <c r="E57" s="6">
        <v>0.888602372356885</v>
      </c>
      <c r="F57" s="6">
        <v>0.89921025881617</v>
      </c>
      <c r="G57" s="6">
        <v>0.83990651475314004</v>
      </c>
      <c r="H57" s="6">
        <v>0.86854726029983698</v>
      </c>
      <c r="I57" s="6">
        <v>0.92050816696914695</v>
      </c>
      <c r="J57" s="6">
        <v>0.69937369519832904</v>
      </c>
      <c r="K57" s="6">
        <v>0.80335731414868095</v>
      </c>
      <c r="L57" s="6">
        <v>0.74776785714285698</v>
      </c>
      <c r="N57" s="6"/>
      <c r="O57" s="6"/>
      <c r="P57" s="6"/>
    </row>
    <row r="58" spans="2:16" x14ac:dyDescent="0.2">
      <c r="B58" s="3" t="s">
        <v>756</v>
      </c>
      <c r="C58" s="3" t="s">
        <v>753</v>
      </c>
      <c r="D58" s="6">
        <v>0.72392638036809798</v>
      </c>
      <c r="E58" s="6">
        <v>0.89438591321004901</v>
      </c>
      <c r="F58" s="6">
        <v>0.90537164272329795</v>
      </c>
      <c r="G58" s="6">
        <v>0.84691790826760105</v>
      </c>
      <c r="H58" s="6">
        <v>0.875169811320754</v>
      </c>
      <c r="I58" s="6">
        <v>0.92014519056261301</v>
      </c>
      <c r="J58" s="6">
        <v>0.74120603015075304</v>
      </c>
      <c r="K58" s="6">
        <v>0.70743405275779303</v>
      </c>
      <c r="L58" s="6">
        <v>0.72392638036809798</v>
      </c>
      <c r="N58" s="6"/>
      <c r="O58" s="6"/>
      <c r="P58" s="6"/>
    </row>
    <row r="59" spans="2:16" x14ac:dyDescent="0.2">
      <c r="B59" s="3" t="s">
        <v>755</v>
      </c>
      <c r="C59" s="3" t="s">
        <v>754</v>
      </c>
      <c r="D59" s="6">
        <v>0.73907910271546595</v>
      </c>
      <c r="E59" s="6">
        <v>0.891478779840848</v>
      </c>
      <c r="F59" s="6">
        <v>0.90365776305588796</v>
      </c>
      <c r="G59" s="6">
        <v>0.84288719432027304</v>
      </c>
      <c r="H59" s="6">
        <v>0.87221523077446295</v>
      </c>
      <c r="I59" s="6">
        <v>0.92196007259528101</v>
      </c>
      <c r="J59" s="6">
        <v>0.72790697674418603</v>
      </c>
      <c r="K59" s="6">
        <v>0.75059952038369304</v>
      </c>
      <c r="L59" s="6">
        <v>0.73907910271546595</v>
      </c>
      <c r="N59" s="6"/>
      <c r="O59" s="6"/>
      <c r="P59" s="6"/>
    </row>
    <row r="60" spans="2:16" x14ac:dyDescent="0.2">
      <c r="B60" s="3" t="s">
        <v>758</v>
      </c>
      <c r="C60" s="3" t="s">
        <v>759</v>
      </c>
      <c r="D60" s="10">
        <v>0.74402730375426596</v>
      </c>
      <c r="E60" s="6">
        <v>0.87771883289124597</v>
      </c>
      <c r="F60" s="6">
        <v>0.89248389405869699</v>
      </c>
      <c r="G60" s="6">
        <v>0.81961609255850598</v>
      </c>
      <c r="H60" s="6">
        <v>0.85449934891371304</v>
      </c>
      <c r="I60" s="6">
        <v>0.92087114337567999</v>
      </c>
      <c r="J60" s="6">
        <v>0.70779220779220697</v>
      </c>
      <c r="K60" s="6">
        <v>0.78417266187050305</v>
      </c>
      <c r="L60" s="6">
        <v>0.74402730375426596</v>
      </c>
      <c r="N60" s="6"/>
      <c r="O60" s="6"/>
      <c r="P60" s="6"/>
    </row>
    <row r="61" spans="2:16" x14ac:dyDescent="0.2">
      <c r="B61" s="3" t="s">
        <v>763</v>
      </c>
      <c r="C61" s="3" t="s">
        <v>761</v>
      </c>
      <c r="D61" s="10">
        <v>0.76359338061465698</v>
      </c>
      <c r="E61" s="6">
        <v>0.89353864289398</v>
      </c>
      <c r="F61" s="6">
        <v>0.904296875</v>
      </c>
      <c r="G61" s="6">
        <v>0.84538416593631305</v>
      </c>
      <c r="H61" s="6">
        <v>0.87384870904423895</v>
      </c>
      <c r="I61" s="6">
        <v>0.929219600725952</v>
      </c>
      <c r="J61" s="6">
        <v>0.75291375291375295</v>
      </c>
      <c r="K61" s="6">
        <v>0.77458033573141405</v>
      </c>
      <c r="L61" s="6">
        <v>0.76359338061465698</v>
      </c>
      <c r="N61" s="6"/>
      <c r="O61" s="6"/>
      <c r="P61" s="6"/>
    </row>
    <row r="62" spans="2:16" x14ac:dyDescent="0.2">
      <c r="B62" s="3" t="s">
        <v>763</v>
      </c>
      <c r="C62" s="3" t="s">
        <v>762</v>
      </c>
      <c r="D62" s="6">
        <v>0.74418604651162801</v>
      </c>
      <c r="E62" s="6">
        <v>0.88053488543431802</v>
      </c>
      <c r="F62" s="6">
        <v>0.89338496799178002</v>
      </c>
      <c r="G62" s="6">
        <v>0.82559158632778196</v>
      </c>
      <c r="H62" s="6">
        <v>0.85815145188840303</v>
      </c>
      <c r="I62" s="6">
        <v>0.92304900181488203</v>
      </c>
      <c r="J62" s="6">
        <v>0.72234762979683897</v>
      </c>
      <c r="K62" s="6">
        <v>0.76738609112709799</v>
      </c>
      <c r="L62" s="6">
        <v>0.74418604651162801</v>
      </c>
    </row>
    <row r="63" spans="2:16" x14ac:dyDescent="0.2">
      <c r="N63" s="6"/>
      <c r="O63" s="6"/>
      <c r="P63" s="6"/>
    </row>
    <row r="65" spans="1:16" x14ac:dyDescent="0.2">
      <c r="B65" s="3" t="s">
        <v>769</v>
      </c>
      <c r="C65" s="3" t="s">
        <v>765</v>
      </c>
      <c r="D65" s="6">
        <v>0.73535791757049895</v>
      </c>
      <c r="E65" s="6">
        <v>0.87446949602122004</v>
      </c>
      <c r="F65" s="6">
        <v>0.89029293509477303</v>
      </c>
      <c r="G65" s="6">
        <v>0.81514593741782804</v>
      </c>
      <c r="H65" s="6">
        <v>0.85106382978723405</v>
      </c>
      <c r="I65" s="6">
        <v>0.915426497277677</v>
      </c>
      <c r="J65" s="6">
        <v>0.671287128712871</v>
      </c>
      <c r="K65" s="6">
        <v>0.81294964028776895</v>
      </c>
      <c r="L65" s="6">
        <v>0.73535791757049895</v>
      </c>
    </row>
    <row r="66" spans="1:16" x14ac:dyDescent="0.2">
      <c r="B66" s="3" t="s">
        <v>771</v>
      </c>
      <c r="C66" s="3" t="s">
        <v>766</v>
      </c>
      <c r="D66" s="6">
        <v>0.72747014115092201</v>
      </c>
      <c r="E66" s="6">
        <v>0.850464190981432</v>
      </c>
      <c r="F66" s="6">
        <v>0.875093214019388</v>
      </c>
      <c r="G66" s="6">
        <v>0.77143044964501695</v>
      </c>
      <c r="H66" s="6">
        <v>0.819998602473621</v>
      </c>
      <c r="I66" s="6">
        <v>0.911796733212341</v>
      </c>
      <c r="J66" s="6">
        <v>0.66468253968253899</v>
      </c>
      <c r="K66" s="6">
        <v>0.80335731414868095</v>
      </c>
      <c r="L66" s="6">
        <v>0.72747014115092201</v>
      </c>
      <c r="N66" s="6"/>
      <c r="O66" s="6"/>
      <c r="P66" s="6"/>
    </row>
    <row r="67" spans="1:16" x14ac:dyDescent="0.2">
      <c r="B67" s="3" t="s">
        <v>772</v>
      </c>
      <c r="C67" s="3" t="s">
        <v>768</v>
      </c>
      <c r="D67" s="6">
        <v>0.74564459930313598</v>
      </c>
      <c r="E67" s="6">
        <v>0.87224637147277595</v>
      </c>
      <c r="F67" s="6">
        <v>0.88921001926782195</v>
      </c>
      <c r="G67" s="6">
        <v>0.80893952673093705</v>
      </c>
      <c r="H67" s="6">
        <v>0.84717760440569001</v>
      </c>
      <c r="I67" s="6">
        <v>0.92304900181488203</v>
      </c>
      <c r="J67" s="6">
        <v>0.72297297297297303</v>
      </c>
      <c r="K67" s="6">
        <v>0.76978417266187005</v>
      </c>
      <c r="L67" s="6">
        <v>0.74564459930313598</v>
      </c>
      <c r="N67" s="6"/>
      <c r="O67" s="6"/>
      <c r="P67" s="6"/>
    </row>
    <row r="68" spans="1:16" x14ac:dyDescent="0.2">
      <c r="B68" s="3" t="s">
        <v>770</v>
      </c>
      <c r="C68" s="3" t="s">
        <v>767</v>
      </c>
      <c r="D68" s="6">
        <v>0.72815533980582503</v>
      </c>
      <c r="E68" s="6">
        <v>0.86616812790097897</v>
      </c>
      <c r="F68" s="6">
        <v>0.88563549355178794</v>
      </c>
      <c r="G68" s="6">
        <v>0.79747297692082897</v>
      </c>
      <c r="H68" s="6">
        <v>0.83924522501056797</v>
      </c>
      <c r="I68" s="6">
        <v>0.92123411978221403</v>
      </c>
      <c r="J68" s="6">
        <v>0.73710073710073698</v>
      </c>
      <c r="K68" s="6">
        <v>0.71942446043165398</v>
      </c>
      <c r="L68" s="6">
        <v>0.72815533980582503</v>
      </c>
      <c r="N68" s="6"/>
      <c r="O68" s="6"/>
      <c r="P68" s="6"/>
    </row>
    <row r="69" spans="1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0" spans="1:16" x14ac:dyDescent="0.2">
      <c r="B70" s="3" t="s">
        <v>774</v>
      </c>
      <c r="C70" s="3" t="s">
        <v>773</v>
      </c>
      <c r="D70" s="6">
        <v>0.74640088593576903</v>
      </c>
      <c r="E70" s="6"/>
      <c r="F70" s="6"/>
      <c r="G70" s="6"/>
      <c r="H70" s="6"/>
      <c r="I70" s="6"/>
      <c r="J70" s="6"/>
      <c r="K70" s="6"/>
      <c r="L70" s="6"/>
      <c r="N70" s="6"/>
      <c r="O70" s="6"/>
      <c r="P70" s="6"/>
    </row>
    <row r="71" spans="1:16" x14ac:dyDescent="0.2">
      <c r="B71" s="3" t="s">
        <v>776</v>
      </c>
      <c r="C71" s="3" t="s">
        <v>775</v>
      </c>
      <c r="D71" s="6">
        <v>0.75278396436525596</v>
      </c>
      <c r="E71" s="6"/>
      <c r="F71" s="6"/>
      <c r="G71" s="6"/>
      <c r="H71" s="6"/>
      <c r="I71" s="6"/>
      <c r="J71" s="6"/>
      <c r="K71" s="6"/>
      <c r="L71" s="6"/>
      <c r="N71" s="6"/>
      <c r="O71" s="6"/>
      <c r="P71" s="6"/>
    </row>
    <row r="72" spans="1:16" x14ac:dyDescent="0.2">
      <c r="E72" s="6"/>
      <c r="F72" s="6"/>
      <c r="G72" s="6"/>
      <c r="H72" s="6"/>
      <c r="I72" s="6"/>
      <c r="J72" s="6"/>
      <c r="K72" s="6"/>
      <c r="L72" s="6"/>
      <c r="N72" s="6"/>
      <c r="O72" s="6"/>
      <c r="P72" s="6"/>
    </row>
    <row r="73" spans="1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4" spans="1:16" x14ac:dyDescent="0.2">
      <c r="E74" s="6"/>
      <c r="F74" s="6"/>
      <c r="G74" s="6"/>
      <c r="H74" s="6"/>
      <c r="I74" s="6"/>
      <c r="J74" s="6"/>
      <c r="K74" s="6"/>
      <c r="L74" s="6"/>
    </row>
    <row r="75" spans="1:16" x14ac:dyDescent="0.2">
      <c r="A75" s="3" t="s">
        <v>681</v>
      </c>
      <c r="B75" s="3" t="s">
        <v>700</v>
      </c>
      <c r="C75" s="3" t="s">
        <v>680</v>
      </c>
      <c r="D75" s="6">
        <v>0.71689989235737295</v>
      </c>
      <c r="E75" s="6"/>
      <c r="F75" s="6"/>
      <c r="G75" s="6"/>
      <c r="H75" s="6"/>
      <c r="I75" s="6"/>
      <c r="J75" s="6"/>
      <c r="K75" s="6"/>
      <c r="L75" s="6"/>
      <c r="N75" s="6"/>
      <c r="O75" s="6"/>
      <c r="P75" s="6"/>
    </row>
    <row r="76" spans="1:16" x14ac:dyDescent="0.2">
      <c r="B76" s="3" t="s">
        <v>699</v>
      </c>
      <c r="C76" s="3" t="s">
        <v>682</v>
      </c>
      <c r="D76" s="6">
        <v>0.72476089266737498</v>
      </c>
    </row>
    <row r="77" spans="1:16" x14ac:dyDescent="0.2">
      <c r="B77" s="3" t="s">
        <v>696</v>
      </c>
      <c r="C77" s="3" t="s">
        <v>683</v>
      </c>
      <c r="D77" s="6">
        <v>0.72167216721672101</v>
      </c>
    </row>
    <row r="78" spans="1:16" x14ac:dyDescent="0.2">
      <c r="B78" s="3" t="s">
        <v>697</v>
      </c>
      <c r="C78" s="3" t="s">
        <v>686</v>
      </c>
      <c r="D78" s="6">
        <v>0.71063829787234001</v>
      </c>
    </row>
    <row r="79" spans="1:16" x14ac:dyDescent="0.2">
      <c r="B79" s="3" t="s">
        <v>698</v>
      </c>
      <c r="C79" s="3" t="s">
        <v>684</v>
      </c>
      <c r="D79" s="6">
        <v>0.70920502092050197</v>
      </c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0" spans="1:16" x14ac:dyDescent="0.2">
      <c r="B80" s="3" t="s">
        <v>695</v>
      </c>
      <c r="C80" s="3" t="s">
        <v>694</v>
      </c>
      <c r="D80" s="6">
        <v>0.71445086705202299</v>
      </c>
    </row>
    <row r="81" spans="1:16" x14ac:dyDescent="0.2">
      <c r="B81" s="3" t="s">
        <v>695</v>
      </c>
      <c r="C81" s="3" t="s">
        <v>708</v>
      </c>
      <c r="D81" s="6">
        <v>0.70931537598204197</v>
      </c>
    </row>
    <row r="82" spans="1:16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3" spans="1:16" x14ac:dyDescent="0.2">
      <c r="E83" s="6"/>
      <c r="F83" s="6"/>
      <c r="G83" s="6"/>
      <c r="H83" s="6"/>
      <c r="I83" s="6"/>
      <c r="J83" s="6"/>
      <c r="K83" s="6"/>
      <c r="L83" s="6"/>
      <c r="N83" s="6"/>
      <c r="O83" s="6"/>
      <c r="P83" s="6"/>
    </row>
    <row r="84" spans="1:16" x14ac:dyDescent="0.2">
      <c r="E84" s="6"/>
      <c r="F84" s="6"/>
      <c r="G84" s="6"/>
      <c r="H84" s="6"/>
      <c r="I84" s="6"/>
      <c r="J84" s="6"/>
      <c r="K84" s="6"/>
      <c r="L84" s="6"/>
      <c r="N84" s="6"/>
      <c r="O84" s="6"/>
      <c r="P84" s="6"/>
    </row>
    <row r="85" spans="1:16" x14ac:dyDescent="0.2">
      <c r="A85" s="3" t="s">
        <v>751</v>
      </c>
      <c r="B85" s="3" t="s">
        <v>752</v>
      </c>
      <c r="D85" s="91">
        <v>0.75986471251409204</v>
      </c>
      <c r="E85" s="6"/>
      <c r="F85" s="6"/>
      <c r="G85" s="6"/>
      <c r="H85" s="6"/>
      <c r="I85" s="6"/>
      <c r="J85" s="6"/>
      <c r="K85" s="6"/>
      <c r="L85" s="6"/>
      <c r="N85" s="6"/>
      <c r="O85" s="6"/>
      <c r="P85" s="6"/>
    </row>
    <row r="86" spans="1:16" x14ac:dyDescent="0.2">
      <c r="B86" s="3" t="s">
        <v>760</v>
      </c>
      <c r="D86" s="6">
        <v>0.76179516685845705</v>
      </c>
    </row>
    <row r="87" spans="1:16" x14ac:dyDescent="0.2">
      <c r="B87" s="3" t="s">
        <v>764</v>
      </c>
      <c r="D87" s="6">
        <v>0.76396807297605396</v>
      </c>
      <c r="E87" s="6"/>
      <c r="F87" s="6"/>
      <c r="G87" s="6"/>
      <c r="H87" s="6"/>
      <c r="I87" s="6"/>
      <c r="J87" s="6"/>
      <c r="K87" s="6"/>
      <c r="L87" s="6"/>
      <c r="N87" s="6"/>
      <c r="O87" s="6"/>
      <c r="P87" s="6"/>
    </row>
    <row r="88" spans="1:16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1" spans="1:16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13"/>
    </row>
    <row r="92" spans="1:16" x14ac:dyDescent="0.2">
      <c r="E92" s="12"/>
      <c r="F92" s="12"/>
      <c r="G92" s="12"/>
      <c r="H92" s="12"/>
      <c r="I92" s="12"/>
      <c r="J92" s="12"/>
      <c r="K92" s="12"/>
      <c r="L92" s="12"/>
      <c r="N92" s="6"/>
      <c r="O92" s="6"/>
      <c r="P92" s="6"/>
    </row>
    <row r="93" spans="1:16" x14ac:dyDescent="0.2">
      <c r="D93" s="13"/>
      <c r="E93" s="10"/>
      <c r="F93" s="10"/>
      <c r="G93" s="10"/>
      <c r="H93" s="10"/>
      <c r="I93" s="10"/>
      <c r="J93" s="10"/>
      <c r="K93" s="10"/>
      <c r="L93" s="10"/>
      <c r="N93" s="10"/>
      <c r="O93" s="6"/>
      <c r="P93" s="6"/>
    </row>
    <row r="94" spans="1:16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</row>
    <row r="96" spans="1:16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32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32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32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32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2" spans="2:32" x14ac:dyDescent="0.2">
      <c r="E102" s="6"/>
      <c r="F102" s="6"/>
      <c r="G102" s="6"/>
      <c r="H102" s="6"/>
      <c r="I102" s="6"/>
      <c r="J102" s="6"/>
      <c r="K102" s="6"/>
      <c r="L102" s="6"/>
      <c r="N102" s="6"/>
      <c r="O102" s="6"/>
      <c r="P102" s="6"/>
    </row>
    <row r="103" spans="2:32" x14ac:dyDescent="0.2"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6"/>
    </row>
    <row r="104" spans="2:32" x14ac:dyDescent="0.2">
      <c r="E104" s="6"/>
      <c r="F104" s="6"/>
      <c r="G104" s="6"/>
      <c r="H104" s="6"/>
      <c r="I104" s="6"/>
      <c r="J104" s="6"/>
      <c r="K104" s="6"/>
      <c r="L104" s="6"/>
      <c r="N104" s="6"/>
      <c r="O104" s="6"/>
      <c r="P104" s="6"/>
    </row>
    <row r="105" spans="2:32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6" spans="2:32" x14ac:dyDescent="0.2">
      <c r="E106" s="6"/>
      <c r="F106" s="6"/>
      <c r="G106" s="6"/>
      <c r="H106" s="6"/>
      <c r="I106" s="6"/>
      <c r="J106" s="6"/>
      <c r="K106" s="6"/>
      <c r="L106" s="6"/>
      <c r="N106" s="6"/>
      <c r="O106" s="6"/>
      <c r="P106" s="6"/>
    </row>
    <row r="107" spans="2:32" x14ac:dyDescent="0.2">
      <c r="B107"/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9" spans="2:32" x14ac:dyDescent="0.2">
      <c r="D109" s="10"/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13"/>
    </row>
    <row r="111" spans="2:32" x14ac:dyDescent="0.2">
      <c r="E111" s="6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3" spans="5:16" x14ac:dyDescent="0.2">
      <c r="E113" s="6"/>
      <c r="F113" s="6"/>
      <c r="G113" s="6"/>
      <c r="H113" s="6"/>
      <c r="I113" s="6"/>
      <c r="J113" s="6"/>
      <c r="K113" s="6"/>
      <c r="L113" s="6"/>
      <c r="N113" s="6"/>
      <c r="O113" s="6"/>
      <c r="P113" s="6"/>
    </row>
    <row r="114" spans="5:16" x14ac:dyDescent="0.2">
      <c r="E114" s="6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  <row r="116" spans="5:16" x14ac:dyDescent="0.2">
      <c r="E116" s="6"/>
      <c r="F116" s="6"/>
      <c r="G116" s="6"/>
      <c r="H116" s="6"/>
      <c r="I116" s="6"/>
      <c r="J116" s="6"/>
      <c r="K116" s="6"/>
      <c r="L116" s="6"/>
      <c r="N116" s="6"/>
      <c r="O116" s="6"/>
      <c r="P116" s="6"/>
    </row>
    <row r="117" spans="5:16" x14ac:dyDescent="0.2">
      <c r="E117" s="15"/>
      <c r="F117" s="6"/>
      <c r="G117" s="6"/>
      <c r="H117" s="6"/>
      <c r="I117" s="6"/>
      <c r="J117" s="6"/>
      <c r="K117" s="6"/>
      <c r="L117" s="6"/>
      <c r="N117" s="6"/>
      <c r="O117" s="6"/>
      <c r="P117" s="6"/>
    </row>
    <row r="118" spans="5:16" x14ac:dyDescent="0.2">
      <c r="E118" s="6"/>
      <c r="F118" s="6"/>
      <c r="G118" s="6"/>
      <c r="H118" s="6"/>
      <c r="I118" s="6"/>
      <c r="J118" s="6"/>
      <c r="K118" s="6"/>
      <c r="L118" s="6"/>
      <c r="N118" s="6"/>
      <c r="O118" s="6"/>
      <c r="P118" s="6"/>
    </row>
    <row r="120" spans="5:16" x14ac:dyDescent="0.2">
      <c r="E120" s="15"/>
      <c r="F120" s="6"/>
      <c r="G120" s="6"/>
      <c r="H120" s="6"/>
      <c r="I120" s="6"/>
      <c r="J120" s="6"/>
      <c r="K120" s="6"/>
      <c r="L120" s="6"/>
      <c r="N120" s="6"/>
      <c r="O120" s="6"/>
      <c r="P120" s="6"/>
    </row>
    <row r="121" spans="5:16" x14ac:dyDescent="0.2">
      <c r="E121" s="6"/>
      <c r="F121" s="6"/>
      <c r="G121" s="6"/>
      <c r="H121" s="6"/>
      <c r="I121" s="6"/>
      <c r="J121" s="6"/>
      <c r="K121" s="6"/>
      <c r="L121" s="6"/>
      <c r="N121" s="6"/>
      <c r="O121" s="6"/>
      <c r="P121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C2" workbookViewId="0">
      <selection activeCell="N5" sqref="N5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93" t="s">
        <v>573</v>
      </c>
      <c r="G3" s="94"/>
      <c r="H3" s="94"/>
      <c r="I3" s="95"/>
      <c r="J3" s="18"/>
      <c r="P3" t="s">
        <v>621</v>
      </c>
      <c r="S3" s="99" t="s">
        <v>610</v>
      </c>
      <c r="T3" s="100"/>
    </row>
    <row r="4" spans="1:26" x14ac:dyDescent="0.2">
      <c r="A4" s="18" t="s">
        <v>572</v>
      </c>
      <c r="B4" s="18"/>
      <c r="C4" s="18"/>
      <c r="D4" s="18"/>
      <c r="E4" s="18"/>
      <c r="F4" s="40" t="s">
        <v>574</v>
      </c>
      <c r="G4" s="52" t="s">
        <v>575</v>
      </c>
      <c r="H4" s="52" t="s">
        <v>576</v>
      </c>
      <c r="I4" s="55" t="s">
        <v>577</v>
      </c>
      <c r="J4" s="26" t="s">
        <v>599</v>
      </c>
      <c r="K4" s="49" t="s">
        <v>600</v>
      </c>
      <c r="L4" s="63" t="s">
        <v>602</v>
      </c>
      <c r="Q4" s="46"/>
      <c r="R4" s="46"/>
      <c r="S4" s="31" t="s">
        <v>603</v>
      </c>
      <c r="T4" s="32" t="s">
        <v>604</v>
      </c>
      <c r="U4" s="46"/>
      <c r="V4" s="46" t="s">
        <v>612</v>
      </c>
    </row>
    <row r="5" spans="1:26" x14ac:dyDescent="0.2">
      <c r="A5" s="18" t="s">
        <v>578</v>
      </c>
      <c r="B5" s="24">
        <v>0.921385941644562</v>
      </c>
      <c r="C5" s="18"/>
      <c r="D5" s="96" t="s">
        <v>579</v>
      </c>
      <c r="E5" s="20" t="s">
        <v>574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N5" s="103">
        <f>J5/J9</f>
        <v>0.46888440860215053</v>
      </c>
      <c r="P5" t="s">
        <v>623</v>
      </c>
      <c r="Q5" s="96" t="s">
        <v>611</v>
      </c>
      <c r="R5" s="56" t="s">
        <v>605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97"/>
      <c r="E6" s="21" t="s">
        <v>581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N6" s="103">
        <f>J6/J9</f>
        <v>0.13655913978494624</v>
      </c>
      <c r="Q6" s="98"/>
      <c r="R6" s="57" t="s">
        <v>606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97"/>
      <c r="E7" s="21" t="s">
        <v>583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N7" s="103">
        <f>J7/J9</f>
        <v>0.1966733870967742</v>
      </c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627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98"/>
      <c r="E8" s="22" t="s">
        <v>584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N8" s="103">
        <f>J8/J9</f>
        <v>0.19788306451612903</v>
      </c>
      <c r="Q8" s="46"/>
      <c r="R8" s="31" t="s">
        <v>615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617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625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618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616</v>
      </c>
      <c r="N10" s="69">
        <f>(G6+H7+I8)/SUM(J6:J8)</f>
        <v>0.90870555485258764</v>
      </c>
      <c r="Q10" s="50"/>
      <c r="R10" s="50"/>
      <c r="U10" s="46"/>
      <c r="V10" s="47"/>
      <c r="W10" s="46" t="s">
        <v>620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598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619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93" t="s">
        <v>585</v>
      </c>
      <c r="G13" s="94"/>
      <c r="H13" s="94"/>
      <c r="I13" s="95"/>
      <c r="J13" s="18"/>
      <c r="M13" s="18"/>
      <c r="P13" t="s">
        <v>626</v>
      </c>
      <c r="Q13" s="50"/>
      <c r="R13" s="50"/>
      <c r="S13" s="93" t="s">
        <v>609</v>
      </c>
      <c r="T13" s="95"/>
      <c r="U13" s="46"/>
      <c r="V13" s="47"/>
    </row>
    <row r="14" spans="1:26" x14ac:dyDescent="0.2">
      <c r="A14" s="18" t="s">
        <v>595</v>
      </c>
      <c r="B14" s="18"/>
      <c r="C14" s="18"/>
      <c r="D14" s="18"/>
      <c r="E14" s="18"/>
      <c r="F14" s="40" t="s">
        <v>586</v>
      </c>
      <c r="G14" s="52" t="s">
        <v>587</v>
      </c>
      <c r="H14" s="52" t="s">
        <v>588</v>
      </c>
      <c r="I14" s="55" t="s">
        <v>589</v>
      </c>
      <c r="J14" s="25" t="s">
        <v>599</v>
      </c>
      <c r="K14" s="61" t="s">
        <v>600</v>
      </c>
      <c r="L14" s="66" t="s">
        <v>597</v>
      </c>
      <c r="M14" s="44" t="s">
        <v>596</v>
      </c>
      <c r="Q14" s="50"/>
      <c r="R14" s="50"/>
      <c r="S14" s="29" t="s">
        <v>605</v>
      </c>
      <c r="T14" s="54" t="s">
        <v>608</v>
      </c>
      <c r="U14" s="48"/>
      <c r="V14" s="49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96" t="s">
        <v>591</v>
      </c>
      <c r="E15" s="20" t="s">
        <v>586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N15" s="103">
        <f>J15/J19</f>
        <v>0.76479128856624323</v>
      </c>
      <c r="Q15" s="96" t="s">
        <v>591</v>
      </c>
      <c r="R15" s="29" t="s">
        <v>605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97"/>
      <c r="E16" s="21" t="s">
        <v>587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N16" s="103">
        <f>J16/J19</f>
        <v>6.7150635208711437E-2</v>
      </c>
      <c r="Q16" s="98"/>
      <c r="R16" s="30" t="s">
        <v>607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97"/>
      <c r="E17" s="21" t="s">
        <v>588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N17" s="103">
        <f>J17/J19</f>
        <v>6.3157894736842107E-2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627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98"/>
      <c r="E18" s="22" t="s">
        <v>594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N18" s="103">
        <f>J18/J19</f>
        <v>0.10490018148820326</v>
      </c>
      <c r="Q18" s="46"/>
      <c r="R18" s="31" t="s">
        <v>613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617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625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618</v>
      </c>
      <c r="X19" s="71">
        <f>T18</f>
        <v>0.57299843014128726</v>
      </c>
    </row>
    <row r="20" spans="1:24" x14ac:dyDescent="0.2">
      <c r="E20" s="35" t="s">
        <v>598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616</v>
      </c>
      <c r="N20" s="69">
        <f>(G16+H17+I18)/SUM(J16:J18)</f>
        <v>0.54166666666666663</v>
      </c>
      <c r="O20" s="18"/>
      <c r="W20" s="46" t="s">
        <v>620</v>
      </c>
      <c r="X20" s="68">
        <f>2*X18*X19/(X18+X19)</f>
        <v>0.69259962049335866</v>
      </c>
    </row>
    <row r="21" spans="1:24" x14ac:dyDescent="0.2">
      <c r="M21" s="46" t="s">
        <v>598</v>
      </c>
      <c r="N21" s="47">
        <f>(G16+H17+I18)/SUM(G19:I19)</f>
        <v>0.84172661870503596</v>
      </c>
      <c r="O21" s="18"/>
    </row>
    <row r="22" spans="1:24" x14ac:dyDescent="0.2">
      <c r="M22" s="46" t="s">
        <v>619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101"/>
      <c r="G23" s="101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624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552</v>
      </c>
      <c r="B26" s="18"/>
      <c r="C26" s="18"/>
      <c r="D26" s="18"/>
      <c r="E26" s="18"/>
      <c r="F26" s="93" t="s">
        <v>573</v>
      </c>
      <c r="G26" s="94"/>
      <c r="H26" s="94"/>
      <c r="I26" s="9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40" t="s">
        <v>574</v>
      </c>
      <c r="G27" s="52" t="s">
        <v>575</v>
      </c>
      <c r="H27" s="52" t="s">
        <v>576</v>
      </c>
      <c r="I27" s="55" t="s">
        <v>577</v>
      </c>
      <c r="J27" s="26" t="s">
        <v>599</v>
      </c>
      <c r="K27" s="49" t="s">
        <v>600</v>
      </c>
      <c r="L27" s="63" t="s">
        <v>602</v>
      </c>
      <c r="M27" s="18"/>
    </row>
    <row r="28" spans="1:24" x14ac:dyDescent="0.2">
      <c r="A28" s="17"/>
      <c r="B28" s="24"/>
      <c r="C28" s="18"/>
      <c r="D28" s="96" t="s">
        <v>579</v>
      </c>
      <c r="E28" s="20" t="s">
        <v>574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97"/>
      <c r="E29" s="21" t="s">
        <v>581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97"/>
      <c r="E30" s="21" t="s">
        <v>583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98"/>
      <c r="E31" s="22" t="s">
        <v>584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625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616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598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619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93" t="s">
        <v>573</v>
      </c>
      <c r="G36" s="94"/>
      <c r="H36" s="94"/>
      <c r="I36" s="95"/>
    </row>
    <row r="37" spans="1:27" x14ac:dyDescent="0.2">
      <c r="A37" s="17"/>
      <c r="B37" s="24"/>
      <c r="C37" s="18"/>
      <c r="D37" s="18"/>
      <c r="E37" s="18"/>
      <c r="F37" s="40" t="s">
        <v>586</v>
      </c>
      <c r="G37" s="52" t="s">
        <v>587</v>
      </c>
      <c r="H37" s="52" t="s">
        <v>583</v>
      </c>
      <c r="I37" s="55" t="s">
        <v>584</v>
      </c>
      <c r="J37" s="28" t="s">
        <v>599</v>
      </c>
      <c r="K37" s="61" t="s">
        <v>600</v>
      </c>
      <c r="L37" s="66" t="s">
        <v>597</v>
      </c>
      <c r="M37" s="44" t="s">
        <v>596</v>
      </c>
    </row>
    <row r="38" spans="1:27" x14ac:dyDescent="0.2">
      <c r="A38" s="17"/>
      <c r="B38" s="24"/>
      <c r="C38" s="18"/>
      <c r="D38" s="96" t="s">
        <v>591</v>
      </c>
      <c r="E38" s="20" t="s">
        <v>586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97"/>
      <c r="E39" s="21" t="s">
        <v>587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97"/>
      <c r="E40" s="21" t="s">
        <v>583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98"/>
      <c r="E41" s="22" t="s">
        <v>584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625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616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598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619</v>
      </c>
      <c r="N45" s="68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93" t="s">
        <v>573</v>
      </c>
      <c r="G48" s="94"/>
      <c r="H48" s="94"/>
      <c r="I48" s="95"/>
      <c r="J48" s="18"/>
      <c r="M48" s="18"/>
    </row>
    <row r="49" spans="4:16" x14ac:dyDescent="0.2">
      <c r="D49" s="18"/>
      <c r="E49" s="18"/>
      <c r="F49" s="40" t="s">
        <v>574</v>
      </c>
      <c r="G49" s="52" t="s">
        <v>575</v>
      </c>
      <c r="H49" s="52" t="s">
        <v>576</v>
      </c>
      <c r="I49" s="55" t="s">
        <v>577</v>
      </c>
      <c r="J49" s="59" t="s">
        <v>599</v>
      </c>
      <c r="K49" s="49" t="s">
        <v>600</v>
      </c>
      <c r="L49" s="63" t="s">
        <v>602</v>
      </c>
      <c r="M49" s="18"/>
    </row>
    <row r="50" spans="4:16" x14ac:dyDescent="0.2">
      <c r="D50" s="96" t="s">
        <v>579</v>
      </c>
      <c r="E50" s="20" t="s">
        <v>574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97"/>
      <c r="E51" s="21" t="s">
        <v>575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97"/>
      <c r="E52" s="21" t="s">
        <v>576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98"/>
      <c r="E53" s="22" t="s">
        <v>584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625</v>
      </c>
      <c r="N54" s="46" t="s">
        <v>598</v>
      </c>
      <c r="O54" s="46" t="s">
        <v>596</v>
      </c>
      <c r="P54" s="46" t="s">
        <v>619</v>
      </c>
    </row>
    <row r="55" spans="4:16" x14ac:dyDescent="0.2">
      <c r="D55" s="18"/>
      <c r="E55" s="37" t="s">
        <v>598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93" t="s">
        <v>573</v>
      </c>
      <c r="G58" s="94"/>
      <c r="H58" s="94"/>
      <c r="I58" s="95"/>
    </row>
    <row r="59" spans="4:16" x14ac:dyDescent="0.2">
      <c r="D59" s="18"/>
      <c r="E59" s="18"/>
      <c r="F59" s="40" t="s">
        <v>574</v>
      </c>
      <c r="G59" s="52" t="s">
        <v>575</v>
      </c>
      <c r="H59" s="52" t="s">
        <v>576</v>
      </c>
      <c r="I59" s="55" t="s">
        <v>584</v>
      </c>
      <c r="J59" s="37" t="s">
        <v>599</v>
      </c>
      <c r="K59" s="61" t="s">
        <v>600</v>
      </c>
      <c r="L59" s="66" t="s">
        <v>597</v>
      </c>
      <c r="M59" s="44" t="s">
        <v>596</v>
      </c>
    </row>
    <row r="60" spans="4:16" x14ac:dyDescent="0.2">
      <c r="D60" s="96" t="s">
        <v>591</v>
      </c>
      <c r="E60" s="20" t="s">
        <v>574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97"/>
      <c r="E61" s="21" t="s">
        <v>575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97"/>
      <c r="E62" s="21" t="s">
        <v>576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98"/>
      <c r="E63" s="22" t="s">
        <v>584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625</v>
      </c>
      <c r="N64" s="46" t="s">
        <v>598</v>
      </c>
      <c r="O64" s="46" t="s">
        <v>596</v>
      </c>
      <c r="P64" s="46" t="s">
        <v>619</v>
      </c>
    </row>
    <row r="65" spans="1:16" x14ac:dyDescent="0.2">
      <c r="D65" s="18"/>
      <c r="E65" s="35" t="s">
        <v>598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6"/>
      <c r="F70" s="93" t="s">
        <v>573</v>
      </c>
      <c r="G70" s="94"/>
      <c r="H70" s="94"/>
      <c r="I70" s="95"/>
      <c r="J70" s="46"/>
      <c r="M70" s="18"/>
    </row>
    <row r="71" spans="1:16" x14ac:dyDescent="0.2">
      <c r="D71" s="18"/>
      <c r="E71" s="46"/>
      <c r="F71" s="40" t="s">
        <v>574</v>
      </c>
      <c r="G71" s="52" t="s">
        <v>575</v>
      </c>
      <c r="H71" s="52" t="s">
        <v>576</v>
      </c>
      <c r="I71" s="55" t="s">
        <v>577</v>
      </c>
      <c r="J71" s="38" t="s">
        <v>599</v>
      </c>
      <c r="K71" s="49" t="s">
        <v>600</v>
      </c>
      <c r="L71" s="63" t="s">
        <v>602</v>
      </c>
      <c r="M71" s="18"/>
    </row>
    <row r="72" spans="1:16" x14ac:dyDescent="0.2">
      <c r="D72" s="96" t="s">
        <v>579</v>
      </c>
      <c r="E72" s="56" t="s">
        <v>574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97"/>
      <c r="E73" s="74" t="s">
        <v>575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97"/>
      <c r="E74" s="74" t="s">
        <v>576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98"/>
      <c r="E75" s="57" t="s">
        <v>584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625</v>
      </c>
      <c r="N76" s="46" t="s">
        <v>598</v>
      </c>
      <c r="O76" s="46" t="s">
        <v>596</v>
      </c>
      <c r="P76" s="46" t="s">
        <v>619</v>
      </c>
    </row>
    <row r="77" spans="1:16" x14ac:dyDescent="0.2">
      <c r="D77" s="18"/>
      <c r="E77" s="41" t="s">
        <v>598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93" t="s">
        <v>573</v>
      </c>
      <c r="G80" s="94"/>
      <c r="H80" s="94"/>
      <c r="I80" s="95"/>
      <c r="J80" s="46"/>
    </row>
    <row r="81" spans="1:16" x14ac:dyDescent="0.2">
      <c r="D81" s="18"/>
      <c r="E81" s="46"/>
      <c r="F81" s="40" t="s">
        <v>574</v>
      </c>
      <c r="G81" s="52" t="s">
        <v>575</v>
      </c>
      <c r="H81" s="52" t="s">
        <v>576</v>
      </c>
      <c r="I81" s="55" t="s">
        <v>584</v>
      </c>
      <c r="J81" s="41" t="s">
        <v>599</v>
      </c>
      <c r="K81" s="61" t="s">
        <v>600</v>
      </c>
      <c r="L81" s="66" t="s">
        <v>597</v>
      </c>
      <c r="M81" s="44" t="s">
        <v>596</v>
      </c>
    </row>
    <row r="82" spans="1:16" x14ac:dyDescent="0.2">
      <c r="D82" s="96" t="s">
        <v>591</v>
      </c>
      <c r="E82" s="56" t="s">
        <v>574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97"/>
      <c r="E83" s="74" t="s">
        <v>575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97"/>
      <c r="E84" s="74" t="s">
        <v>576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98"/>
      <c r="E85" s="57" t="s">
        <v>584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625</v>
      </c>
      <c r="N86" s="46" t="s">
        <v>598</v>
      </c>
      <c r="O86" s="46" t="s">
        <v>596</v>
      </c>
      <c r="P86" s="46" t="s">
        <v>619</v>
      </c>
    </row>
    <row r="87" spans="1:16" x14ac:dyDescent="0.2">
      <c r="D87" s="18"/>
      <c r="E87" s="66" t="s">
        <v>598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636</v>
      </c>
      <c r="D89" s="18"/>
      <c r="E89" s="18"/>
      <c r="J89" s="18"/>
      <c r="M89" s="46"/>
      <c r="N89" s="68"/>
    </row>
    <row r="90" spans="1:16" x14ac:dyDescent="0.2">
      <c r="A90" s="3" t="s">
        <v>634</v>
      </c>
      <c r="D90" s="18"/>
      <c r="E90" s="46"/>
      <c r="F90" s="93" t="s">
        <v>573</v>
      </c>
      <c r="G90" s="94"/>
      <c r="H90" s="94"/>
      <c r="I90" s="95"/>
      <c r="J90" s="46"/>
      <c r="M90" s="18"/>
    </row>
    <row r="91" spans="1:16" x14ac:dyDescent="0.2">
      <c r="D91" s="18"/>
      <c r="E91" s="46"/>
      <c r="F91" s="40" t="s">
        <v>574</v>
      </c>
      <c r="G91" s="52" t="s">
        <v>575</v>
      </c>
      <c r="H91" s="52" t="s">
        <v>576</v>
      </c>
      <c r="I91" s="55" t="s">
        <v>577</v>
      </c>
      <c r="J91" s="38" t="s">
        <v>599</v>
      </c>
      <c r="K91" s="49" t="s">
        <v>600</v>
      </c>
      <c r="L91" s="63" t="s">
        <v>602</v>
      </c>
      <c r="M91" s="18"/>
    </row>
    <row r="92" spans="1:16" x14ac:dyDescent="0.2">
      <c r="D92" s="96" t="s">
        <v>579</v>
      </c>
      <c r="E92" s="56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97"/>
      <c r="E93" s="74" t="s">
        <v>575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97"/>
      <c r="E94" s="74" t="s">
        <v>576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98"/>
      <c r="E95" s="57" t="s">
        <v>584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625</v>
      </c>
      <c r="N96" s="46" t="s">
        <v>598</v>
      </c>
      <c r="O96" s="46" t="s">
        <v>596</v>
      </c>
      <c r="P96" s="46" t="s">
        <v>619</v>
      </c>
    </row>
    <row r="97" spans="4:16" x14ac:dyDescent="0.2">
      <c r="D97" s="18"/>
      <c r="E97" s="41" t="s">
        <v>598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93" t="s">
        <v>573</v>
      </c>
      <c r="G100" s="94"/>
      <c r="H100" s="94"/>
      <c r="I100" s="95"/>
      <c r="J100" s="46"/>
    </row>
    <row r="101" spans="4:16" x14ac:dyDescent="0.2">
      <c r="D101" s="18"/>
      <c r="E101" s="46"/>
      <c r="F101" s="40" t="s">
        <v>574</v>
      </c>
      <c r="G101" s="52" t="s">
        <v>575</v>
      </c>
      <c r="H101" s="52" t="s">
        <v>576</v>
      </c>
      <c r="I101" s="55" t="s">
        <v>584</v>
      </c>
      <c r="J101" s="41" t="s">
        <v>599</v>
      </c>
      <c r="K101" s="61" t="s">
        <v>600</v>
      </c>
      <c r="L101" s="66" t="s">
        <v>597</v>
      </c>
      <c r="M101" s="44" t="s">
        <v>596</v>
      </c>
    </row>
    <row r="102" spans="4:16" x14ac:dyDescent="0.2">
      <c r="D102" s="96" t="s">
        <v>591</v>
      </c>
      <c r="E102" s="56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97"/>
      <c r="E103" s="74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97"/>
      <c r="E104" s="74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98"/>
      <c r="E105" s="57" t="s">
        <v>584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625</v>
      </c>
      <c r="N106" s="46" t="s">
        <v>598</v>
      </c>
      <c r="O106" s="46" t="s">
        <v>596</v>
      </c>
      <c r="P106" s="46" t="s">
        <v>619</v>
      </c>
    </row>
    <row r="107" spans="4:16" x14ac:dyDescent="0.2">
      <c r="D107" s="18"/>
      <c r="E107" s="66" t="s">
        <v>598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L25" workbookViewId="0">
      <selection activeCell="R28" sqref="R28:U31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6"/>
      <c r="E1" s="46"/>
      <c r="F1" s="46"/>
      <c r="G1" s="46"/>
      <c r="I1" s="46"/>
      <c r="J1" s="46"/>
    </row>
    <row r="2" spans="2:28" x14ac:dyDescent="0.2">
      <c r="B2" s="17" t="s">
        <v>689</v>
      </c>
      <c r="D2" s="46"/>
      <c r="E2" s="46"/>
      <c r="F2" s="46"/>
      <c r="G2" s="46"/>
      <c r="I2" s="46"/>
      <c r="J2" s="46"/>
      <c r="P2" t="s">
        <v>693</v>
      </c>
    </row>
    <row r="3" spans="2:28" x14ac:dyDescent="0.2">
      <c r="C3" s="46"/>
      <c r="D3" s="93" t="s">
        <v>573</v>
      </c>
      <c r="E3" s="94"/>
      <c r="F3" s="94"/>
      <c r="G3" s="95"/>
      <c r="H3" s="46"/>
      <c r="I3" s="46"/>
      <c r="J3" s="46"/>
      <c r="K3" s="18"/>
      <c r="P3" s="18"/>
      <c r="Q3" s="46"/>
      <c r="R3" s="93" t="s">
        <v>573</v>
      </c>
      <c r="S3" s="94"/>
      <c r="T3" s="94"/>
      <c r="U3" s="95"/>
      <c r="V3" s="46"/>
      <c r="W3" s="46"/>
      <c r="X3" s="46"/>
      <c r="Y3" s="18"/>
    </row>
    <row r="4" spans="2:28" x14ac:dyDescent="0.2">
      <c r="C4" s="46"/>
      <c r="D4" s="84" t="s">
        <v>574</v>
      </c>
      <c r="E4" s="52" t="s">
        <v>575</v>
      </c>
      <c r="F4" s="52" t="s">
        <v>576</v>
      </c>
      <c r="G4" s="55" t="s">
        <v>577</v>
      </c>
      <c r="H4" s="76" t="s">
        <v>599</v>
      </c>
      <c r="I4" s="49" t="s">
        <v>600</v>
      </c>
      <c r="J4" s="63" t="s">
        <v>596</v>
      </c>
      <c r="K4" s="18"/>
      <c r="P4" s="18"/>
      <c r="Q4" s="46"/>
      <c r="R4" s="84" t="s">
        <v>574</v>
      </c>
      <c r="S4" s="52" t="s">
        <v>575</v>
      </c>
      <c r="T4" s="52" t="s">
        <v>576</v>
      </c>
      <c r="U4" s="55" t="s">
        <v>577</v>
      </c>
      <c r="V4" s="76" t="s">
        <v>599</v>
      </c>
      <c r="W4" s="49" t="s">
        <v>600</v>
      </c>
      <c r="X4" s="63" t="s">
        <v>596</v>
      </c>
      <c r="Y4" s="18"/>
    </row>
    <row r="5" spans="2:28" x14ac:dyDescent="0.2">
      <c r="B5" s="96" t="s">
        <v>579</v>
      </c>
      <c r="C5" s="56" t="s">
        <v>574</v>
      </c>
      <c r="D5" s="18">
        <v>12647</v>
      </c>
      <c r="E5" s="18">
        <v>317</v>
      </c>
      <c r="F5" s="46">
        <v>207</v>
      </c>
      <c r="G5" s="46">
        <v>283</v>
      </c>
      <c r="H5" s="77">
        <f>SUM(D5:G5)</f>
        <v>13454</v>
      </c>
      <c r="I5" s="51">
        <f>H5/H9</f>
        <v>0.49561629706034038</v>
      </c>
      <c r="J5" s="64">
        <f>D5/H5</f>
        <v>0.94001783856102272</v>
      </c>
      <c r="K5" s="24">
        <f>H5/H9</f>
        <v>0.49561629706034038</v>
      </c>
      <c r="P5" s="96" t="s">
        <v>579</v>
      </c>
      <c r="Q5" s="56" t="s">
        <v>574</v>
      </c>
      <c r="R5" s="18">
        <v>12663</v>
      </c>
      <c r="S5" s="18">
        <v>305</v>
      </c>
      <c r="T5" s="18">
        <v>202</v>
      </c>
      <c r="U5" s="18">
        <v>284</v>
      </c>
      <c r="V5" s="77">
        <f>SUM(R5:U5)</f>
        <v>13454</v>
      </c>
      <c r="W5" s="51">
        <f>V5/V9</f>
        <v>0.49561629706034038</v>
      </c>
      <c r="X5" s="64">
        <f>R5/V5</f>
        <v>0.94120707596253905</v>
      </c>
      <c r="Y5" s="18"/>
    </row>
    <row r="6" spans="2:28" x14ac:dyDescent="0.2">
      <c r="B6" s="97"/>
      <c r="C6" s="74" t="s">
        <v>575</v>
      </c>
      <c r="D6" s="18">
        <v>626</v>
      </c>
      <c r="E6" s="18">
        <v>3159</v>
      </c>
      <c r="F6" s="46">
        <v>17</v>
      </c>
      <c r="G6" s="46">
        <v>17</v>
      </c>
      <c r="H6" s="77">
        <f>SUM(D6:G6)</f>
        <v>3819</v>
      </c>
      <c r="I6" s="51">
        <f>H6/H9</f>
        <v>0.14068371030722759</v>
      </c>
      <c r="J6" s="64">
        <f>E6/H6</f>
        <v>0.8271798900235664</v>
      </c>
      <c r="K6" s="24">
        <f>H6/H9</f>
        <v>0.14068371030722759</v>
      </c>
      <c r="P6" s="97"/>
      <c r="Q6" s="74" t="s">
        <v>575</v>
      </c>
      <c r="R6" s="18">
        <v>579</v>
      </c>
      <c r="S6" s="18">
        <v>3190</v>
      </c>
      <c r="T6" s="18">
        <v>29</v>
      </c>
      <c r="U6" s="18">
        <v>21</v>
      </c>
      <c r="V6" s="77">
        <f>SUM(R6:U6)</f>
        <v>3819</v>
      </c>
      <c r="W6" s="51">
        <f>V6/V9</f>
        <v>0.14068371030722759</v>
      </c>
      <c r="X6" s="64">
        <f>S6/V6</f>
        <v>0.83529719821942916</v>
      </c>
      <c r="Y6" s="18"/>
    </row>
    <row r="7" spans="2:28" x14ac:dyDescent="0.2">
      <c r="B7" s="97"/>
      <c r="C7" s="74" t="s">
        <v>576</v>
      </c>
      <c r="D7" s="18">
        <v>453</v>
      </c>
      <c r="E7" s="18">
        <v>25</v>
      </c>
      <c r="F7" s="46">
        <v>4244</v>
      </c>
      <c r="G7" s="46">
        <v>195</v>
      </c>
      <c r="H7" s="77">
        <f>SUM(D7:G7)</f>
        <v>4917</v>
      </c>
      <c r="I7" s="51">
        <f>H7/H9</f>
        <v>0.18113165843954909</v>
      </c>
      <c r="J7" s="64">
        <f>F7/H7</f>
        <v>0.86312792353060808</v>
      </c>
      <c r="K7" s="24">
        <f>H7/H9</f>
        <v>0.18113165843954909</v>
      </c>
      <c r="P7" s="97"/>
      <c r="Q7" s="74" t="s">
        <v>576</v>
      </c>
      <c r="R7" s="18">
        <v>442</v>
      </c>
      <c r="S7" s="18">
        <v>29</v>
      </c>
      <c r="T7" s="18">
        <v>4285</v>
      </c>
      <c r="U7" s="18">
        <v>161</v>
      </c>
      <c r="V7" s="77">
        <f>SUM(R7:U7)</f>
        <v>4917</v>
      </c>
      <c r="W7" s="51">
        <f>V7/V9</f>
        <v>0.18113165843954909</v>
      </c>
      <c r="X7" s="64">
        <f>T7/V7</f>
        <v>0.871466341264999</v>
      </c>
      <c r="Y7" s="18"/>
    </row>
    <row r="8" spans="2:28" x14ac:dyDescent="0.2">
      <c r="B8" s="98"/>
      <c r="C8" s="57" t="s">
        <v>577</v>
      </c>
      <c r="D8" s="18">
        <v>630</v>
      </c>
      <c r="E8" s="18">
        <v>28</v>
      </c>
      <c r="F8" s="46">
        <v>176</v>
      </c>
      <c r="G8" s="46">
        <v>4122</v>
      </c>
      <c r="H8" s="78">
        <f>SUM(D8:G8)</f>
        <v>4956</v>
      </c>
      <c r="I8" s="53">
        <f>H8/H9</f>
        <v>0.18256833419288293</v>
      </c>
      <c r="J8" s="65">
        <f>G8/H8</f>
        <v>0.83171912832929784</v>
      </c>
      <c r="K8" s="24">
        <f>H8/H9</f>
        <v>0.18256833419288293</v>
      </c>
      <c r="P8" s="98"/>
      <c r="Q8" s="57" t="s">
        <v>577</v>
      </c>
      <c r="R8" s="18">
        <v>567</v>
      </c>
      <c r="S8" s="18">
        <v>23</v>
      </c>
      <c r="T8" s="18">
        <v>171</v>
      </c>
      <c r="U8" s="18">
        <v>4195</v>
      </c>
      <c r="V8" s="78">
        <f>SUM(R8:U8)</f>
        <v>4956</v>
      </c>
      <c r="W8" s="53">
        <f>V8/V9</f>
        <v>0.18256833419288293</v>
      </c>
      <c r="X8" s="65">
        <f>U8/V8</f>
        <v>0.84644874899112188</v>
      </c>
      <c r="Y8" s="18"/>
    </row>
    <row r="9" spans="2:28" x14ac:dyDescent="0.2">
      <c r="C9" s="46"/>
      <c r="D9" s="79">
        <f>SUM(D5:D8)</f>
        <v>14356</v>
      </c>
      <c r="E9" s="80">
        <f>SUM(E5:E8)</f>
        <v>3529</v>
      </c>
      <c r="F9" s="80">
        <f>SUM(F5:F8)</f>
        <v>4644</v>
      </c>
      <c r="G9" s="81">
        <f>SUM(G5:G8)</f>
        <v>4617</v>
      </c>
      <c r="H9" s="57">
        <f>SUM(H5:H8)</f>
        <v>27146</v>
      </c>
      <c r="I9" s="46"/>
      <c r="J9" s="46"/>
      <c r="K9" s="46" t="s">
        <v>625</v>
      </c>
      <c r="L9" s="46" t="s">
        <v>598</v>
      </c>
      <c r="M9" s="46" t="s">
        <v>596</v>
      </c>
      <c r="N9" s="46" t="s">
        <v>619</v>
      </c>
      <c r="P9" s="18"/>
      <c r="Q9" s="46"/>
      <c r="R9" s="79">
        <f>SUM(R5:R8)</f>
        <v>14251</v>
      </c>
      <c r="S9" s="80">
        <f>SUM(S5:S8)</f>
        <v>3547</v>
      </c>
      <c r="T9" s="80">
        <f>SUM(T5:T8)</f>
        <v>4687</v>
      </c>
      <c r="U9" s="81">
        <f>SUM(U5:U8)</f>
        <v>4661</v>
      </c>
      <c r="V9" s="57">
        <f>SUM(V5:V8)</f>
        <v>27146</v>
      </c>
      <c r="W9" s="46"/>
      <c r="X9" s="46"/>
      <c r="Y9" s="46" t="s">
        <v>625</v>
      </c>
      <c r="Z9" s="46" t="s">
        <v>598</v>
      </c>
      <c r="AA9" s="46" t="s">
        <v>596</v>
      </c>
      <c r="AB9" s="46" t="s">
        <v>619</v>
      </c>
    </row>
    <row r="10" spans="2:28" x14ac:dyDescent="0.2">
      <c r="C10" s="79" t="s">
        <v>598</v>
      </c>
      <c r="D10" s="60">
        <f>D5/D9</f>
        <v>0.88095569796600726</v>
      </c>
      <c r="E10" s="60">
        <f>E6/E9</f>
        <v>0.89515443468404643</v>
      </c>
      <c r="F10" s="60">
        <f>F7/F9</f>
        <v>0.91386735572782085</v>
      </c>
      <c r="G10" s="61">
        <f>G8/G9</f>
        <v>0.89278752436647169</v>
      </c>
      <c r="H10" s="46"/>
      <c r="I10" s="46"/>
      <c r="J10" s="46"/>
      <c r="K10" s="47">
        <f>SUM(D5,E6,F7,G8 )/H9</f>
        <v>0.89044426434833857</v>
      </c>
      <c r="L10" s="67">
        <f>(E6+F7+G8)/SUM(E9:G9)</f>
        <v>0.9010946051602815</v>
      </c>
      <c r="M10" s="47">
        <f>(E6+F7+G8)/SUM(H6:H8)</f>
        <v>0.84173239848086479</v>
      </c>
      <c r="N10" s="68">
        <f>2*L10*M10/(L10+M10)</f>
        <v>0.87040253757269093</v>
      </c>
      <c r="P10" s="18"/>
      <c r="Q10" s="79" t="s">
        <v>598</v>
      </c>
      <c r="R10" s="60">
        <f>R5/R9</f>
        <v>0.88856922321240617</v>
      </c>
      <c r="S10" s="60">
        <f>S6/S9</f>
        <v>0.8993515647025655</v>
      </c>
      <c r="T10" s="60">
        <f>T7/T9</f>
        <v>0.91423085129080439</v>
      </c>
      <c r="U10" s="61">
        <f>U8/U9</f>
        <v>0.90002145462347138</v>
      </c>
      <c r="V10" s="46"/>
      <c r="W10" s="46"/>
      <c r="X10" s="46"/>
      <c r="Y10" s="47">
        <f>SUM(R5,S6,T7,U8 )/V9</f>
        <v>0.89637515656081923</v>
      </c>
      <c r="Z10" s="67">
        <f>(S6+T7+U8)/SUM(S9:U9)</f>
        <v>0.90500193873594414</v>
      </c>
      <c r="AA10" s="47">
        <f>(S6+T7+U8)/SUM(V6:V8)</f>
        <v>0.8523225241016652</v>
      </c>
      <c r="AB10" s="68">
        <f>2*Z10*AA10/(Z10+AA10)</f>
        <v>0.87787264452552005</v>
      </c>
    </row>
    <row r="11" spans="2:28" x14ac:dyDescent="0.2">
      <c r="C11" s="46"/>
      <c r="D11" s="46"/>
      <c r="E11" s="46"/>
      <c r="F11" s="46"/>
      <c r="G11" s="46"/>
      <c r="H11" s="46"/>
      <c r="I11" s="46"/>
      <c r="J11" s="46"/>
      <c r="P11" s="18"/>
      <c r="Q11" s="46"/>
      <c r="R11" s="46"/>
      <c r="S11" s="46"/>
      <c r="T11" s="46"/>
      <c r="U11" s="46"/>
      <c r="V11" s="46"/>
      <c r="W11" s="46"/>
      <c r="X11" s="46"/>
    </row>
    <row r="12" spans="2:28" x14ac:dyDescent="0.2">
      <c r="C12" s="46"/>
      <c r="D12" s="46"/>
      <c r="E12" s="46"/>
      <c r="F12" s="46"/>
      <c r="G12" s="46"/>
      <c r="H12" s="46"/>
      <c r="I12" s="46"/>
      <c r="J12" s="46"/>
      <c r="P12" s="18"/>
      <c r="Q12" s="46"/>
      <c r="R12" s="46"/>
      <c r="S12" s="46"/>
      <c r="T12" s="46"/>
      <c r="U12" s="46"/>
      <c r="V12" s="46"/>
      <c r="W12" s="46"/>
      <c r="X12" s="46"/>
    </row>
    <row r="13" spans="2:28" x14ac:dyDescent="0.2">
      <c r="C13" s="46"/>
      <c r="D13" s="93" t="s">
        <v>573</v>
      </c>
      <c r="E13" s="94"/>
      <c r="F13" s="94"/>
      <c r="G13" s="95"/>
      <c r="H13" s="46"/>
      <c r="I13" s="46"/>
      <c r="J13" s="46"/>
      <c r="P13" s="18"/>
      <c r="Q13" s="46"/>
      <c r="R13" s="93" t="s">
        <v>573</v>
      </c>
      <c r="S13" s="94"/>
      <c r="T13" s="94"/>
      <c r="U13" s="95"/>
      <c r="V13" s="46"/>
      <c r="W13" s="46"/>
      <c r="X13" s="46"/>
    </row>
    <row r="14" spans="2:28" x14ac:dyDescent="0.2">
      <c r="C14" s="46"/>
      <c r="D14" s="84" t="s">
        <v>574</v>
      </c>
      <c r="E14" s="52" t="s">
        <v>575</v>
      </c>
      <c r="F14" s="52" t="s">
        <v>576</v>
      </c>
      <c r="G14" s="55" t="s">
        <v>577</v>
      </c>
      <c r="H14" s="75" t="s">
        <v>599</v>
      </c>
      <c r="I14" s="61" t="s">
        <v>600</v>
      </c>
      <c r="J14" s="66" t="s">
        <v>597</v>
      </c>
      <c r="K14" s="44" t="s">
        <v>596</v>
      </c>
      <c r="P14" s="18"/>
      <c r="Q14" s="46"/>
      <c r="R14" s="84" t="s">
        <v>574</v>
      </c>
      <c r="S14" s="52" t="s">
        <v>575</v>
      </c>
      <c r="T14" s="52" t="s">
        <v>576</v>
      </c>
      <c r="U14" s="55" t="s">
        <v>577</v>
      </c>
      <c r="V14" s="75" t="s">
        <v>599</v>
      </c>
      <c r="W14" s="61" t="s">
        <v>600</v>
      </c>
      <c r="X14" s="66" t="s">
        <v>597</v>
      </c>
      <c r="Y14" s="44" t="s">
        <v>596</v>
      </c>
    </row>
    <row r="15" spans="2:28" x14ac:dyDescent="0.2">
      <c r="B15" s="96" t="s">
        <v>579</v>
      </c>
      <c r="C15" s="56" t="s">
        <v>574</v>
      </c>
      <c r="D15" s="18">
        <v>2188</v>
      </c>
      <c r="E15" s="18">
        <v>56</v>
      </c>
      <c r="F15" s="46">
        <v>33</v>
      </c>
      <c r="G15" s="46">
        <v>61</v>
      </c>
      <c r="H15" s="77">
        <f>SUM(D15:G15)</f>
        <v>2338</v>
      </c>
      <c r="I15" s="51">
        <f>H15/H19</f>
        <v>0.84863883847549915</v>
      </c>
      <c r="J15" s="64"/>
      <c r="K15" s="45">
        <f>D15/H15</f>
        <v>0.93584260051325918</v>
      </c>
      <c r="L15" s="102">
        <v>0.88</v>
      </c>
      <c r="P15" s="96" t="s">
        <v>579</v>
      </c>
      <c r="Q15" s="56" t="s">
        <v>574</v>
      </c>
      <c r="R15" s="18">
        <v>2168</v>
      </c>
      <c r="S15" s="18">
        <v>69</v>
      </c>
      <c r="T15" s="18">
        <v>32</v>
      </c>
      <c r="U15" s="18">
        <v>69</v>
      </c>
      <c r="V15" s="77">
        <f>SUM(R15:U15)</f>
        <v>2338</v>
      </c>
      <c r="W15" s="51">
        <f>V15/V19</f>
        <v>0.84863883847549915</v>
      </c>
      <c r="X15" s="64"/>
      <c r="Y15" s="45">
        <f>R15/V15</f>
        <v>0.92728828058169377</v>
      </c>
    </row>
    <row r="16" spans="2:28" x14ac:dyDescent="0.2">
      <c r="B16" s="97"/>
      <c r="C16" s="74" t="s">
        <v>575</v>
      </c>
      <c r="D16" s="18">
        <v>33</v>
      </c>
      <c r="E16" s="18">
        <v>109</v>
      </c>
      <c r="F16" s="46">
        <v>0</v>
      </c>
      <c r="G16" s="46">
        <v>0</v>
      </c>
      <c r="H16" s="77">
        <f>SUM(D16:G16)</f>
        <v>142</v>
      </c>
      <c r="I16" s="51">
        <f>H16/H19</f>
        <v>5.1542649727767696E-2</v>
      </c>
      <c r="J16" s="64">
        <f>D16/H16</f>
        <v>0.23239436619718309</v>
      </c>
      <c r="K16" s="33">
        <f>E16/H16</f>
        <v>0.76760563380281688</v>
      </c>
      <c r="L16" s="102">
        <v>0.04</v>
      </c>
      <c r="P16" s="97"/>
      <c r="Q16" s="74" t="s">
        <v>575</v>
      </c>
      <c r="R16" s="18">
        <v>33</v>
      </c>
      <c r="S16" s="18">
        <v>108</v>
      </c>
      <c r="T16" s="18">
        <v>0</v>
      </c>
      <c r="U16" s="18">
        <v>1</v>
      </c>
      <c r="V16" s="77">
        <f>SUM(R16:U16)</f>
        <v>142</v>
      </c>
      <c r="W16" s="51">
        <f>V16/V19</f>
        <v>5.1542649727767696E-2</v>
      </c>
      <c r="X16" s="64">
        <f>R16/V16</f>
        <v>0.23239436619718309</v>
      </c>
      <c r="Y16" s="33">
        <f>S16/V16</f>
        <v>0.76056338028169013</v>
      </c>
    </row>
    <row r="17" spans="2:28" x14ac:dyDescent="0.2">
      <c r="B17" s="97"/>
      <c r="C17" s="74" t="s">
        <v>576</v>
      </c>
      <c r="D17" s="18">
        <v>22</v>
      </c>
      <c r="E17" s="18">
        <v>1</v>
      </c>
      <c r="F17" s="46">
        <v>97</v>
      </c>
      <c r="G17" s="46">
        <v>5</v>
      </c>
      <c r="H17" s="77">
        <f>SUM(D17:G17)</f>
        <v>125</v>
      </c>
      <c r="I17" s="51">
        <f>H17/H19</f>
        <v>4.5372050816696916E-2</v>
      </c>
      <c r="J17" s="64">
        <f>D17/H17</f>
        <v>0.17599999999999999</v>
      </c>
      <c r="K17" s="33">
        <f>F17/H17</f>
        <v>0.77600000000000002</v>
      </c>
      <c r="L17" s="102">
        <v>0.04</v>
      </c>
      <c r="P17" s="97"/>
      <c r="Q17" s="74" t="s">
        <v>576</v>
      </c>
      <c r="R17" s="18">
        <v>27</v>
      </c>
      <c r="S17" s="18">
        <v>1</v>
      </c>
      <c r="T17" s="18">
        <v>93</v>
      </c>
      <c r="U17" s="18">
        <v>4</v>
      </c>
      <c r="V17" s="77">
        <f>SUM(R17:U17)</f>
        <v>125</v>
      </c>
      <c r="W17" s="51">
        <f>V17/V19</f>
        <v>4.5372050816696916E-2</v>
      </c>
      <c r="X17" s="64">
        <f>R17/V17</f>
        <v>0.216</v>
      </c>
      <c r="Y17" s="33">
        <f>T17/V17</f>
        <v>0.74399999999999999</v>
      </c>
    </row>
    <row r="18" spans="2:28" x14ac:dyDescent="0.2">
      <c r="B18" s="98"/>
      <c r="C18" s="57" t="s">
        <v>577</v>
      </c>
      <c r="D18" s="18">
        <v>16</v>
      </c>
      <c r="E18" s="18">
        <v>0</v>
      </c>
      <c r="F18" s="46">
        <v>0</v>
      </c>
      <c r="G18" s="46">
        <v>134</v>
      </c>
      <c r="H18" s="78">
        <f>SUM(D18:G18)</f>
        <v>150</v>
      </c>
      <c r="I18" s="53">
        <f>H18/H19</f>
        <v>5.4446460980036297E-2</v>
      </c>
      <c r="J18" s="65">
        <f>D18/H18</f>
        <v>0.10666666666666667</v>
      </c>
      <c r="K18" s="34">
        <f>G18/H18</f>
        <v>0.89333333333333331</v>
      </c>
      <c r="L18" s="102">
        <v>0.04</v>
      </c>
      <c r="P18" s="98"/>
      <c r="Q18" s="57" t="s">
        <v>577</v>
      </c>
      <c r="R18" s="18">
        <v>16</v>
      </c>
      <c r="S18" s="18">
        <v>0</v>
      </c>
      <c r="T18" s="18">
        <v>0</v>
      </c>
      <c r="U18" s="18">
        <v>134</v>
      </c>
      <c r="V18" s="78">
        <f>SUM(R18:U18)</f>
        <v>150</v>
      </c>
      <c r="W18" s="53">
        <f>V18/V19</f>
        <v>5.4446460980036297E-2</v>
      </c>
      <c r="X18" s="65">
        <f>R18/V18</f>
        <v>0.10666666666666667</v>
      </c>
      <c r="Y18" s="34">
        <f>U18/V18</f>
        <v>0.89333333333333331</v>
      </c>
    </row>
    <row r="19" spans="2:28" x14ac:dyDescent="0.2">
      <c r="C19" s="46"/>
      <c r="D19" s="79">
        <f>SUM(D15:D18)</f>
        <v>2259</v>
      </c>
      <c r="E19" s="80">
        <f>SUM(E15:E18)</f>
        <v>166</v>
      </c>
      <c r="F19" s="80">
        <f>SUM(F15:F18)</f>
        <v>130</v>
      </c>
      <c r="G19" s="81">
        <f>SUM(G15:G18)</f>
        <v>200</v>
      </c>
      <c r="H19" s="57">
        <f>SUM(H15:H18)</f>
        <v>2755</v>
      </c>
      <c r="I19" s="46"/>
      <c r="J19" s="46"/>
      <c r="K19" s="46" t="s">
        <v>625</v>
      </c>
      <c r="L19" s="46" t="s">
        <v>598</v>
      </c>
      <c r="M19" s="46" t="s">
        <v>596</v>
      </c>
      <c r="N19" s="46" t="s">
        <v>619</v>
      </c>
      <c r="P19" s="18"/>
      <c r="Q19" s="46"/>
      <c r="R19" s="79">
        <f>SUM(R15:R18)</f>
        <v>2244</v>
      </c>
      <c r="S19" s="80">
        <f>SUM(S15:S18)</f>
        <v>178</v>
      </c>
      <c r="T19" s="80">
        <f>SUM(T15:T18)</f>
        <v>125</v>
      </c>
      <c r="U19" s="81">
        <f>SUM(U15:U18)</f>
        <v>208</v>
      </c>
      <c r="V19" s="57">
        <f>SUM(V15:V18)</f>
        <v>2755</v>
      </c>
      <c r="W19" s="46"/>
      <c r="X19" s="46"/>
      <c r="Y19" s="46" t="s">
        <v>625</v>
      </c>
      <c r="Z19" s="46" t="s">
        <v>598</v>
      </c>
      <c r="AA19" s="46" t="s">
        <v>596</v>
      </c>
      <c r="AB19" s="46" t="s">
        <v>619</v>
      </c>
    </row>
    <row r="20" spans="2:28" x14ac:dyDescent="0.2">
      <c r="C20" s="66" t="s">
        <v>598</v>
      </c>
      <c r="D20" s="73">
        <f>D15/D19</f>
        <v>0.96857016378928729</v>
      </c>
      <c r="E20" s="60">
        <f>E16/E19</f>
        <v>0.65662650602409633</v>
      </c>
      <c r="F20" s="60">
        <f>F17/F19</f>
        <v>0.74615384615384617</v>
      </c>
      <c r="G20" s="61">
        <f>G18/G19</f>
        <v>0.67</v>
      </c>
      <c r="H20" s="46"/>
      <c r="I20" s="46"/>
      <c r="J20" s="46"/>
      <c r="K20" s="47">
        <f>SUM(D15,E16,F17,G18 )/H19</f>
        <v>0.91760435571687837</v>
      </c>
      <c r="L20" s="67">
        <f>(E16+F17+G18)/SUM(E19:G19)</f>
        <v>0.68548387096774188</v>
      </c>
      <c r="M20" s="47">
        <f>(E16+F17+G18)/SUM(H16:H18)</f>
        <v>0.815347721822542</v>
      </c>
      <c r="N20" s="68">
        <f>2*L20*M20/(L20+M20)</f>
        <v>0.74479737130339541</v>
      </c>
      <c r="P20" s="18"/>
      <c r="Q20" s="66" t="s">
        <v>598</v>
      </c>
      <c r="R20" s="73">
        <f>R15/R19</f>
        <v>0.96613190730837795</v>
      </c>
      <c r="S20" s="60">
        <f>S16/S19</f>
        <v>0.6067415730337079</v>
      </c>
      <c r="T20" s="60">
        <f>T17/T19</f>
        <v>0.74399999999999999</v>
      </c>
      <c r="U20" s="61">
        <f>U18/U19</f>
        <v>0.64423076923076927</v>
      </c>
      <c r="V20" s="46"/>
      <c r="W20" s="46"/>
      <c r="X20" s="46"/>
      <c r="Y20" s="47">
        <f>SUM(R15,S16,T17,U18 )/V19</f>
        <v>0.90852994555353905</v>
      </c>
      <c r="Z20" s="67">
        <f>(S16+T17+U18)/SUM(S19:U19)</f>
        <v>0.65557729941291587</v>
      </c>
      <c r="AA20" s="47">
        <f>(S16+T17+U18)/SUM(V16:V18)</f>
        <v>0.80335731414868106</v>
      </c>
      <c r="AB20" s="68">
        <f>2*Z20*AA20/(Z20+AA20)</f>
        <v>0.72198275862068984</v>
      </c>
    </row>
    <row r="22" spans="2:28" x14ac:dyDescent="0.2">
      <c r="B22" s="18">
        <f>L15/K5</f>
        <v>1.7755671175858481</v>
      </c>
      <c r="D22" s="18">
        <f>D5*B22</f>
        <v>22455.597336108221</v>
      </c>
      <c r="E22" s="18">
        <f>E5*B22</f>
        <v>562.8547762747138</v>
      </c>
      <c r="F22" s="18">
        <f>F5*B22</f>
        <v>367.54239334027056</v>
      </c>
      <c r="G22" s="18">
        <f>G5*B22</f>
        <v>502.48549427679501</v>
      </c>
    </row>
    <row r="23" spans="2:28" x14ac:dyDescent="0.2">
      <c r="B23" s="18">
        <f t="shared" ref="B23:B25" si="0">L16/K6</f>
        <v>0.28432573972244041</v>
      </c>
      <c r="D23" s="18">
        <f t="shared" ref="D23:D25" si="1">D6*B23</f>
        <v>177.9879130662477</v>
      </c>
      <c r="E23" s="18">
        <f t="shared" ref="E23:E25" si="2">E6*B23</f>
        <v>898.18501178318922</v>
      </c>
      <c r="F23" s="18">
        <f t="shared" ref="F23:F25" si="3">F6*B23</f>
        <v>4.8335375752814871</v>
      </c>
      <c r="G23" s="18">
        <f t="shared" ref="G23:G25" si="4">G6*B23</f>
        <v>4.8335375752814871</v>
      </c>
      <c r="H23" s="88">
        <f>SUM(D23:G23)</f>
        <v>1085.8399999999999</v>
      </c>
    </row>
    <row r="24" spans="2:28" x14ac:dyDescent="0.2">
      <c r="B24" s="18">
        <f t="shared" si="0"/>
        <v>0.22083384177343912</v>
      </c>
      <c r="D24" s="18">
        <f t="shared" si="1"/>
        <v>100.03773032336792</v>
      </c>
      <c r="E24" s="18">
        <f t="shared" si="2"/>
        <v>5.5208460443359781</v>
      </c>
      <c r="F24" s="18">
        <f t="shared" si="3"/>
        <v>937.21882448647568</v>
      </c>
      <c r="G24" s="18">
        <f t="shared" si="4"/>
        <v>43.062599145820627</v>
      </c>
      <c r="H24" s="88">
        <f>SUM(D24:G24)</f>
        <v>1085.8400000000001</v>
      </c>
    </row>
    <row r="25" spans="2:28" x14ac:dyDescent="0.2">
      <c r="B25" s="18">
        <f t="shared" si="0"/>
        <v>0.21909604519774012</v>
      </c>
      <c r="D25" s="18">
        <f t="shared" si="1"/>
        <v>138.03050847457627</v>
      </c>
      <c r="E25" s="18">
        <f t="shared" si="2"/>
        <v>6.1346892655367231</v>
      </c>
      <c r="F25" s="18">
        <f t="shared" si="3"/>
        <v>38.560903954802264</v>
      </c>
      <c r="G25" s="18">
        <f t="shared" si="4"/>
        <v>903.11389830508472</v>
      </c>
      <c r="H25" s="86">
        <f>SUM(D25:G25)</f>
        <v>1085.8399999999999</v>
      </c>
      <c r="P25" s="3" t="s">
        <v>707</v>
      </c>
    </row>
    <row r="26" spans="2:28" x14ac:dyDescent="0.2">
      <c r="E26" s="89">
        <f>SUM(E22:E25)</f>
        <v>1472.6953233677757</v>
      </c>
      <c r="F26" s="89">
        <f>SUM(F22:F25)</f>
        <v>1348.15565935683</v>
      </c>
      <c r="G26" s="87">
        <f>SUM(G22:G25)</f>
        <v>1453.4955293029818</v>
      </c>
      <c r="H26">
        <f>SUM(D22:G25)</f>
        <v>27146.000000000015</v>
      </c>
      <c r="K26" s="46" t="s">
        <v>625</v>
      </c>
      <c r="L26" s="46" t="s">
        <v>598</v>
      </c>
      <c r="M26" s="46" t="s">
        <v>596</v>
      </c>
      <c r="N26" s="46" t="s">
        <v>619</v>
      </c>
      <c r="P26" s="18"/>
      <c r="Q26" s="46"/>
      <c r="R26" s="93" t="s">
        <v>573</v>
      </c>
      <c r="S26" s="94"/>
      <c r="T26" s="94"/>
      <c r="U26" s="95"/>
      <c r="V26" s="46"/>
      <c r="W26" s="46"/>
      <c r="X26" s="46"/>
      <c r="Y26" s="18"/>
    </row>
    <row r="27" spans="2:28" x14ac:dyDescent="0.2">
      <c r="K27" s="47">
        <f>SUM(D22,E23,F24,G25 )/H26</f>
        <v>0.92809677560903847</v>
      </c>
      <c r="L27" s="67">
        <f>(E23+F24+G25)/SUM(E26:G26)</f>
        <v>0.64068688087613679</v>
      </c>
      <c r="M27" s="47">
        <f>(E23+F24+G25)/SUM(H23:H25)</f>
        <v>0.84067564729449074</v>
      </c>
      <c r="N27" s="68">
        <f>2*L27*M27/(L27+M27)</f>
        <v>0.72718169664893262</v>
      </c>
      <c r="P27" s="18"/>
      <c r="Q27" s="46"/>
      <c r="R27" s="84" t="s">
        <v>574</v>
      </c>
      <c r="S27" s="52" t="s">
        <v>575</v>
      </c>
      <c r="T27" s="52" t="s">
        <v>576</v>
      </c>
      <c r="U27" s="55" t="s">
        <v>577</v>
      </c>
      <c r="V27" s="82" t="s">
        <v>599</v>
      </c>
      <c r="W27" s="49" t="s">
        <v>600</v>
      </c>
      <c r="X27" s="63" t="s">
        <v>596</v>
      </c>
      <c r="Y27" s="18"/>
    </row>
    <row r="28" spans="2:28" x14ac:dyDescent="0.2">
      <c r="P28" s="96" t="s">
        <v>579</v>
      </c>
      <c r="Q28" s="56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3">
        <f>SUM(R28:U28)</f>
        <v>13454</v>
      </c>
      <c r="W28" s="51">
        <f>V28/V32</f>
        <v>0.49561629706034038</v>
      </c>
      <c r="X28" s="64">
        <f>R28/V28</f>
        <v>0.93860561914672214</v>
      </c>
      <c r="Y28" s="24">
        <f>V28/V32</f>
        <v>0.49561629706034038</v>
      </c>
    </row>
    <row r="29" spans="2:28" x14ac:dyDescent="0.2">
      <c r="P29" s="97"/>
      <c r="Q29" s="74" t="s">
        <v>575</v>
      </c>
      <c r="R29" s="18">
        <v>655</v>
      </c>
      <c r="S29" s="18">
        <v>3112</v>
      </c>
      <c r="T29" s="18">
        <v>29</v>
      </c>
      <c r="U29" s="18">
        <v>23</v>
      </c>
      <c r="V29" s="83">
        <f>SUM(R29:U29)</f>
        <v>3819</v>
      </c>
      <c r="W29" s="51">
        <f>V29/V32</f>
        <v>0.14068371030722759</v>
      </c>
      <c r="X29" s="64">
        <f>S29/V29</f>
        <v>0.81487300340403246</v>
      </c>
      <c r="Y29" s="24">
        <f>V29/V32</f>
        <v>0.14068371030722759</v>
      </c>
    </row>
    <row r="30" spans="2:28" x14ac:dyDescent="0.2">
      <c r="P30" s="97"/>
      <c r="Q30" s="74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3">
        <f>SUM(R30:U30)</f>
        <v>4917</v>
      </c>
      <c r="W30" s="51">
        <f>V30/V32</f>
        <v>0.18113165843954909</v>
      </c>
      <c r="X30" s="64">
        <f>T30/V30</f>
        <v>0.86719544437665241</v>
      </c>
      <c r="Y30" s="24">
        <f>V30/V32</f>
        <v>0.18113165843954909</v>
      </c>
    </row>
    <row r="31" spans="2:28" x14ac:dyDescent="0.2">
      <c r="P31" s="98"/>
      <c r="Q31" s="57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4">
        <f>SUM(R31:U31)</f>
        <v>4956</v>
      </c>
      <c r="W31" s="53">
        <f>V31/V32</f>
        <v>0.18256833419288293</v>
      </c>
      <c r="X31" s="65">
        <f>U31/V31</f>
        <v>0.8282889426957224</v>
      </c>
      <c r="Y31" s="24">
        <f>V31/V32</f>
        <v>0.18256833419288293</v>
      </c>
    </row>
    <row r="32" spans="2:28" x14ac:dyDescent="0.2">
      <c r="P32" s="18"/>
      <c r="Q32" s="46"/>
      <c r="R32" s="79">
        <f>SUM(R28:R31)</f>
        <v>14384</v>
      </c>
      <c r="S32" s="80">
        <f>SUM(S28:S31)</f>
        <v>3492</v>
      </c>
      <c r="T32" s="80">
        <f>SUM(T28:T31)</f>
        <v>4688</v>
      </c>
      <c r="U32" s="81">
        <f>SUM(U28:U31)</f>
        <v>4582</v>
      </c>
      <c r="V32" s="57">
        <f>SUM(V28:V31)</f>
        <v>27146</v>
      </c>
      <c r="W32" s="46"/>
      <c r="X32" s="46"/>
      <c r="Y32" s="46" t="s">
        <v>625</v>
      </c>
      <c r="Z32" s="46" t="s">
        <v>598</v>
      </c>
      <c r="AA32" s="46" t="s">
        <v>596</v>
      </c>
      <c r="AB32" s="46" t="s">
        <v>619</v>
      </c>
    </row>
    <row r="33" spans="16:28" x14ac:dyDescent="0.2">
      <c r="P33" s="18"/>
      <c r="Q33" s="79" t="s">
        <v>598</v>
      </c>
      <c r="R33" s="60">
        <f>R28/R32</f>
        <v>0.87791991101223577</v>
      </c>
      <c r="S33" s="60">
        <f>S29/S32</f>
        <v>0.89117983963344793</v>
      </c>
      <c r="T33" s="60">
        <f>T30/T32</f>
        <v>0.90955631399317405</v>
      </c>
      <c r="U33" s="61">
        <f>U31/U32</f>
        <v>0.89589698821475339</v>
      </c>
      <c r="V33" s="46"/>
      <c r="W33" s="46"/>
      <c r="X33" s="46"/>
      <c r="Y33" s="47">
        <f>SUM(R28,S29,T30,U31 )/V32</f>
        <v>0.88812348043910705</v>
      </c>
      <c r="Z33" s="67">
        <f>(S29+T30+U31)/SUM(S32:U32)</f>
        <v>0.89962388340385524</v>
      </c>
      <c r="AA33" s="47">
        <f>(S29+T30+U31)/SUM(V29:V31)</f>
        <v>0.83851884312007008</v>
      </c>
      <c r="AB33" s="68">
        <f>2*Z33*AA33/(Z33+AA33)</f>
        <v>0.86799727829439788</v>
      </c>
    </row>
    <row r="34" spans="16:28" x14ac:dyDescent="0.2">
      <c r="P34" s="18"/>
      <c r="Q34" s="46"/>
      <c r="R34" s="46"/>
      <c r="S34" s="46"/>
      <c r="T34" s="46"/>
      <c r="U34" s="46"/>
      <c r="V34" s="46"/>
      <c r="W34" s="46"/>
      <c r="X34" s="46"/>
    </row>
    <row r="35" spans="16:28" x14ac:dyDescent="0.2">
      <c r="P35" s="18"/>
      <c r="Q35" s="46"/>
      <c r="R35" s="46"/>
      <c r="S35" s="46"/>
      <c r="T35" s="46"/>
      <c r="U35" s="46"/>
      <c r="V35" s="46"/>
      <c r="W35" s="46"/>
      <c r="X35" s="46"/>
    </row>
    <row r="36" spans="16:28" x14ac:dyDescent="0.2">
      <c r="P36" s="18"/>
      <c r="Q36" s="46"/>
      <c r="R36" s="93" t="s">
        <v>573</v>
      </c>
      <c r="S36" s="94"/>
      <c r="T36" s="94"/>
      <c r="U36" s="95"/>
      <c r="V36" s="46"/>
      <c r="W36" s="46"/>
      <c r="X36" s="46"/>
    </row>
    <row r="37" spans="16:28" x14ac:dyDescent="0.2">
      <c r="P37" s="18"/>
      <c r="Q37" s="46"/>
      <c r="R37" s="84" t="s">
        <v>574</v>
      </c>
      <c r="S37" s="52" t="s">
        <v>575</v>
      </c>
      <c r="T37" s="52" t="s">
        <v>576</v>
      </c>
      <c r="U37" s="55" t="s">
        <v>577</v>
      </c>
      <c r="V37" s="79" t="s">
        <v>599</v>
      </c>
      <c r="W37" s="61" t="s">
        <v>600</v>
      </c>
      <c r="X37" s="66" t="s">
        <v>597</v>
      </c>
      <c r="Y37" s="44" t="s">
        <v>596</v>
      </c>
    </row>
    <row r="38" spans="16:28" x14ac:dyDescent="0.2">
      <c r="P38" s="96" t="s">
        <v>579</v>
      </c>
      <c r="Q38" s="56" t="s">
        <v>574</v>
      </c>
      <c r="R38" s="18">
        <v>2165</v>
      </c>
      <c r="S38" s="18">
        <v>63</v>
      </c>
      <c r="T38" s="18">
        <v>38</v>
      </c>
      <c r="U38" s="18">
        <v>72</v>
      </c>
      <c r="V38" s="83">
        <f>SUM(R38:U38)</f>
        <v>2338</v>
      </c>
      <c r="W38" s="51">
        <f>V38/V42</f>
        <v>0.84863883847549915</v>
      </c>
      <c r="X38" s="64"/>
      <c r="Y38" s="45">
        <f>R38/V38</f>
        <v>0.92600513259195893</v>
      </c>
      <c r="Z38" s="102">
        <v>0.88</v>
      </c>
    </row>
    <row r="39" spans="16:28" x14ac:dyDescent="0.2">
      <c r="P39" s="97"/>
      <c r="Q39" s="74" t="s">
        <v>575</v>
      </c>
      <c r="R39" s="18">
        <v>29</v>
      </c>
      <c r="S39" s="18">
        <v>111</v>
      </c>
      <c r="T39" s="18">
        <v>0</v>
      </c>
      <c r="U39" s="18">
        <v>2</v>
      </c>
      <c r="V39" s="83">
        <f>SUM(R39:U39)</f>
        <v>142</v>
      </c>
      <c r="W39" s="51">
        <f>V39/V42</f>
        <v>5.1542649727767696E-2</v>
      </c>
      <c r="X39" s="64">
        <f>R39/V39</f>
        <v>0.20422535211267606</v>
      </c>
      <c r="Y39" s="33">
        <f>S39/V39</f>
        <v>0.78169014084507038</v>
      </c>
      <c r="Z39" s="102">
        <v>0.04</v>
      </c>
    </row>
    <row r="40" spans="16:28" x14ac:dyDescent="0.2">
      <c r="P40" s="97"/>
      <c r="Q40" s="74" t="s">
        <v>576</v>
      </c>
      <c r="R40" s="18">
        <v>25</v>
      </c>
      <c r="S40" s="18">
        <v>0</v>
      </c>
      <c r="T40" s="18">
        <v>97</v>
      </c>
      <c r="U40" s="18">
        <v>3</v>
      </c>
      <c r="V40" s="83">
        <f>SUM(R40:U40)</f>
        <v>125</v>
      </c>
      <c r="W40" s="51">
        <f>V40/V42</f>
        <v>4.5372050816696916E-2</v>
      </c>
      <c r="X40" s="64">
        <f>R40/V40</f>
        <v>0.2</v>
      </c>
      <c r="Y40" s="33">
        <f>T40/V40</f>
        <v>0.77600000000000002</v>
      </c>
      <c r="Z40" s="102">
        <v>0.04</v>
      </c>
    </row>
    <row r="41" spans="16:28" x14ac:dyDescent="0.2">
      <c r="P41" s="98"/>
      <c r="Q41" s="57" t="s">
        <v>577</v>
      </c>
      <c r="R41" s="18">
        <v>18</v>
      </c>
      <c r="S41" s="18">
        <v>0</v>
      </c>
      <c r="T41" s="18">
        <v>1</v>
      </c>
      <c r="U41" s="18">
        <v>131</v>
      </c>
      <c r="V41" s="84">
        <f>SUM(R41:U41)</f>
        <v>150</v>
      </c>
      <c r="W41" s="53">
        <f>V41/V42</f>
        <v>5.4446460980036297E-2</v>
      </c>
      <c r="X41" s="65">
        <f>R41/V41</f>
        <v>0.12</v>
      </c>
      <c r="Y41" s="34">
        <f>U41/V41</f>
        <v>0.87333333333333329</v>
      </c>
      <c r="Z41" s="102">
        <v>0.04</v>
      </c>
    </row>
    <row r="42" spans="16:28" x14ac:dyDescent="0.2">
      <c r="P42" s="18"/>
      <c r="Q42" s="46"/>
      <c r="R42" s="79">
        <f>SUM(R38:R41)</f>
        <v>2237</v>
      </c>
      <c r="S42" s="80">
        <f>SUM(S38:S41)</f>
        <v>174</v>
      </c>
      <c r="T42" s="80">
        <f>SUM(T38:T41)</f>
        <v>136</v>
      </c>
      <c r="U42" s="81">
        <f>SUM(U38:U41)</f>
        <v>208</v>
      </c>
      <c r="V42" s="57">
        <f>SUM(V38:V41)</f>
        <v>2755</v>
      </c>
      <c r="W42" s="46"/>
      <c r="X42" s="46"/>
      <c r="Y42" s="46" t="s">
        <v>625</v>
      </c>
      <c r="Z42" s="46" t="s">
        <v>598</v>
      </c>
      <c r="AA42" s="46" t="s">
        <v>596</v>
      </c>
      <c r="AB42" s="46" t="s">
        <v>619</v>
      </c>
    </row>
    <row r="43" spans="16:28" x14ac:dyDescent="0.2">
      <c r="P43" s="18"/>
      <c r="Q43" s="66" t="s">
        <v>598</v>
      </c>
      <c r="R43" s="73">
        <f>R38/R42</f>
        <v>0.967814036656236</v>
      </c>
      <c r="S43" s="60">
        <f>S39/S42</f>
        <v>0.63793103448275867</v>
      </c>
      <c r="T43" s="60">
        <f>T40/T42</f>
        <v>0.71323529411764708</v>
      </c>
      <c r="U43" s="61">
        <f>U41/U42</f>
        <v>0.62980769230769229</v>
      </c>
      <c r="V43" s="46"/>
      <c r="W43" s="46"/>
      <c r="X43" s="46"/>
      <c r="Y43" s="47">
        <f>SUM(R38,S39,T40,U41 )/V42</f>
        <v>0.90889292196007254</v>
      </c>
      <c r="Z43" s="67">
        <f>(S39+T40+U41)/SUM(S42:U42)</f>
        <v>0.65444015444015446</v>
      </c>
      <c r="AA43" s="47">
        <f>(S39+T40+U41)/SUM(V39:V41)</f>
        <v>0.81294964028776984</v>
      </c>
      <c r="AB43" s="68">
        <f>2*Z43*AA43/(Z43+AA43)</f>
        <v>0.72513368983957216</v>
      </c>
    </row>
    <row r="45" spans="16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16:28" x14ac:dyDescent="0.2">
      <c r="P46" s="18">
        <f t="shared" ref="P46:P48" si="5">Z39/Y29</f>
        <v>0.28432573972244041</v>
      </c>
      <c r="Q46" s="18"/>
      <c r="R46" s="18">
        <f t="shared" ref="R46:R48" si="6">R29*P46</f>
        <v>186.23335951819845</v>
      </c>
      <c r="S46" s="18">
        <f t="shared" ref="S46:S48" si="7">S29*P46</f>
        <v>884.82170201623455</v>
      </c>
      <c r="T46" s="18">
        <f t="shared" ref="T46:T48" si="8">T29*P46</f>
        <v>8.2454464519507713</v>
      </c>
      <c r="U46" s="18">
        <f t="shared" ref="U46:U48" si="9">U29*P46</f>
        <v>6.5394920136161296</v>
      </c>
      <c r="V46" s="88">
        <f>SUM(R46:U46)</f>
        <v>1085.8399999999999</v>
      </c>
    </row>
    <row r="47" spans="16:28" x14ac:dyDescent="0.2">
      <c r="P47" s="18">
        <f t="shared" si="5"/>
        <v>0.22083384177343912</v>
      </c>
      <c r="Q47" s="18"/>
      <c r="R47" s="18">
        <f t="shared" si="6"/>
        <v>101.36273337400856</v>
      </c>
      <c r="S47" s="18">
        <f t="shared" si="7"/>
        <v>4.8583445190156604</v>
      </c>
      <c r="T47" s="18">
        <f t="shared" si="8"/>
        <v>941.63550132194439</v>
      </c>
      <c r="U47" s="18">
        <f t="shared" si="9"/>
        <v>37.983420785031527</v>
      </c>
      <c r="V47" s="88">
        <f>SUM(R47:U47)</f>
        <v>1085.8400000000001</v>
      </c>
    </row>
    <row r="48" spans="16:28" x14ac:dyDescent="0.2">
      <c r="P48" s="18">
        <f t="shared" si="5"/>
        <v>0.21909604519774012</v>
      </c>
      <c r="Q48" s="18"/>
      <c r="R48" s="18">
        <f t="shared" si="6"/>
        <v>140.65966101694914</v>
      </c>
      <c r="S48" s="18">
        <f t="shared" si="7"/>
        <v>3.0673446327683616</v>
      </c>
      <c r="T48" s="18">
        <f t="shared" si="8"/>
        <v>42.723728813559326</v>
      </c>
      <c r="U48" s="18">
        <f t="shared" si="9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6" t="s">
        <v>625</v>
      </c>
      <c r="Z49" s="46" t="s">
        <v>598</v>
      </c>
      <c r="AA49" s="46" t="s">
        <v>596</v>
      </c>
      <c r="AB49" s="46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7">
        <f>SUM(R45,S46,T47,U48 )/V49</f>
        <v>0.92638724046817167</v>
      </c>
      <c r="Z50" s="67">
        <f>(S46+T47+U48)/SUM(S49:U49)</f>
        <v>0.6345253510425799</v>
      </c>
      <c r="AA50" s="47">
        <f>(S46+T47+U48)/SUM(V46:V48)</f>
        <v>0.83678579682546905</v>
      </c>
      <c r="AB50" s="68">
        <f>2*Z50*AA50/(Z50+AA50)</f>
        <v>0.72175325015038039</v>
      </c>
    </row>
  </sheetData>
  <mergeCells count="12">
    <mergeCell ref="D3:G3"/>
    <mergeCell ref="B5:B8"/>
    <mergeCell ref="D13:G13"/>
    <mergeCell ref="B15:B18"/>
    <mergeCell ref="R3:U3"/>
    <mergeCell ref="P5:P8"/>
    <mergeCell ref="R26:U26"/>
    <mergeCell ref="P28:P31"/>
    <mergeCell ref="R36:U36"/>
    <mergeCell ref="P38:P41"/>
    <mergeCell ref="R13:U13"/>
    <mergeCell ref="P15:P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2019-01-10T14:04:58Z</dcterms:modified>
</cp:coreProperties>
</file>