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3620" yWindow="-20920" windowWidth="30820" windowHeight="18980" tabRatio="500" activeTab="2"/>
  </bookViews>
  <sheets>
    <sheet name="SemEval2018_Task3_A" sheetId="1" r:id="rId1"/>
    <sheet name="SemEval2018_Task3_B" sheetId="2" r:id="rId2"/>
    <sheet name="SemEval2019_Task3" sheetId="4" r:id="rId3"/>
    <sheet name="SemEval2019_Task3 混淆矩阵" sheetId="3" r:id="rId4"/>
    <sheet name="工作表1" sheetId="5" r:id="rId5"/>
    <sheet name="93submi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6" l="1"/>
  <c r="F21" i="6"/>
  <c r="H21" i="6"/>
  <c r="E20" i="6"/>
  <c r="H20" i="6"/>
  <c r="D7" i="6"/>
  <c r="D15" i="6"/>
  <c r="P23" i="6"/>
  <c r="Q23" i="6"/>
  <c r="R23" i="6"/>
  <c r="U24" i="6"/>
  <c r="S20" i="6"/>
  <c r="S21" i="6"/>
  <c r="S22" i="6"/>
  <c r="V24" i="6"/>
  <c r="W24" i="6"/>
  <c r="S19" i="6"/>
  <c r="S23" i="6"/>
  <c r="T24" i="6"/>
  <c r="R24" i="6"/>
  <c r="Q24" i="6"/>
  <c r="P24" i="6"/>
  <c r="O23" i="6"/>
  <c r="V22" i="6"/>
  <c r="T22" i="6"/>
  <c r="V21" i="6"/>
  <c r="T21" i="6"/>
  <c r="V20" i="6"/>
  <c r="T20" i="6"/>
  <c r="V19" i="6"/>
  <c r="G22" i="6"/>
  <c r="J24" i="6"/>
  <c r="H22" i="6"/>
  <c r="K24" i="6"/>
  <c r="L24" i="6"/>
  <c r="D20" i="6"/>
  <c r="D21" i="6"/>
  <c r="D22" i="6"/>
  <c r="F19" i="6"/>
  <c r="F22" i="6"/>
  <c r="E19" i="6"/>
  <c r="E21" i="6"/>
  <c r="G19" i="6"/>
  <c r="P53" i="6"/>
  <c r="Q53" i="6"/>
  <c r="R53" i="6"/>
  <c r="U54" i="6"/>
  <c r="S50" i="6"/>
  <c r="S51" i="6"/>
  <c r="S52" i="6"/>
  <c r="V54" i="6"/>
  <c r="W54" i="6"/>
  <c r="S49" i="6"/>
  <c r="S53" i="6"/>
  <c r="T54" i="6"/>
  <c r="R54" i="6"/>
  <c r="Q54" i="6"/>
  <c r="P54" i="6"/>
  <c r="O53" i="6"/>
  <c r="V52" i="6"/>
  <c r="T52" i="6"/>
  <c r="V51" i="6"/>
  <c r="T51" i="6"/>
  <c r="V50" i="6"/>
  <c r="T50" i="6"/>
  <c r="V49" i="6"/>
  <c r="P45" i="6"/>
  <c r="Q45" i="6"/>
  <c r="R45" i="6"/>
  <c r="U46" i="6"/>
  <c r="S42" i="6"/>
  <c r="S43" i="6"/>
  <c r="S44" i="6"/>
  <c r="V46" i="6"/>
  <c r="W46" i="6"/>
  <c r="S41" i="6"/>
  <c r="S45" i="6"/>
  <c r="T46" i="6"/>
  <c r="R46" i="6"/>
  <c r="Q46" i="6"/>
  <c r="P46" i="6"/>
  <c r="O45" i="6"/>
  <c r="V44" i="6"/>
  <c r="T44" i="6"/>
  <c r="V43" i="6"/>
  <c r="T43" i="6"/>
  <c r="V42" i="6"/>
  <c r="T42" i="6"/>
  <c r="V41" i="6"/>
  <c r="P31" i="6"/>
  <c r="Q31" i="6"/>
  <c r="R31" i="6"/>
  <c r="U32" i="6"/>
  <c r="S28" i="6"/>
  <c r="S29" i="6"/>
  <c r="S30" i="6"/>
  <c r="V32" i="6"/>
  <c r="W32" i="6"/>
  <c r="S27" i="6"/>
  <c r="S31" i="6"/>
  <c r="T32" i="6"/>
  <c r="R32" i="6"/>
  <c r="Q32" i="6"/>
  <c r="P32" i="6"/>
  <c r="O31" i="6"/>
  <c r="V30" i="6"/>
  <c r="T30" i="6"/>
  <c r="V29" i="6"/>
  <c r="T29" i="6"/>
  <c r="V28" i="6"/>
  <c r="T28" i="6"/>
  <c r="V27" i="6"/>
  <c r="E12" i="6"/>
  <c r="H12" i="6"/>
  <c r="F13" i="6"/>
  <c r="H13" i="6"/>
  <c r="G14" i="6"/>
  <c r="H14" i="6"/>
  <c r="H11" i="6"/>
  <c r="K11" i="6"/>
  <c r="K14" i="6"/>
  <c r="K13" i="6"/>
  <c r="K12" i="6"/>
  <c r="S14" i="6"/>
  <c r="S11" i="6"/>
  <c r="S12" i="6"/>
  <c r="S13" i="6"/>
  <c r="S15" i="6"/>
  <c r="V14" i="6"/>
  <c r="V13" i="6"/>
  <c r="V12" i="6"/>
  <c r="V11" i="6"/>
  <c r="P15" i="6"/>
  <c r="Q15" i="6"/>
  <c r="R15" i="6"/>
  <c r="U16" i="6"/>
  <c r="V16" i="6"/>
  <c r="W16" i="6"/>
  <c r="T16" i="6"/>
  <c r="R16" i="6"/>
  <c r="Q16" i="6"/>
  <c r="P16" i="6"/>
  <c r="O15" i="6"/>
  <c r="T14" i="6"/>
  <c r="T13" i="6"/>
  <c r="T12" i="6"/>
  <c r="J16" i="6"/>
  <c r="K16" i="6"/>
  <c r="L16" i="6"/>
  <c r="D12" i="6"/>
  <c r="D13" i="6"/>
  <c r="D14" i="6"/>
  <c r="D11" i="6"/>
  <c r="I16" i="6"/>
  <c r="E4" i="6"/>
  <c r="F5" i="6"/>
  <c r="G6" i="6"/>
  <c r="J8" i="6"/>
  <c r="H4" i="6"/>
  <c r="H5" i="6"/>
  <c r="H6" i="6"/>
  <c r="K8" i="6"/>
  <c r="L8" i="6"/>
  <c r="D4" i="6"/>
  <c r="D5" i="6"/>
  <c r="D6" i="6"/>
  <c r="D3" i="6"/>
  <c r="I8" i="6"/>
  <c r="G3" i="6"/>
  <c r="F3" i="6"/>
  <c r="E3" i="6"/>
  <c r="E11" i="6"/>
  <c r="E13" i="6"/>
  <c r="F11" i="6"/>
  <c r="F14" i="6"/>
  <c r="G11" i="6"/>
  <c r="J4" i="6"/>
  <c r="J5" i="6"/>
  <c r="J6" i="6"/>
  <c r="J3" i="6"/>
  <c r="H3" i="6"/>
  <c r="H30" i="5"/>
  <c r="H27" i="5"/>
  <c r="H28" i="5"/>
  <c r="H29" i="5"/>
  <c r="H31" i="5"/>
  <c r="F174" i="4"/>
  <c r="F173" i="4"/>
  <c r="E41" i="5"/>
  <c r="F41" i="5"/>
  <c r="G41" i="5"/>
  <c r="J42" i="5"/>
  <c r="H38" i="5"/>
  <c r="H39" i="5"/>
  <c r="H40" i="5"/>
  <c r="K42" i="5"/>
  <c r="L42" i="5"/>
  <c r="H37" i="5"/>
  <c r="H41" i="5"/>
  <c r="I42" i="5"/>
  <c r="G42" i="5"/>
  <c r="F42" i="5"/>
  <c r="E42" i="5"/>
  <c r="D41" i="5"/>
  <c r="D42" i="5"/>
  <c r="I40" i="5"/>
  <c r="I39" i="5"/>
  <c r="I38" i="5"/>
  <c r="I37" i="5"/>
  <c r="E31" i="5"/>
  <c r="F31" i="5"/>
  <c r="G31" i="5"/>
  <c r="J32" i="5"/>
  <c r="K32" i="5"/>
  <c r="L32" i="5"/>
  <c r="I32" i="5"/>
  <c r="G32" i="5"/>
  <c r="F32" i="5"/>
  <c r="E32" i="5"/>
  <c r="D31" i="5"/>
  <c r="D32" i="5"/>
  <c r="I30" i="5"/>
  <c r="I29" i="5"/>
  <c r="I28" i="5"/>
  <c r="I27" i="5"/>
  <c r="T31" i="5"/>
  <c r="T28" i="5"/>
  <c r="T29" i="5"/>
  <c r="T30" i="5"/>
  <c r="T32" i="5"/>
  <c r="W31" i="5"/>
  <c r="W30" i="5"/>
  <c r="W29" i="5"/>
  <c r="W28" i="5"/>
  <c r="H8" i="5"/>
  <c r="H5" i="5"/>
  <c r="H6" i="5"/>
  <c r="H7" i="5"/>
  <c r="H9" i="5"/>
  <c r="I8" i="5"/>
  <c r="I7" i="5"/>
  <c r="I6" i="5"/>
  <c r="I5" i="5"/>
  <c r="N18" i="3"/>
  <c r="N17" i="3"/>
  <c r="N16" i="3"/>
  <c r="N15" i="3"/>
  <c r="N8" i="3"/>
  <c r="N7" i="3"/>
  <c r="N6" i="3"/>
  <c r="N5" i="3"/>
  <c r="Q42" i="5"/>
  <c r="R42" i="5"/>
  <c r="S42" i="5"/>
  <c r="X43" i="5"/>
  <c r="T39" i="5"/>
  <c r="T40" i="5"/>
  <c r="T41" i="5"/>
  <c r="Y43" i="5"/>
  <c r="Z43" i="5"/>
  <c r="T38" i="5"/>
  <c r="T42" i="5"/>
  <c r="W43" i="5"/>
  <c r="S43" i="5"/>
  <c r="R43" i="5"/>
  <c r="Q43" i="5"/>
  <c r="P42" i="5"/>
  <c r="P43" i="5"/>
  <c r="W41" i="5"/>
  <c r="V41" i="5"/>
  <c r="U41" i="5"/>
  <c r="W40" i="5"/>
  <c r="V40" i="5"/>
  <c r="U40" i="5"/>
  <c r="W39" i="5"/>
  <c r="V39" i="5"/>
  <c r="U39" i="5"/>
  <c r="W38" i="5"/>
  <c r="U38" i="5"/>
  <c r="Q32" i="5"/>
  <c r="R32" i="5"/>
  <c r="S32" i="5"/>
  <c r="X33" i="5"/>
  <c r="Y33" i="5"/>
  <c r="Z33" i="5"/>
  <c r="W33" i="5"/>
  <c r="S33" i="5"/>
  <c r="R33" i="5"/>
  <c r="Q33" i="5"/>
  <c r="P32" i="5"/>
  <c r="P33" i="5"/>
  <c r="V31" i="5"/>
  <c r="U31" i="5"/>
  <c r="V30" i="5"/>
  <c r="U30" i="5"/>
  <c r="V29" i="5"/>
  <c r="U29" i="5"/>
  <c r="V28" i="5"/>
  <c r="U28" i="5"/>
  <c r="Q19" i="5"/>
  <c r="R19" i="5"/>
  <c r="S19" i="5"/>
  <c r="X20" i="5"/>
  <c r="T16" i="5"/>
  <c r="T17" i="5"/>
  <c r="T18" i="5"/>
  <c r="Y20" i="5"/>
  <c r="Z20" i="5"/>
  <c r="T15" i="5"/>
  <c r="T19" i="5"/>
  <c r="W20" i="5"/>
  <c r="S20" i="5"/>
  <c r="R20" i="5"/>
  <c r="Q20" i="5"/>
  <c r="P19" i="5"/>
  <c r="P20" i="5"/>
  <c r="W18" i="5"/>
  <c r="V18" i="5"/>
  <c r="U18" i="5"/>
  <c r="W17" i="5"/>
  <c r="V17" i="5"/>
  <c r="U17" i="5"/>
  <c r="W16" i="5"/>
  <c r="V16" i="5"/>
  <c r="U16" i="5"/>
  <c r="W15" i="5"/>
  <c r="U15" i="5"/>
  <c r="Q9" i="5"/>
  <c r="R9" i="5"/>
  <c r="S9" i="5"/>
  <c r="X10" i="5"/>
  <c r="T6" i="5"/>
  <c r="T7" i="5"/>
  <c r="T8" i="5"/>
  <c r="Y10" i="5"/>
  <c r="Z10" i="5"/>
  <c r="T5" i="5"/>
  <c r="T9" i="5"/>
  <c r="W10" i="5"/>
  <c r="S10" i="5"/>
  <c r="R10" i="5"/>
  <c r="Q10" i="5"/>
  <c r="P9" i="5"/>
  <c r="P10" i="5"/>
  <c r="V8" i="5"/>
  <c r="U8" i="5"/>
  <c r="V7" i="5"/>
  <c r="U7" i="5"/>
  <c r="V6" i="5"/>
  <c r="U6" i="5"/>
  <c r="V5" i="5"/>
  <c r="U5" i="5"/>
  <c r="E19" i="5"/>
  <c r="F19" i="5"/>
  <c r="G19" i="5"/>
  <c r="J20" i="5"/>
  <c r="H16" i="5"/>
  <c r="H17" i="5"/>
  <c r="H18" i="5"/>
  <c r="K20" i="5"/>
  <c r="L20" i="5"/>
  <c r="H15" i="5"/>
  <c r="H19" i="5"/>
  <c r="I20" i="5"/>
  <c r="G20" i="5"/>
  <c r="F20" i="5"/>
  <c r="E20" i="5"/>
  <c r="D19" i="5"/>
  <c r="D20" i="5"/>
  <c r="I18" i="5"/>
  <c r="I17" i="5"/>
  <c r="I16" i="5"/>
  <c r="I15" i="5"/>
  <c r="E9" i="5"/>
  <c r="F9" i="5"/>
  <c r="G9" i="5"/>
  <c r="J10" i="5"/>
  <c r="K10" i="5"/>
  <c r="L10" i="5"/>
  <c r="I10" i="5"/>
  <c r="G10" i="5"/>
  <c r="F10" i="5"/>
  <c r="E10" i="5"/>
  <c r="D9" i="5"/>
  <c r="D10" i="5"/>
  <c r="G106" i="3"/>
  <c r="H106" i="3"/>
  <c r="I106" i="3"/>
  <c r="N107" i="3"/>
  <c r="J103" i="3"/>
  <c r="J104" i="3"/>
  <c r="J105" i="3"/>
  <c r="O107" i="3"/>
  <c r="P107" i="3"/>
  <c r="J102" i="3"/>
  <c r="J106" i="3"/>
  <c r="M107" i="3"/>
  <c r="I107" i="3"/>
  <c r="H107" i="3"/>
  <c r="G107" i="3"/>
  <c r="F106" i="3"/>
  <c r="F107" i="3"/>
  <c r="M105" i="3"/>
  <c r="L105" i="3"/>
  <c r="K105" i="3"/>
  <c r="M104" i="3"/>
  <c r="L104" i="3"/>
  <c r="K104" i="3"/>
  <c r="M103" i="3"/>
  <c r="L103" i="3"/>
  <c r="K103" i="3"/>
  <c r="M102" i="3"/>
  <c r="K102" i="3"/>
  <c r="G96" i="3"/>
  <c r="H96" i="3"/>
  <c r="I96" i="3"/>
  <c r="N97" i="3"/>
  <c r="J93" i="3"/>
  <c r="J94" i="3"/>
  <c r="J95" i="3"/>
  <c r="O97" i="3"/>
  <c r="P97" i="3"/>
  <c r="J92" i="3"/>
  <c r="J96" i="3"/>
  <c r="M97" i="3"/>
  <c r="I97" i="3"/>
  <c r="H97" i="3"/>
  <c r="G97" i="3"/>
  <c r="F96" i="3"/>
  <c r="F97" i="3"/>
  <c r="L95" i="3"/>
  <c r="K95" i="3"/>
  <c r="L94" i="3"/>
  <c r="K94" i="3"/>
  <c r="L93" i="3"/>
  <c r="K93" i="3"/>
  <c r="L92" i="3"/>
  <c r="K92" i="3"/>
  <c r="G54" i="3"/>
  <c r="H54" i="3"/>
  <c r="I54" i="3"/>
  <c r="N55" i="3"/>
  <c r="J51" i="3"/>
  <c r="J52" i="3"/>
  <c r="J53" i="3"/>
  <c r="O55" i="3"/>
  <c r="P55" i="3"/>
  <c r="J50" i="3"/>
  <c r="J54" i="3"/>
  <c r="M55" i="3"/>
  <c r="G64" i="3"/>
  <c r="H64" i="3"/>
  <c r="I64" i="3"/>
  <c r="N65" i="3"/>
  <c r="J61" i="3"/>
  <c r="J62" i="3"/>
  <c r="J63" i="3"/>
  <c r="O65" i="3"/>
  <c r="P65" i="3"/>
  <c r="J60" i="3"/>
  <c r="J64" i="3"/>
  <c r="M65" i="3"/>
  <c r="G86" i="3"/>
  <c r="H86" i="3"/>
  <c r="I86" i="3"/>
  <c r="N87" i="3"/>
  <c r="J83" i="3"/>
  <c r="J84" i="3"/>
  <c r="J85" i="3"/>
  <c r="O87" i="3"/>
  <c r="P87" i="3"/>
  <c r="J82" i="3"/>
  <c r="J86" i="3"/>
  <c r="M87" i="3"/>
  <c r="I87" i="3"/>
  <c r="H87" i="3"/>
  <c r="G87" i="3"/>
  <c r="F86" i="3"/>
  <c r="F87" i="3"/>
  <c r="M85" i="3"/>
  <c r="L85" i="3"/>
  <c r="K85" i="3"/>
  <c r="M84" i="3"/>
  <c r="L84" i="3"/>
  <c r="K84" i="3"/>
  <c r="M83" i="3"/>
  <c r="L83" i="3"/>
  <c r="K83" i="3"/>
  <c r="M82" i="3"/>
  <c r="K82" i="3"/>
  <c r="G76" i="3"/>
  <c r="H76" i="3"/>
  <c r="I76" i="3"/>
  <c r="N77" i="3"/>
  <c r="J73" i="3"/>
  <c r="J74" i="3"/>
  <c r="J75" i="3"/>
  <c r="O77" i="3"/>
  <c r="P77" i="3"/>
  <c r="I77" i="3"/>
  <c r="H77" i="3"/>
  <c r="G77" i="3"/>
  <c r="F76" i="3"/>
  <c r="F77" i="3"/>
  <c r="J72" i="3"/>
  <c r="J76" i="3"/>
  <c r="M77" i="3"/>
  <c r="L75" i="3"/>
  <c r="K75" i="3"/>
  <c r="L74" i="3"/>
  <c r="K74" i="3"/>
  <c r="L73" i="3"/>
  <c r="K73" i="3"/>
  <c r="L72" i="3"/>
  <c r="K72" i="3"/>
  <c r="I65" i="3"/>
  <c r="H65" i="3"/>
  <c r="G65" i="3"/>
  <c r="F64" i="3"/>
  <c r="F65" i="3"/>
  <c r="M63" i="3"/>
  <c r="L63" i="3"/>
  <c r="K63" i="3"/>
  <c r="M62" i="3"/>
  <c r="L62" i="3"/>
  <c r="K62" i="3"/>
  <c r="M61" i="3"/>
  <c r="L61" i="3"/>
  <c r="K61" i="3"/>
  <c r="M60" i="3"/>
  <c r="K60" i="3"/>
  <c r="I55" i="3"/>
  <c r="H55" i="3"/>
  <c r="G55" i="3"/>
  <c r="F54" i="3"/>
  <c r="F55" i="3"/>
  <c r="L53" i="3"/>
  <c r="K53" i="3"/>
  <c r="L52" i="3"/>
  <c r="K52" i="3"/>
  <c r="L51" i="3"/>
  <c r="K51" i="3"/>
  <c r="L50" i="3"/>
  <c r="K50" i="3"/>
  <c r="U15" i="3"/>
  <c r="U16" i="3"/>
  <c r="U17" i="3"/>
  <c r="X17" i="3"/>
  <c r="U5" i="3"/>
  <c r="U6" i="3"/>
  <c r="U7" i="3"/>
  <c r="X7" i="3"/>
  <c r="V6" i="3"/>
  <c r="X8" i="3"/>
  <c r="T7" i="3"/>
  <c r="T8" i="3"/>
  <c r="X9" i="3"/>
  <c r="X10" i="3"/>
  <c r="J38" i="3"/>
  <c r="J39" i="3"/>
  <c r="J40" i="3"/>
  <c r="J41" i="3"/>
  <c r="J42" i="3"/>
  <c r="N42" i="3"/>
  <c r="J28" i="3"/>
  <c r="J29" i="3"/>
  <c r="J30" i="3"/>
  <c r="J31" i="3"/>
  <c r="J32" i="3"/>
  <c r="N32" i="3"/>
  <c r="J15" i="3"/>
  <c r="J16" i="3"/>
  <c r="J17" i="3"/>
  <c r="J18" i="3"/>
  <c r="J19" i="3"/>
  <c r="N19" i="3"/>
  <c r="J5" i="3"/>
  <c r="J6" i="3"/>
  <c r="J7" i="3"/>
  <c r="J8" i="3"/>
  <c r="J9" i="3"/>
  <c r="N9" i="3"/>
  <c r="G9" i="3"/>
  <c r="H9" i="3"/>
  <c r="I9" i="3"/>
  <c r="N11" i="3"/>
  <c r="N10" i="3"/>
  <c r="N12" i="3"/>
  <c r="G32" i="3"/>
  <c r="H32" i="3"/>
  <c r="I32" i="3"/>
  <c r="N34" i="3"/>
  <c r="N33" i="3"/>
  <c r="N35" i="3"/>
  <c r="L39" i="3"/>
  <c r="L40" i="3"/>
  <c r="L41" i="3"/>
  <c r="L16" i="3"/>
  <c r="L17" i="3"/>
  <c r="L18" i="3"/>
  <c r="V16" i="3"/>
  <c r="X18" i="3"/>
  <c r="T17" i="3"/>
  <c r="T18" i="3"/>
  <c r="X19" i="3"/>
  <c r="X20" i="3"/>
  <c r="S17" i="3"/>
  <c r="S18" i="3"/>
  <c r="V15" i="3"/>
  <c r="S7" i="3"/>
  <c r="S8" i="3"/>
  <c r="V5" i="3"/>
  <c r="K28" i="3"/>
  <c r="L28" i="3"/>
  <c r="K29" i="3"/>
  <c r="L29" i="3"/>
  <c r="K30" i="3"/>
  <c r="L30" i="3"/>
  <c r="K31" i="3"/>
  <c r="L31" i="3"/>
  <c r="F32" i="3"/>
  <c r="F33" i="3"/>
  <c r="G33" i="3"/>
  <c r="H33" i="3"/>
  <c r="I33" i="3"/>
  <c r="K38" i="3"/>
  <c r="M38" i="3"/>
  <c r="K39" i="3"/>
  <c r="M39" i="3"/>
  <c r="K40" i="3"/>
  <c r="M40" i="3"/>
  <c r="K41" i="3"/>
  <c r="M41" i="3"/>
  <c r="F42" i="3"/>
  <c r="G42" i="3"/>
  <c r="H42" i="3"/>
  <c r="I42" i="3"/>
  <c r="F43" i="3"/>
  <c r="G43" i="3"/>
  <c r="H43" i="3"/>
  <c r="I43" i="3"/>
  <c r="N43" i="3"/>
  <c r="N44" i="3"/>
  <c r="N45" i="3"/>
  <c r="G19" i="3"/>
  <c r="H19" i="3"/>
  <c r="I19" i="3"/>
  <c r="N21" i="3"/>
  <c r="N20" i="3"/>
  <c r="N22" i="3"/>
  <c r="L8" i="3"/>
  <c r="L7" i="3"/>
  <c r="L6" i="3"/>
  <c r="L5" i="3"/>
  <c r="I10" i="3"/>
  <c r="H10" i="3"/>
  <c r="G10" i="3"/>
  <c r="F9" i="3"/>
  <c r="F10" i="3"/>
  <c r="F19" i="3"/>
  <c r="F20" i="3"/>
  <c r="M15" i="3"/>
  <c r="M18" i="3"/>
  <c r="M17" i="3"/>
  <c r="M16" i="3"/>
  <c r="I20" i="3"/>
  <c r="H20" i="3"/>
  <c r="G20" i="3"/>
  <c r="K5" i="3"/>
  <c r="K6" i="3"/>
  <c r="K7" i="3"/>
  <c r="K8" i="3"/>
  <c r="K18" i="3"/>
  <c r="K17" i="3"/>
  <c r="K16" i="3"/>
  <c r="K15" i="3"/>
  <c r="D19" i="6"/>
  <c r="I24" i="6"/>
  <c r="K22" i="6"/>
  <c r="K21" i="6"/>
  <c r="K20" i="6"/>
  <c r="H19" i="6"/>
  <c r="K19" i="6"/>
</calcChain>
</file>

<file path=xl/sharedStrings.xml><?xml version="1.0" encoding="utf-8"?>
<sst xmlns="http://schemas.openxmlformats.org/spreadsheetml/2006/main" count="1693" uniqueCount="979">
  <si>
    <t>f1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</si>
  <si>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</si>
  <si>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</si>
  <si>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</si>
  <si>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Test</t>
    <phoneticPr fontId="2" type="noConversion"/>
  </si>
  <si>
    <t>Train</t>
    <phoneticPr fontId="2" type="noConversion"/>
  </si>
  <si>
    <t>GRU</t>
    <phoneticPr fontId="2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</si>
  <si>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</si>
  <si>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</si>
  <si>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</si>
  <si>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</si>
  <si>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</si>
  <si>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</si>
  <si>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</si>
  <si>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</si>
  <si>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</si>
  <si>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</si>
  <si>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</si>
  <si>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</si>
  <si>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</si>
  <si>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</si>
  <si>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</si>
  <si>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</si>
  <si>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</si>
  <si>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</si>
  <si>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</si>
  <si>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</si>
  <si>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</si>
  <si>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</si>
  <si>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</si>
  <si>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</si>
  <si>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</si>
  <si>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</si>
  <si>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</si>
  <si>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</si>
  <si>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</si>
  <si>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</si>
  <si>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</si>
  <si>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</si>
  <si>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</si>
  <si>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</si>
  <si>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</si>
  <si>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</si>
  <si>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</si>
  <si>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</si>
  <si>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</si>
  <si>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</si>
  <si>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</si>
  <si>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</si>
  <si>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</si>
  <si>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</si>
  <si>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</si>
  <si>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</si>
  <si>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</si>
  <si>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</si>
  <si>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</si>
  <si>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</si>
  <si>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</si>
  <si>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</si>
  <si>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</si>
  <si>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</si>
  <si>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</si>
  <si>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</si>
  <si>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</si>
  <si>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</si>
  <si>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</si>
  <si>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</si>
  <si>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</si>
  <si>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</si>
  <si>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</si>
  <si>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</si>
  <si>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</si>
  <si>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</si>
  <si>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</si>
  <si>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</si>
  <si>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</si>
  <si>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</si>
  <si>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</si>
  <si>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</si>
  <si>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</si>
  <si>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</si>
  <si>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</si>
  <si>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</si>
  <si>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</si>
  <si>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2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</si>
  <si>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</si>
  <si>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</si>
  <si>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</si>
  <si>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</si>
  <si>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</si>
  <si>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</si>
  <si>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</si>
  <si>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</si>
  <si>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</si>
  <si>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</si>
  <si>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</si>
  <si>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</si>
  <si>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</si>
  <si>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</si>
  <si>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</si>
  <si>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</si>
  <si>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</si>
  <si>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</si>
  <si>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</si>
  <si>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</si>
  <si>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</si>
  <si>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</si>
  <si>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</si>
  <si>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</si>
  <si>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</si>
  <si>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</si>
  <si>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</si>
  <si>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</si>
  <si>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</si>
  <si>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</si>
  <si>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</si>
  <si>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</si>
  <si>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</si>
  <si>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</si>
  <si>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</si>
  <si>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</si>
  <si>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</si>
  <si>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</si>
  <si>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</si>
  <si>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</si>
  <si>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</si>
  <si>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</si>
  <si>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</si>
  <si>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</si>
  <si>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</si>
  <si>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</si>
  <si>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</si>
  <si>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</si>
  <si>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</si>
  <si>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</si>
  <si>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</si>
  <si>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</si>
  <si>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</si>
  <si>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</si>
  <si>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</si>
  <si>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</si>
  <si>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</si>
  <si>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</si>
  <si>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</si>
  <si>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</si>
  <si>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</si>
  <si>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</si>
  <si>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</si>
  <si>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</si>
  <si>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</si>
  <si>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</si>
  <si>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</si>
  <si>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</si>
  <si>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</si>
  <si>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</si>
  <si>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</si>
  <si>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</si>
  <si>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</si>
  <si>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</si>
  <si>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</si>
  <si>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</si>
  <si>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</si>
  <si>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</si>
  <si>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</si>
  <si>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</si>
  <si>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</si>
  <si>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</si>
  <si>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</si>
  <si>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</si>
  <si>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</si>
  <si>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</si>
  <si>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</si>
  <si>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</si>
  <si>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</si>
  <si>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</si>
  <si>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</si>
  <si>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</si>
  <si>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</si>
  <si>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</si>
  <si>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</si>
  <si>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</si>
  <si>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</si>
  <si>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</si>
  <si>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</si>
  <si>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</si>
  <si>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</si>
  <si>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</si>
  <si>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</si>
  <si>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</si>
  <si>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</si>
  <si>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</si>
  <si>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</si>
  <si>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</si>
  <si>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</si>
  <si>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</si>
  <si>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</si>
  <si>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</si>
  <si>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</si>
  <si>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</si>
  <si>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</si>
  <si>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</si>
  <si>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</si>
  <si>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</si>
  <si>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</si>
  <si>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</si>
  <si>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</si>
  <si>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</si>
  <si>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</si>
  <si>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</si>
  <si>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</si>
  <si>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</si>
  <si>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</si>
  <si>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</si>
  <si>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</si>
  <si>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</si>
  <si>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</si>
  <si>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</si>
  <si>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</si>
  <si>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</si>
  <si>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</si>
  <si>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</si>
  <si>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</si>
  <si>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</si>
  <si>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</si>
  <si>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</si>
  <si>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</si>
  <si>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</si>
  <si>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</si>
  <si>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</si>
  <si>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</si>
  <si>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</si>
  <si>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</si>
  <si>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</si>
  <si>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</si>
  <si>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</si>
  <si>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</si>
  <si>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</si>
  <si>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</si>
  <si>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</si>
  <si>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</si>
  <si>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</si>
  <si>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</si>
  <si>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</si>
  <si>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</si>
  <si>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</si>
  <si>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</si>
  <si>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</si>
  <si>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</si>
  <si>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</si>
  <si>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</si>
  <si>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</si>
  <si>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</si>
  <si>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</si>
  <si>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</si>
  <si>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</si>
  <si>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</si>
  <si>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</si>
  <si>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</si>
  <si>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</si>
  <si>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</si>
  <si>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</si>
  <si>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</si>
  <si>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</si>
  <si>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</si>
  <si>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</si>
  <si>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</si>
  <si>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</si>
  <si>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</si>
  <si>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</si>
  <si>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</si>
  <si>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</si>
  <si>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</si>
  <si>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</si>
  <si>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</si>
  <si>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</si>
  <si>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</si>
  <si>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</si>
  <si>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</si>
  <si>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</si>
  <si>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</si>
  <si>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</si>
  <si>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</si>
  <si>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</si>
  <si>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</si>
  <si>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</si>
  <si>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</si>
  <si>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</si>
  <si>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</si>
  <si>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</si>
  <si>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</si>
  <si>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</si>
  <si>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</si>
  <si>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</si>
  <si>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</si>
  <si>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</si>
  <si>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</si>
  <si>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</si>
  <si>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</si>
  <si>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</si>
  <si>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</si>
  <si>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</si>
  <si>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</si>
  <si>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</si>
  <si>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</si>
  <si>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</si>
  <si>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</si>
  <si>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</si>
  <si>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</si>
  <si>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</si>
  <si>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</si>
  <si>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</si>
  <si>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</si>
  <si>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</si>
  <si>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</si>
  <si>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</si>
  <si>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</si>
  <si>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</si>
  <si>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</si>
  <si>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</si>
  <si>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</si>
  <si>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</si>
  <si>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</si>
  <si>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</si>
  <si>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</si>
  <si>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</si>
  <si>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</si>
  <si>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</si>
  <si>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</si>
  <si>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</si>
  <si>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</si>
  <si>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</si>
  <si>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</si>
  <si>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</si>
  <si>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</si>
  <si>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</si>
  <si>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</si>
  <si>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</si>
  <si>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</si>
  <si>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</si>
  <si>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</si>
  <si>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</si>
  <si>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</si>
  <si>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</si>
  <si>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</si>
  <si>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</si>
  <si>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</si>
  <si>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</si>
  <si>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</si>
  <si>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</si>
  <si>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</si>
  <si>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</si>
  <si>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</si>
  <si>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</si>
  <si>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</si>
  <si>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</si>
  <si>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</si>
  <si>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</si>
  <si>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</si>
  <si>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</si>
  <si>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</si>
  <si>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</si>
  <si>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</si>
  <si>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</si>
  <si>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</si>
  <si>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</si>
  <si>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</si>
  <si>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</si>
  <si>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</si>
  <si>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</si>
  <si>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</si>
  <si>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</si>
  <si>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</si>
  <si>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</si>
  <si>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</si>
  <si>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</si>
  <si>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</si>
  <si>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</si>
  <si>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</si>
  <si>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</si>
  <si>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</si>
  <si>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</si>
  <si>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</si>
  <si>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</si>
  <si>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</si>
  <si>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</si>
  <si>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</si>
  <si>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</si>
  <si>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</si>
  <si>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</si>
  <si>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</si>
  <si>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</si>
  <si>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2" type="noConversion"/>
  </si>
  <si>
    <t>SVM</t>
    <phoneticPr fontId="2" type="noConversion"/>
  </si>
  <si>
    <t>SVM</t>
    <phoneticPr fontId="2" type="noConversion"/>
  </si>
  <si>
    <t>liangxh16</t>
    <phoneticPr fontId="2" type="noConversion"/>
  </si>
  <si>
    <t>B_gru_1539352680</t>
  </si>
  <si>
    <t>SVM</t>
    <phoneticPr fontId="2" type="noConversion"/>
  </si>
  <si>
    <t>A_gru_1539352687</t>
  </si>
  <si>
    <t>SVM</t>
    <phoneticPr fontId="2" type="noConversion"/>
  </si>
  <si>
    <t>A_gru_1539353088</t>
  </si>
  <si>
    <t>B_gru_1539353092</t>
  </si>
  <si>
    <t>A_gru_1539353088</t>
    <phoneticPr fontId="2" type="noConversion"/>
  </si>
  <si>
    <t>A_gru_1539353088</t>
    <phoneticPr fontId="2" type="noConversion"/>
  </si>
  <si>
    <t>A_gru_1539353088, semeval2014_task9.gru_1539175546</t>
    <phoneticPr fontId="2" type="noConversion"/>
  </si>
  <si>
    <t>A_gru_1539353088, semeval2018_task1.love_gru_1539178720</t>
    <phoneticPr fontId="2" type="noConversion"/>
  </si>
  <si>
    <t>A_gru_1539353088, semeval2014_task9.gru_1539175546, semeval2018_task1.love_gru_1539178720</t>
    <phoneticPr fontId="2" type="noConversion"/>
  </si>
  <si>
    <t>SVM</t>
    <phoneticPr fontId="2" type="noConversion"/>
  </si>
  <si>
    <t>B_gru_1539353092, semeval2014_task9.gru_1539175546</t>
    <phoneticPr fontId="2" type="noConversion"/>
  </si>
  <si>
    <t>B_gru_1539353092, semeval2018_task1.love_gru_1539178720</t>
    <phoneticPr fontId="2" type="noConversion"/>
  </si>
  <si>
    <t>B_gru_1539353092, semeval2014_task9.gru_1539175546, semeval2018_task1.love_gru_1539178720</t>
    <phoneticPr fontId="2" type="noConversion"/>
  </si>
  <si>
    <t>A_gru_1539353088, B_gru_1539353092</t>
    <phoneticPr fontId="2" type="noConversion"/>
  </si>
  <si>
    <t>GRU</t>
    <phoneticPr fontId="2" type="noConversion"/>
  </si>
  <si>
    <t>SVM</t>
    <phoneticPr fontId="2" type="noConversion"/>
  </si>
  <si>
    <t>A_gru_naive_1540912745, A_gru_ek_1540912707</t>
    <phoneticPr fontId="2" type="noConversion"/>
  </si>
  <si>
    <t>SVM</t>
    <phoneticPr fontId="2" type="noConversion"/>
  </si>
  <si>
    <t>A_gru_ek_1540912707, B_gru_ek_1540913409</t>
  </si>
  <si>
    <t>SVM</t>
    <phoneticPr fontId="2" type="noConversion"/>
  </si>
  <si>
    <t>A_gru_naive_1540912745, B_gru_naive_1540913413</t>
  </si>
  <si>
    <t>A_gru_naive_1540912745, B_gru_naive_1540913413, A_gru_ek_1540912707, B_gru_ek_1540913409</t>
  </si>
  <si>
    <t>SVM</t>
    <phoneticPr fontId="2" type="noConversion"/>
  </si>
  <si>
    <t>Ek, CountVectorizer()</t>
    <phoneticPr fontId="2" type="noConversion"/>
  </si>
  <si>
    <t>SVM</t>
    <phoneticPr fontId="2" type="noConversion"/>
  </si>
  <si>
    <t>Ek, CountVectorizer(ngram_range=(1, 3))</t>
    <phoneticPr fontId="2" type="noConversion"/>
  </si>
  <si>
    <t>Ek, CountVectorizer(ngram_range=(1, 3), min_df=0.01)</t>
    <phoneticPr fontId="2" type="noConversion"/>
  </si>
  <si>
    <t>Naïve, CountVectorizer(ngram_range=(1, 3), min_df=0.01)</t>
    <phoneticPr fontId="2" type="noConversion"/>
  </si>
  <si>
    <t>Ek, TfidfVectorizer(ngram_range=(1, 3), min_df=0.01)</t>
    <phoneticPr fontId="2" type="noConversion"/>
  </si>
  <si>
    <t>A_lstm_ek_1541078091</t>
  </si>
  <si>
    <t>LSTM</t>
    <phoneticPr fontId="2" type="noConversion"/>
  </si>
  <si>
    <t>A_lstm_ek_1541078223</t>
  </si>
  <si>
    <t>LSTM</t>
    <phoneticPr fontId="2" type="noConversion"/>
  </si>
  <si>
    <t>SVM</t>
    <phoneticPr fontId="2" type="noConversion"/>
  </si>
  <si>
    <t>A_lstm_ek_1541078223</t>
    <phoneticPr fontId="2" type="noConversion"/>
  </si>
  <si>
    <t>A_lstm_ek_1541078091, A_lstm_ek_1541078223</t>
    <phoneticPr fontId="2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</si>
  <si>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</si>
  <si>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</si>
  <si>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</si>
  <si>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</si>
  <si>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2" type="noConversion"/>
  </si>
  <si>
    <t>tf_ek</t>
    <phoneticPr fontId="2" type="noConversion"/>
  </si>
  <si>
    <t>tf_naive</t>
    <phoneticPr fontId="2" type="noConversion"/>
  </si>
  <si>
    <t>tf_ek, inc_emb_w.google_ek</t>
    <phoneticPr fontId="2" type="noConversion"/>
  </si>
  <si>
    <t>SVM</t>
    <phoneticPr fontId="2" type="noConversion"/>
  </si>
  <si>
    <t xml:space="preserve">SVM </t>
    <phoneticPr fontId="2" type="noConversion"/>
  </si>
  <si>
    <t>weka_ek</t>
    <phoneticPr fontId="2" type="noConversion"/>
  </si>
  <si>
    <t>weka</t>
    <phoneticPr fontId="2" type="noConversion"/>
  </si>
  <si>
    <t>tf_ek, weka_ek</t>
    <phoneticPr fontId="2" type="noConversion"/>
  </si>
  <si>
    <t>SVM</t>
    <phoneticPr fontId="2" type="noConversion"/>
  </si>
  <si>
    <t>tf_ek, inc_emb_w.glove_25_ek</t>
    <phoneticPr fontId="2" type="noConversion"/>
  </si>
  <si>
    <t xml:space="preserve">SVM </t>
    <phoneticPr fontId="2" type="noConversion"/>
  </si>
  <si>
    <t xml:space="preserve">SVM </t>
    <phoneticPr fontId="2" type="noConversion"/>
  </si>
  <si>
    <t>tf_ek, inc_emb.glove_25_ek</t>
    <phoneticPr fontId="2" type="noConversion"/>
  </si>
  <si>
    <t>inc_emb_w.google_ek</t>
  </si>
  <si>
    <t>inc_emb_w.glove_200_ek</t>
    <phoneticPr fontId="2" type="noConversion"/>
  </si>
  <si>
    <t>SVM</t>
    <phoneticPr fontId="2" type="noConversion"/>
  </si>
  <si>
    <t>SVM</t>
    <phoneticPr fontId="2" type="noConversion"/>
  </si>
  <si>
    <t>inc_emb.google_ek</t>
    <phoneticPr fontId="2" type="noConversion"/>
  </si>
  <si>
    <t>inc_emb.glove_200_ek</t>
    <phoneticPr fontId="2" type="noConversion"/>
  </si>
  <si>
    <t>tf_ek, inc_emb.google_ek</t>
    <phoneticPr fontId="2" type="noConversion"/>
  </si>
  <si>
    <t>tf_ek, inc_emb_w.google_ek_dot</t>
    <phoneticPr fontId="2" type="noConversion"/>
  </si>
  <si>
    <t>tf_ek, inc_emb_w.glove_25_ek_dot</t>
    <phoneticPr fontId="2" type="noConversion"/>
  </si>
  <si>
    <t>tf_ek, inc_emb_w.glove_50_ek_dot</t>
    <phoneticPr fontId="2" type="noConversion"/>
  </si>
  <si>
    <t>tf_ek, inc_emb_w.glove_200_ek_dot</t>
    <phoneticPr fontId="2" type="noConversion"/>
  </si>
  <si>
    <t>tf_ek, inc_emb.google_ek_dot</t>
    <phoneticPr fontId="2" type="noConversion"/>
  </si>
  <si>
    <t>tf_ek, inc_emb.glove_25_ek_dot</t>
    <phoneticPr fontId="2" type="noConversion"/>
  </si>
  <si>
    <t>tf_ek, inc_emb.glove_50_ek_dot</t>
    <phoneticPr fontId="2" type="noConversion"/>
  </si>
  <si>
    <t>tf_ek, inc_emb.glove_100_ek_dot</t>
    <phoneticPr fontId="2" type="noConversion"/>
  </si>
  <si>
    <t>tf_ek, inc_emb.glove_200_ek_dot</t>
    <phoneticPr fontId="2" type="noConversion"/>
  </si>
  <si>
    <t xml:space="preserve">SVM </t>
    <phoneticPr fontId="2" type="noConversion"/>
  </si>
  <si>
    <t xml:space="preserve">SVM </t>
    <phoneticPr fontId="2" type="noConversion"/>
  </si>
  <si>
    <t>tf_ek, inc_emb_w.glove_100_ek_dot</t>
    <phoneticPr fontId="2" type="noConversion"/>
  </si>
  <si>
    <t>tf_ek, inc_emb_w.google_ek_dot, inc_emb_w.google_ek</t>
  </si>
  <si>
    <t>LR</t>
    <phoneticPr fontId="2" type="noConversion"/>
  </si>
  <si>
    <t>TfidfVectorizer(ngram_range=(1, 6), analyzer='char', lowercase=False, smooth_idf=True, max_features=20000)</t>
    <phoneticPr fontId="2" type="noConversion"/>
  </si>
  <si>
    <t>LogisticRegression(C=2., random_state=0, class_weight='balanced'),</t>
    <phoneticPr fontId="2" type="noConversion"/>
  </si>
  <si>
    <t>SVM</t>
    <phoneticPr fontId="2" type="noConversion"/>
  </si>
  <si>
    <t>nbow_google_ek_max</t>
  </si>
  <si>
    <t>nbow_google_ek_min</t>
    <phoneticPr fontId="2" type="noConversion"/>
  </si>
  <si>
    <t>nbow_google_ek_sum</t>
    <phoneticPr fontId="2" type="noConversion"/>
  </si>
  <si>
    <t>nbow_google_ek_mean</t>
    <phoneticPr fontId="2" type="noConversion"/>
  </si>
  <si>
    <t>SVM</t>
    <phoneticPr fontId="2" type="noConversion"/>
  </si>
  <si>
    <t>SVM</t>
    <phoneticPr fontId="2" type="noConversion"/>
  </si>
  <si>
    <t>SVM</t>
    <phoneticPr fontId="2" type="noConversion"/>
  </si>
  <si>
    <t xml:space="preserve">GRU </t>
    <phoneticPr fontId="2" type="noConversion"/>
  </si>
  <si>
    <t>A_gru_ek_1542446159</t>
  </si>
  <si>
    <t>A_gru_ek_1542446279</t>
  </si>
  <si>
    <t>1-layer GRU, dim=100, epoch=5, embedding_trainable=False, w2v_version=ntua</t>
    <phoneticPr fontId="2" type="noConversion"/>
  </si>
  <si>
    <t>1-layer GRU, dim=100, epoch=5, embedding_trainable=True, w2v_version=ntua</t>
    <phoneticPr fontId="2" type="noConversion"/>
  </si>
  <si>
    <t>SVM</t>
    <phoneticPr fontId="2" type="noConversion"/>
  </si>
  <si>
    <t>1-layer GRU, dim=100, epoch=5, embedding_trainable=False,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</si>
  <si>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</si>
  <si>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</si>
  <si>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</si>
  <si>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dim=(100,), epoch=5, embedding_trainable=True, w2v_version=google</t>
    <phoneticPr fontId="2" type="noConversion"/>
  </si>
  <si>
    <t>dim=(100,), epoch=5, embedding_trainable=False, w2v_version=google</t>
    <phoneticPr fontId="2" type="noConversion"/>
  </si>
  <si>
    <t>SVM</t>
    <phoneticPr fontId="2" type="noConversion"/>
  </si>
  <si>
    <t>tf_ek, inc_emb.ntua_ek</t>
    <phoneticPr fontId="2" type="noConversion"/>
  </si>
  <si>
    <t xml:space="preserve">GRU </t>
    <phoneticPr fontId="2" type="noConversion"/>
  </si>
  <si>
    <t>B_gru_ek_1542448031</t>
  </si>
  <si>
    <t>GRU</t>
    <phoneticPr fontId="2" type="noConversion"/>
  </si>
  <si>
    <t>1-layer GRU, dim=100, epoch=5, embedding_trainable=True, w2v_version=ntua</t>
    <phoneticPr fontId="2" type="noConversion"/>
  </si>
  <si>
    <t>B_gru_ek_1542448224</t>
  </si>
  <si>
    <t>1-layer GRU, dim=100, epoch=5, embedding_trainable=False,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</si>
  <si>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</si>
  <si>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</si>
  <si>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tf_ek, inc_emb_w.ntua_ek</t>
    <phoneticPr fontId="2" type="noConversion"/>
  </si>
  <si>
    <t>NTUA</t>
    <phoneticPr fontId="2" type="noConversion"/>
  </si>
  <si>
    <t>A_ntua_ek_1542468547</t>
  </si>
  <si>
    <t>SVM</t>
    <phoneticPr fontId="2" type="noConversion"/>
  </si>
  <si>
    <t>A_ntua_ek_1542619872</t>
  </si>
  <si>
    <t>char, early stop, 並取train最好的一輪</t>
    <phoneticPr fontId="2" type="noConversion"/>
  </si>
  <si>
    <t>A_ntua_raw_1542625610</t>
  </si>
  <si>
    <t>early stop, 並取train最好的一輪</t>
    <phoneticPr fontId="2" type="noConversion"/>
  </si>
  <si>
    <t>NTUA</t>
    <phoneticPr fontId="2" type="noConversion"/>
  </si>
  <si>
    <t>A_ntua_ek_1542708338</t>
    <phoneticPr fontId="2" type="noConversion"/>
  </si>
  <si>
    <t>SVM</t>
    <phoneticPr fontId="2" type="noConversion"/>
  </si>
  <si>
    <t>A_ntua_raw_1542715848</t>
  </si>
  <si>
    <t>NTUA</t>
    <phoneticPr fontId="2" type="noConversion"/>
  </si>
  <si>
    <t>SVM</t>
    <phoneticPr fontId="2" type="noConversion"/>
  </si>
  <si>
    <t>A_ntua_raw_1542715848</t>
    <phoneticPr fontId="2" type="noConversion"/>
  </si>
  <si>
    <t>A_ntua_ek_1542708338, A_ntua_raw_1542715848</t>
    <phoneticPr fontId="2" type="noConversion"/>
  </si>
  <si>
    <t>A_ntua_ek_1542786703</t>
  </si>
  <si>
    <t>A_ntua_ek_1542786701</t>
  </si>
  <si>
    <t>NTUA</t>
    <phoneticPr fontId="2" type="noConversion"/>
  </si>
  <si>
    <t>A_ntua_ek_1542792708</t>
    <phoneticPr fontId="2" type="noConversion"/>
  </si>
  <si>
    <t>A_ntua_ek_1542792711</t>
  </si>
  <si>
    <t>NTUA</t>
    <phoneticPr fontId="2" type="noConversion"/>
  </si>
  <si>
    <t>A_ntua_ek_1542806971</t>
  </si>
  <si>
    <t>A_ntua_ek_1542806977</t>
  </si>
  <si>
    <t>A_ntua_ek_1542858077</t>
  </si>
  <si>
    <t>使用Google词向量</t>
    <phoneticPr fontId="2" type="noConversion"/>
  </si>
  <si>
    <t>A_gru_ek_1542868460</t>
  </si>
  <si>
    <t>f1</t>
    <phoneticPr fontId="2" type="noConversion"/>
  </si>
  <si>
    <t>A_ntua_ek_1542786701, A_ntua_ek_1542792711, A_ntua_ek_1542708338, A_ntua_ek_1542806971</t>
    <phoneticPr fontId="2" type="noConversion"/>
  </si>
  <si>
    <t>MV</t>
    <phoneticPr fontId="2" type="noConversion"/>
  </si>
  <si>
    <t>A_gru_ek_1542869577</t>
  </si>
  <si>
    <t>GRU</t>
    <phoneticPr fontId="2" type="noConversion"/>
  </si>
  <si>
    <t>A_gru_ek_1542870137</t>
    <phoneticPr fontId="2" type="noConversion"/>
  </si>
  <si>
    <t>A_gru_ek_1542868460, A_gru_ek_1542869577, A_gru_ek_1542870137</t>
  </si>
  <si>
    <t>ensemble</t>
    <phoneticPr fontId="2" type="noConversion"/>
  </si>
  <si>
    <t>MV</t>
    <phoneticPr fontId="2" type="noConversion"/>
  </si>
  <si>
    <t>SV</t>
    <phoneticPr fontId="2" type="noConversion"/>
  </si>
  <si>
    <t>A_ntua_ek_1542786701 ,A_ntua_ek_1542792711, A_ntua_ek_1542708338, A_ntua_ek_1542806971, A_gru_ek_1542868460, A_gru_ek_1542869577, A_gru_ek_1542870137</t>
  </si>
  <si>
    <t>MV</t>
    <phoneticPr fontId="2" type="noConversion"/>
  </si>
  <si>
    <t>A_gru_ek_1542871351</t>
    <phoneticPr fontId="2" type="noConversion"/>
  </si>
  <si>
    <t>A_gru_ek_1542871378</t>
  </si>
  <si>
    <t>GRU</t>
    <phoneticPr fontId="2" type="noConversion"/>
  </si>
  <si>
    <t>Valid</t>
    <phoneticPr fontId="2" type="noConversion"/>
  </si>
  <si>
    <t>GRU</t>
    <phoneticPr fontId="2" type="noConversion"/>
  </si>
  <si>
    <t>NTUA</t>
    <phoneticPr fontId="2" type="noConversion"/>
  </si>
  <si>
    <t>macro-f1</t>
    <phoneticPr fontId="2" type="noConversion"/>
  </si>
  <si>
    <t>GRU</t>
    <phoneticPr fontId="2" type="noConversion"/>
  </si>
  <si>
    <t>gru_ek_1543579262</t>
  </si>
  <si>
    <t>ntua_ek_1543580873</t>
  </si>
  <si>
    <t>emb=uta, emb_tralnable=False, rnn_dim=300, lr=(0.01, 0.9, 0.1)</t>
    <phoneticPr fontId="2" type="noConversion"/>
  </si>
  <si>
    <t>emb=uta, emb_tralnable=False, rnn_dim=300, lr=(0.01, 0.95, 0.1)</t>
    <phoneticPr fontId="2" type="noConversion"/>
  </si>
  <si>
    <t>emb=google, emb_tralnable=False, rnn_dim=300, lr=(0.01, 0.9, 0.1)</t>
    <phoneticPr fontId="2" type="noConversion"/>
  </si>
  <si>
    <t>gru_ek_1543589995</t>
  </si>
  <si>
    <t>gru_ek_1543590400</t>
  </si>
  <si>
    <t>GRU</t>
    <phoneticPr fontId="2" type="noConversion"/>
  </si>
  <si>
    <t>F1Score </t>
  </si>
  <si>
    <t>hchenyang</t>
  </si>
  <si>
    <t>rafalposwiata</t>
  </si>
  <si>
    <t>mfzszgs</t>
  </si>
  <si>
    <t>GRU</t>
    <phoneticPr fontId="2" type="noConversion"/>
  </si>
  <si>
    <t>emb=uta, emb_tralnable=False, rnn_dim=300, lr=(0.01, 0.9, 0.1), text=ek3,ek2,ek1</t>
    <phoneticPr fontId="2" type="noConversion"/>
  </si>
  <si>
    <t>gru_ek_1544442183</t>
  </si>
  <si>
    <t>emb=uta, emb_tralnable=False, rnn_dim=300, lr=(0.01, 0.9, 0.1), text=ek1,ek3</t>
    <phoneticPr fontId="2" type="noConversion"/>
  </si>
  <si>
    <t>gru_ek_1544774584</t>
  </si>
  <si>
    <t>ntua_ek_1545394565</t>
  </si>
  <si>
    <t>NTUA</t>
    <phoneticPr fontId="2" type="noConversion"/>
  </si>
  <si>
    <t>修改evaluate后</t>
    <phoneticPr fontId="2" type="noConversion"/>
  </si>
  <si>
    <t>gru_ek_1543578608</t>
    <phoneticPr fontId="2" type="noConversion"/>
  </si>
  <si>
    <t>Train</t>
    <phoneticPr fontId="2" type="noConversion"/>
  </si>
  <si>
    <t>Pred</t>
    <phoneticPr fontId="2" type="noConversion"/>
  </si>
  <si>
    <t>others</t>
    <phoneticPr fontId="2" type="noConversion"/>
  </si>
  <si>
    <t>happy</t>
    <phoneticPr fontId="2" type="noConversion"/>
  </si>
  <si>
    <t>sad</t>
    <phoneticPr fontId="2" type="noConversion"/>
  </si>
  <si>
    <t>angry</t>
    <phoneticPr fontId="2" type="noConversion"/>
  </si>
  <si>
    <t>accuracy</t>
  </si>
  <si>
    <t>Gold</t>
    <phoneticPr fontId="2" type="noConversion"/>
  </si>
  <si>
    <t>precision</t>
  </si>
  <si>
    <t>happy</t>
    <phoneticPr fontId="2" type="noConversion"/>
  </si>
  <si>
    <t>recall</t>
  </si>
  <si>
    <t>sad</t>
    <phoneticPr fontId="2" type="noConversion"/>
  </si>
  <si>
    <t>angry</t>
    <phoneticPr fontId="2" type="noConversion"/>
  </si>
  <si>
    <t>Pred</t>
    <phoneticPr fontId="2" type="noConversion"/>
  </si>
  <si>
    <t>others</t>
    <phoneticPr fontId="2" type="noConversion"/>
  </si>
  <si>
    <t>happy</t>
    <phoneticPr fontId="2" type="noConversion"/>
  </si>
  <si>
    <t>sad</t>
    <phoneticPr fontId="2" type="noConversion"/>
  </si>
  <si>
    <t>angry</t>
    <phoneticPr fontId="2" type="noConversion"/>
  </si>
  <si>
    <t>accuracy</t>
    <phoneticPr fontId="2" type="noConversion"/>
  </si>
  <si>
    <t>Gold</t>
    <phoneticPr fontId="2" type="noConversion"/>
  </si>
  <si>
    <t>precision</t>
    <phoneticPr fontId="2" type="noConversion"/>
  </si>
  <si>
    <t>recall</t>
    <phoneticPr fontId="2" type="noConversion"/>
  </si>
  <si>
    <t>angry</t>
    <phoneticPr fontId="2" type="noConversion"/>
  </si>
  <si>
    <t>Dev</t>
    <phoneticPr fontId="2" type="noConversion"/>
  </si>
  <si>
    <t>Recall</t>
    <phoneticPr fontId="2" type="noConversion"/>
  </si>
  <si>
    <t>has_to_others</t>
    <phoneticPr fontId="2" type="noConversion"/>
  </si>
  <si>
    <t>Precision</t>
    <phoneticPr fontId="2" type="noConversion"/>
  </si>
  <si>
    <t># of samples</t>
    <phoneticPr fontId="2" type="noConversion"/>
  </si>
  <si>
    <t>(percent)</t>
    <phoneticPr fontId="2" type="noConversion"/>
  </si>
  <si>
    <t>Precision</t>
    <phoneticPr fontId="2" type="noConversion"/>
  </si>
  <si>
    <t>Recall</t>
    <phoneticPr fontId="2" type="noConversion"/>
  </si>
  <si>
    <t>others</t>
    <phoneticPr fontId="2" type="noConversion"/>
  </si>
  <si>
    <t>HAS</t>
    <phoneticPr fontId="2" type="noConversion"/>
  </si>
  <si>
    <t>others</t>
    <phoneticPr fontId="2" type="noConversion"/>
  </si>
  <si>
    <t>HAS</t>
    <phoneticPr fontId="2" type="noConversion"/>
  </si>
  <si>
    <t>HAS</t>
    <phoneticPr fontId="2" type="noConversion"/>
  </si>
  <si>
    <t>HAS</t>
    <phoneticPr fontId="2" type="noConversion"/>
  </si>
  <si>
    <t>Pred</t>
    <phoneticPr fontId="2" type="noConversion"/>
  </si>
  <si>
    <t>Pred</t>
    <phoneticPr fontId="2" type="noConversion"/>
  </si>
  <si>
    <t>Gold</t>
    <phoneticPr fontId="2" type="noConversion"/>
  </si>
  <si>
    <t>Recall</t>
    <phoneticPr fontId="2" type="noConversion"/>
  </si>
  <si>
    <t>Precision</t>
    <phoneticPr fontId="2" type="noConversion"/>
  </si>
  <si>
    <t>Recall</t>
    <phoneticPr fontId="2" type="noConversion"/>
  </si>
  <si>
    <t>Precision</t>
    <phoneticPr fontId="2" type="noConversion"/>
  </si>
  <si>
    <t>Recall</t>
    <phoneticPr fontId="2" type="noConversion"/>
  </si>
  <si>
    <t>Recall</t>
    <phoneticPr fontId="2" type="noConversion"/>
  </si>
  <si>
    <t>Precision</t>
    <phoneticPr fontId="2" type="noConversion"/>
  </si>
  <si>
    <t>Score</t>
    <phoneticPr fontId="2" type="noConversion"/>
  </si>
  <si>
    <t>Score</t>
    <phoneticPr fontId="2" type="noConversion"/>
  </si>
  <si>
    <t>binary_ntua_ek_1546434037</t>
  </si>
  <si>
    <t>二分类</t>
    <phoneticPr fontId="2" type="noConversion"/>
  </si>
  <si>
    <t>TRAIN</t>
    <phoneticPr fontId="2" type="noConversion"/>
  </si>
  <si>
    <t>利用SVM合并隐藏层特征向量</t>
    <phoneticPr fontId="2" type="noConversion"/>
  </si>
  <si>
    <t>Accuracy</t>
    <phoneticPr fontId="2" type="noConversion"/>
  </si>
  <si>
    <t>DEV</t>
    <phoneticPr fontId="2" type="noConversion"/>
  </si>
  <si>
    <t>Accuracy</t>
    <phoneticPr fontId="2" type="noConversion"/>
  </si>
  <si>
    <t>ntua_ek_1546517955</t>
  </si>
  <si>
    <t>NTUA</t>
    <phoneticPr fontId="2" type="noConversion"/>
  </si>
  <si>
    <t>emb=uta, emb_tralnable=False, rnn_dim=300, lr=(0.01, 0.9, 0.1), class_weight=False</t>
    <phoneticPr fontId="2" type="noConversion"/>
  </si>
  <si>
    <t>main93_v2_ek_1546524019</t>
  </si>
  <si>
    <t>3-way GRU</t>
    <phoneticPr fontId="2" type="noConversion"/>
  </si>
  <si>
    <t>3-way BLSTM</t>
    <phoneticPr fontId="2" type="noConversion"/>
  </si>
  <si>
    <t>naive_ek_1546522445</t>
  </si>
  <si>
    <t>3-way GRU</t>
    <phoneticPr fontId="2" type="noConversion"/>
  </si>
  <si>
    <t>3-way BLSTM</t>
    <phoneticPr fontId="2" type="noConversion"/>
  </si>
  <si>
    <t>decay_rate=0.9</t>
    <phoneticPr fontId="2" type="noConversion"/>
  </si>
  <si>
    <t>main93_v2_ek_1546523873</t>
  </si>
  <si>
    <t>main93_v2_ek_1546534846</t>
  </si>
  <si>
    <t>decay_rate=0.95, rnn_dim=50, attention_dim=50, dropout=0.2</t>
    <phoneticPr fontId="2" type="noConversion"/>
  </si>
  <si>
    <t>main93_v2_ek_1546534945</t>
  </si>
  <si>
    <t>main93_v2_ek_1546534875</t>
  </si>
  <si>
    <t>main93_v2_ek_1546572201</t>
  </si>
  <si>
    <t>decay_rate=0.95, rnn_dim=100, attention_dim=100, dropout=0.5</t>
    <phoneticPr fontId="2" type="noConversion"/>
  </si>
  <si>
    <t>decay_rate=0.95, rnn_dim=100, attention_dim=50, dropout=0.5</t>
    <phoneticPr fontId="2" type="noConversion"/>
  </si>
  <si>
    <t>decay_rate=0.95, rnn_dim=50, attention_dim=25, dropout=0.5</t>
    <phoneticPr fontId="2" type="noConversion"/>
  </si>
  <si>
    <t>main93_v2_ek_1546524019</t>
    <phoneticPr fontId="2" type="noConversion"/>
  </si>
  <si>
    <t>decay_rate=0.95, rnn_dim=50, attention_dim=50, dropout=0.5</t>
    <phoneticPr fontId="2" type="noConversion"/>
  </si>
  <si>
    <t>main93_v2_ek_1546572256</t>
  </si>
  <si>
    <t>decay_rate=0.95, rnn_dim=100, attention_dim=100, dropout=0.5, min_tf=5.</t>
    <phoneticPr fontId="2" type="noConversion"/>
  </si>
  <si>
    <t>main93_v2_ek_1546572321</t>
  </si>
  <si>
    <t>decay_rate=0.95, rnn_dim=50, attention_dim=50, dropout=0.5, emb_trainable=True</t>
    <phoneticPr fontId="2" type="noConversion"/>
  </si>
  <si>
    <t>decay_rate=0.95, rnn_dim=50, attention_dim=50, dropout=0.5, emb_trainable=True, batch_size=50</t>
    <phoneticPr fontId="2" type="noConversion"/>
  </si>
  <si>
    <t>main93_v2_ek_1546583873</t>
    <phoneticPr fontId="2" type="noConversion"/>
  </si>
  <si>
    <t>decay_rate=0.95, rnn_dim=100, attention_dim=100, dropout=0.5, min_tf=10., l2_reg_lambda=0.5</t>
    <phoneticPr fontId="2" type="noConversion"/>
  </si>
  <si>
    <t>main93_v2_ek_1546593545</t>
  </si>
  <si>
    <t>decay_rate=0.95, rnn_dim=50, attention_dim=50, dropout=0.5, emb_trainable=False, batch_size=50</t>
    <phoneticPr fontId="2" type="noConversion"/>
  </si>
  <si>
    <t>main93_v2_ek_1546621085</t>
  </si>
  <si>
    <t>seq_len=20</t>
    <phoneticPr fontId="2" type="noConversion"/>
  </si>
  <si>
    <t>main93_v2_ek_1546866423</t>
  </si>
  <si>
    <t>lr_init=0.0025</t>
    <phoneticPr fontId="2" type="noConversion"/>
  </si>
  <si>
    <t>main93_v2_ek_1546869816</t>
  </si>
  <si>
    <t>m93_cnn_ek_1546870235</t>
  </si>
  <si>
    <t>m93_cnn_ek_1546915503</t>
  </si>
  <si>
    <t>1-layer CNN</t>
    <phoneticPr fontId="2" type="noConversion"/>
  </si>
  <si>
    <t>m93_cnn_ek_1546917359</t>
  </si>
  <si>
    <t>m93_cnn2_ek_1546933164</t>
  </si>
  <si>
    <t>2-layer CNN</t>
    <phoneticPr fontId="2" type="noConversion"/>
  </si>
  <si>
    <t>m93_cnn2_ek_1546935461</t>
  </si>
  <si>
    <t>m93_cnn2_ek_1546932105</t>
  </si>
  <si>
    <t>m93_cnn2_ek_1546937077</t>
    <phoneticPr fontId="2" type="noConversion"/>
  </si>
  <si>
    <t>m93_cnn_ek_1546932060</t>
  </si>
  <si>
    <t>m93_cnn2_ek_1546932145</t>
  </si>
  <si>
    <t>m93_cnn_ek_1546940100</t>
  </si>
  <si>
    <t>m93_cnn_ek_1546940156</t>
  </si>
  <si>
    <t>m93_cnn_ek_1546949659</t>
  </si>
  <si>
    <t>m93_cnn_ek_1546956342</t>
  </si>
  <si>
    <t>kernel=5, filter=128, init=0.01, decay=0.9, batch_size=50, dropout=0.75</t>
    <phoneticPr fontId="2" type="noConversion"/>
  </si>
  <si>
    <t>kernel=5, filter=128, init=0.01, decay=0.9, batch_size=50, dropout=0.5</t>
    <phoneticPr fontId="2" type="noConversion"/>
  </si>
  <si>
    <t>m93_cnn_ek_1546956208</t>
  </si>
  <si>
    <t>m93_cnn2_ek_1546956204</t>
  </si>
  <si>
    <t>cnn=[(5, 128), (3, 64)], lr_init=0.01, decay=0.9, batch_size=50</t>
    <phoneticPr fontId="2" type="noConversion"/>
  </si>
  <si>
    <t>cnn=[(5, 128), (3, 64)], lr_init=0.01, decay=0.9, batch_size=100</t>
    <phoneticPr fontId="2" type="noConversion"/>
  </si>
  <si>
    <t>cnn=[(5, 128), (3, 64)], lr_init=0.005, decay=0.95, batch_size=100</t>
    <phoneticPr fontId="2" type="noConversion"/>
  </si>
  <si>
    <t>cnn=[(5, 256), (3, 128)], lr_init=0.005, decay=0.95, batch_size=100</t>
    <phoneticPr fontId="2" type="noConversion"/>
  </si>
  <si>
    <t>cnn=[(5, 128), (3, 64)], lr_init=0.005, decay=0.95, batch_size=100</t>
    <phoneticPr fontId="2" type="noConversion"/>
  </si>
  <si>
    <t>cnn=[(5, 128), (3, 64)], lr_init=0.005, decay=0.95, batch_size=100</t>
    <phoneticPr fontId="2" type="noConversion"/>
  </si>
  <si>
    <t>kernel=3, filter=256, init=0.01, decay=0.9, batch_size=100</t>
    <phoneticPr fontId="2" type="noConversion"/>
  </si>
  <si>
    <t>kernel=5, filter=256, init=0.01, decay=0.9, batch_size=100</t>
    <phoneticPr fontId="2" type="noConversion"/>
  </si>
  <si>
    <t>kernel=5, filter=128, init=0.01, decay=0.9, batch_size=100</t>
    <phoneticPr fontId="2" type="noConversion"/>
  </si>
  <si>
    <t>kernel=5, filter=128, init=0.005, decay=0.95, batch_size=100</t>
    <phoneticPr fontId="2" type="noConversion"/>
  </si>
  <si>
    <t>kernel=4, filter=64, init=0.005, batch_size=100</t>
    <phoneticPr fontId="2" type="noConversion"/>
  </si>
  <si>
    <t>kernel=3, filter=32, init=0.005, batch_size=100</t>
    <phoneticPr fontId="2" type="noConversion"/>
  </si>
  <si>
    <t>m93_cnn_ek_1546956184</t>
  </si>
  <si>
    <t>m93_cnn2_ek_1546956190</t>
  </si>
  <si>
    <t>kernel=5, filter=128, init=0.01, decay=0.9, batch_size=50, dropout=0.5</t>
    <phoneticPr fontId="2" type="noConversion"/>
  </si>
  <si>
    <t>score</t>
    <phoneticPr fontId="2" type="noConversion"/>
  </si>
  <si>
    <t>m93_cnn_ek_1546949659</t>
    <phoneticPr fontId="2" type="noConversion"/>
  </si>
  <si>
    <t>m93_cnn_ek_1547039955</t>
  </si>
  <si>
    <t>m93_cnn_ek_1547040124</t>
  </si>
  <si>
    <t>divamgupta</t>
  </si>
  <si>
    <t>12/28/18</t>
  </si>
  <si>
    <t>1.0000 (1)</t>
  </si>
  <si>
    <t>MeMyself&amp;I</t>
  </si>
  <si>
    <t>0.7758 (2)</t>
  </si>
  <si>
    <t>12/13/18</t>
  </si>
  <si>
    <t>0.7723 (3)</t>
  </si>
  <si>
    <t>yezhejack</t>
  </si>
  <si>
    <t>12/25/18</t>
  </si>
  <si>
    <t>0.7705 (4)</t>
  </si>
  <si>
    <t>JunaidSuhail</t>
  </si>
  <si>
    <t>FAST_ALLSTARS</t>
  </si>
  <si>
    <t>0.7704 (5)</t>
  </si>
  <si>
    <t>0.7679 (6)</t>
  </si>
  <si>
    <t>ntuer</t>
  </si>
  <si>
    <t>0.7664 (7)</t>
  </si>
  <si>
    <t>0.7660 (8)</t>
  </si>
  <si>
    <t>FA3L</t>
  </si>
  <si>
    <t>12/17/18</t>
  </si>
  <si>
    <t>UNK</t>
  </si>
  <si>
    <t>0.7655 (9)</t>
  </si>
  <si>
    <t>joeyli</t>
  </si>
  <si>
    <t>0.7638 (10)</t>
  </si>
  <si>
    <t>GodRevL</t>
  </si>
  <si>
    <t>0.7631 (11)</t>
  </si>
  <si>
    <t>LEEYOONHYUNG</t>
  </si>
  <si>
    <t>12/24/18</t>
  </si>
  <si>
    <t>0.7624 (12)</t>
  </si>
  <si>
    <t>baaesh</t>
  </si>
  <si>
    <t>SNU_IDS</t>
  </si>
  <si>
    <t>0.7617 (13)</t>
  </si>
  <si>
    <t>huxiao</t>
  </si>
  <si>
    <t>12/22/18</t>
  </si>
  <si>
    <t>0.7600 (14)</t>
  </si>
  <si>
    <t>gentaiscool</t>
  </si>
  <si>
    <t>Cumi Telur Asin</t>
  </si>
  <si>
    <t>0.7586 (15)</t>
  </si>
  <si>
    <t>ensemble</t>
    <phoneticPr fontId="2" type="noConversion"/>
  </si>
  <si>
    <t>m93_cnn_ek_1546949659,m93_cnn_ek_1547039955,m93_cnn_ek_1547040124</t>
    <phoneticPr fontId="2" type="noConversion"/>
  </si>
  <si>
    <t>m93_cnn_ek_1547040539</t>
  </si>
  <si>
    <t>m93_cnn_ek_1547041498</t>
  </si>
  <si>
    <t>cnn=[(5, 128)], lr=(0.01, 0.9), batch_size=50, dropout=0.5, metric=precision, valid=0.</t>
    <phoneticPr fontId="2" type="noConversion"/>
  </si>
  <si>
    <t>cnn=[(5, 128)], lr=(0.01, 0.9), batch_size=50, dropout=0.5, metric=precision</t>
    <phoneticPr fontId="2" type="noConversion"/>
  </si>
  <si>
    <t>cnn=[(3, 32)], lr=(0.005, 0.95), batch_size=100, dropout=0.5, metric=precision</t>
    <phoneticPr fontId="2" type="noConversion"/>
  </si>
  <si>
    <t>cnn=[(5, 64)], lr=(0.01, 0.9), batch_size=50, dropout=0.5, metric=precision, valid=0.</t>
    <phoneticPr fontId="2" type="noConversion"/>
  </si>
  <si>
    <t>m93_cnn_ek_1547041908</t>
    <phoneticPr fontId="2" type="noConversion"/>
  </si>
  <si>
    <t>m93_cnn_ek_1546949659,m93_cnn_ek_1547039955,m93_cnn_ek_1547040124,m93_cnn_ek_1547041908</t>
    <phoneticPr fontId="2" type="noConversion"/>
  </si>
  <si>
    <t>m93_cnn_ek_1547042515</t>
  </si>
  <si>
    <t>m93_cnn_ek_1547042762</t>
  </si>
  <si>
    <t>cnn=[(3, 64)], lr=(0.01, 0.9), l2=0.2, batch_size=100, dropout=0.5, metric=precision, valid=0.1</t>
    <phoneticPr fontId="2" type="noConversion"/>
  </si>
  <si>
    <t>m93_cnn_ek_1547043342</t>
  </si>
  <si>
    <t>m93_cnn_ek_1547043380</t>
  </si>
  <si>
    <t>m93_cnn_ek_1547043418</t>
  </si>
  <si>
    <t>m93_cnn_ek_1547043462</t>
  </si>
  <si>
    <t>cnn=[(3, 64)], lr=(0.01, 0.9), l2=0.5, batch_size=100, dropout=0.5, metric=precision, valid=0.</t>
    <phoneticPr fontId="2" type="noConversion"/>
  </si>
  <si>
    <t>cnn=[(3, 64)], lr=(0.01, 0.9), l2=1.0, batch_size=100, dropout=0.5, metric=precision, valid=0.1</t>
    <phoneticPr fontId="2" type="noConversion"/>
  </si>
  <si>
    <t>cnn=[(3, 64)], lr=(0.01, 0.9), l2=1.0, batch_size=100, dropout=0.5, metric=precision, valid=0.</t>
    <phoneticPr fontId="2" type="noConversion"/>
  </si>
  <si>
    <t>cnn=[(3, 64)], lr=(0.01, 0.9), l2=0.5, batch_size=100, dropout=0.5, metric=precision, valid=0.1</t>
    <phoneticPr fontId="2" type="noConversion"/>
  </si>
  <si>
    <t>m93_cnn_ek_1547126826</t>
  </si>
  <si>
    <t>cnn=[(3, 64)], lr=(0.01, 0.9), l2=0.2, batch_size=100, dropout=0.5, metric=precision, valid=0.1</t>
    <phoneticPr fontId="2" type="noConversion"/>
  </si>
  <si>
    <t>m93_cnn_ek_1547128197</t>
  </si>
  <si>
    <t>cnn=[(3, 64)], lr=(0.005, 0.95), l2=0.2, batch_size=100, dropout=0.5, metric=precision, valid=0.1</t>
    <phoneticPr fontId="2" type="noConversion"/>
  </si>
  <si>
    <t>m93_cnn_ek_1547139890</t>
  </si>
  <si>
    <t>m93_cnn_ek_1547140112</t>
  </si>
  <si>
    <t>cnn=[(3, 64)], lr=(0.005, 0.95), l2=0.2, batch_size=100, dropout=0.5, metric=precision, valid=0.1</t>
    <phoneticPr fontId="2" type="noConversion"/>
  </si>
  <si>
    <t>cnn=[(3, 64)], lr=(0.005, 0.95), l2=0.2, batch_size=100, dropout=0.5, metric=test_score, valid=0.1</t>
    <phoneticPr fontId="2" type="noConversion"/>
  </si>
  <si>
    <t>m93_cnn_ek_1547140718</t>
  </si>
  <si>
    <t>m93_cnn_ek_1547141181</t>
  </si>
  <si>
    <t>m93_cnn_ek_1547141228</t>
  </si>
  <si>
    <t>m93_cnn_ek_1547141108</t>
  </si>
  <si>
    <t>m93_cnn_ek_1547141078</t>
  </si>
  <si>
    <t>cnn=[(3, 64)], lr=(0.0025, 0.95), l2=0.4, batch_size=100, dropout=0.5, metric=precision, valid=0.1</t>
    <phoneticPr fontId="2" type="noConversion"/>
  </si>
  <si>
    <t>cnn=[(3, 64)], lr=(0.005, 0.95), l2=0.4, batch_size=100, dropout=0.5, metric=precision, valid=0.1</t>
    <phoneticPr fontId="2" type="noConversion"/>
  </si>
  <si>
    <t>cnn=[(3, 128)], lr=(0.005, 0.95), l2=0.2, batch_size=100, dropout=0.5, metric=precision, valid=0.1</t>
    <phoneticPr fontId="2" type="noConversion"/>
  </si>
  <si>
    <t>best_test</t>
    <phoneticPr fontId="2" type="noConversion"/>
  </si>
  <si>
    <t>score</t>
    <phoneticPr fontId="2" type="noConversion"/>
  </si>
  <si>
    <t>m93_cnn_ek_1547365453</t>
  </si>
  <si>
    <t>m93_cnn_ek_1547365269</t>
  </si>
  <si>
    <t>m93_gru2_ek_1547365768</t>
  </si>
  <si>
    <t>m93_gru_ek_1547367650</t>
  </si>
  <si>
    <t>m93_gru_ek_1547368928</t>
  </si>
  <si>
    <t>m93_cnna_ek_1547369719</t>
  </si>
  <si>
    <t>cnn=[(3, 64)], lr=(0.005, 0.95), l2=0.2, batch_size=100, dropout=0.5, metric=prec, tid_keep=0.9</t>
    <phoneticPr fontId="2" type="noConversion"/>
  </si>
  <si>
    <t>m93_cnna_ek_1547371151</t>
  </si>
  <si>
    <t>cnn=[(3, 64)], lr=(0.005, 0.95), l2=0.2, batch_size=100, dropout=0.5, metric=prec, tid_keep=1.</t>
    <phoneticPr fontId="2" type="noConversion"/>
  </si>
  <si>
    <t>m93_gru_ek_1547371075</t>
  </si>
  <si>
    <t>m93_cnnatt_ek_1547373762</t>
  </si>
  <si>
    <t>CNN+attention</t>
    <phoneticPr fontId="2" type="noConversion"/>
  </si>
  <si>
    <t>m93_cnna_ek_1547372843</t>
  </si>
  <si>
    <t>m93_cnnatt_ek_1547372654</t>
  </si>
  <si>
    <t>m93_cnn2_ek_1547371518</t>
  </si>
  <si>
    <t>m93_cnnatt0_ek_1547375343</t>
  </si>
  <si>
    <t>rnn=50, attention=50, dropout=0.5, batch_size=100, lr=(0.05, 0.95), tid_keep=1., metric=precision</t>
    <phoneticPr fontId="2" type="noConversion"/>
  </si>
  <si>
    <t>rnn=50, attention=50, dropout=0.5, batch_size=100, lr=(0.05, 0.95), tid_keep=0.95, metric=precision</t>
    <phoneticPr fontId="2" type="noConversion"/>
  </si>
  <si>
    <t>rnn=50, attention=50, dropout=0.5, batch_size=100, lr=(0.05, 0.95), tid_keep=0.9, metric=precision</t>
    <phoneticPr fontId="2" type="noConversion"/>
  </si>
  <si>
    <t>rnn=64, attention=32, dropout=0.5, batch_size=100, lr=(0.05, 0.95), tid_keep=0.9, metric=precision</t>
    <phoneticPr fontId="2" type="noConversion"/>
  </si>
  <si>
    <t>m93_cnn_ek_1547455845</t>
  </si>
  <si>
    <t>cnn=[(3, 64)], lr=(0.005, 0.95), l2=0.4, batch_size=100, dropout=0.5, metric=precision, tid_keep=0.95</t>
    <phoneticPr fontId="2" type="noConversion"/>
  </si>
  <si>
    <t>cnn=[(3, 64)], lr=(0.005, 0.95), l2=0.2, batch_size=100, dropout=0.5, metric=precision, tid_keep=0.95</t>
    <phoneticPr fontId="2" type="noConversion"/>
  </si>
  <si>
    <t>m93_cnn_ek_1547456098</t>
  </si>
  <si>
    <t>m93_cnn_ek_1547456275</t>
  </si>
  <si>
    <t>cnn=[(3, 64)], lr=(0.005, 0.95), l2=0.4, batch_size=100, dropout=0.5, metric=precision, tid_keep=0.9</t>
    <phoneticPr fontId="2" type="noConversion"/>
  </si>
  <si>
    <t>m93_cnn_ek_1547457088</t>
  </si>
  <si>
    <t>cnn=[(3, 64)], lr=(0.001, 0.95), l2=0.4, batch_size=100, dropout=0.5, metric=precision</t>
    <phoneticPr fontId="2" type="noConversion"/>
  </si>
  <si>
    <t>cnn=[(3, 64)], lr=(0.005, 0.9, 2), l2=0.4, batch_size=100, dropout=0.5, metric=precision</t>
    <phoneticPr fontId="2" type="noConversion"/>
  </si>
  <si>
    <t>m93_cnn_ek_1547457539</t>
  </si>
  <si>
    <t>m93_cnn_ek_1547457758</t>
  </si>
  <si>
    <t>cnn=[(3, 64)], lr=(0.001, 0.9, 4), l2=0.4, batch_size=100, dropout=0.5, metric=precision</t>
    <phoneticPr fontId="2" type="noConversion"/>
  </si>
  <si>
    <t>m93_cnn_ek_1547458058</t>
  </si>
  <si>
    <t>m93_cnn_ek_1547457293</t>
    <phoneticPr fontId="2" type="noConversion"/>
  </si>
  <si>
    <t>CNN-&gt;RNN</t>
    <phoneticPr fontId="2" type="noConversion"/>
  </si>
  <si>
    <t>m93_gru_ek_1547472338</t>
  </si>
  <si>
    <t>dropout added at last</t>
    <phoneticPr fontId="2" type="noConversion"/>
  </si>
  <si>
    <t>m93_2crnn_ek_1547474233</t>
  </si>
  <si>
    <t>m93_rcnn_ek_1547474768</t>
  </si>
  <si>
    <t>m93_crnn_ek_1547472417</t>
  </si>
  <si>
    <t>m93_crnn_ek_1547472893</t>
  </si>
  <si>
    <t>CNN | RNN</t>
    <phoneticPr fontId="2" type="noConversion"/>
  </si>
  <si>
    <t>RNN-&gt;CNN</t>
    <phoneticPr fontId="2" type="noConversion"/>
  </si>
  <si>
    <t>m93_cnn_ek_1547480860</t>
  </si>
  <si>
    <t>m93_cnn_ek_1547481130</t>
  </si>
  <si>
    <t>m93_cnn_ek_1547481353</t>
  </si>
  <si>
    <t>onlyA</t>
    <phoneticPr fontId="2" type="noConversion"/>
  </si>
  <si>
    <t>m93_cnn_ek_1547539081</t>
  </si>
  <si>
    <t>cnn=[(3, 64)], lr=(0.005, 0.9, 2), l2=0.4, batch_size=128, dropout=0.75, metric=prec</t>
    <phoneticPr fontId="2" type="noConversion"/>
  </si>
  <si>
    <t>m93_cnn_ek_1547539305</t>
  </si>
  <si>
    <t>m93_cnn_ek_1547539642</t>
  </si>
  <si>
    <t>cnn=[(3, 64)], lr=(0.005, 0.9, 2), l2=0.4, batch_size=128, dropout=0.75, metric=prec, valid=0.05</t>
    <phoneticPr fontId="2" type="noConversion"/>
  </si>
  <si>
    <t>m93_cnn_ek_1546949659,m93_cnn_ek_1547039955,m93_cnn_ek_1547040124,m93_cnn_ek_1547041908,m93_cnn_ek_1547042762</t>
    <phoneticPr fontId="2" type="noConversion"/>
  </si>
  <si>
    <t>m93_cnn_ek_1547541984</t>
  </si>
  <si>
    <t>cnn=[(3, 64)], lr=(0.005, 0.9, 2), l2=0.4, batch_size=100, dropout=0.5, metric=prec, valid=0.05</t>
    <phoneticPr fontId="2" type="noConversion"/>
  </si>
  <si>
    <t>m93_cnnp_ek_1547542787</t>
  </si>
  <si>
    <t>m93_cnnp_ek_1547543149</t>
  </si>
  <si>
    <t>cnn=[(3, 64)], lr=(0.005, 0.9, 2), l2=0.8, batch_size=100, dropout=0.5, metric=prec, valid=0.1</t>
    <phoneticPr fontId="2" type="noConversion"/>
  </si>
  <si>
    <t>cnn=[(3, 64)], lr=(0.005, 0.9, 2), l2=0.4, batch_size=100, dropout=0.5, metric=prec, valid=0.1</t>
    <phoneticPr fontId="2" type="noConversion"/>
  </si>
  <si>
    <t>m93_cnn_ek_1547543446</t>
  </si>
  <si>
    <t>cnn=[(3, 64)], lr=(0.005, 0.9, 2), l2=0.8, batch_size=100, dropout=0.5, metric=prec, valid=0.05</t>
    <phoneticPr fontId="2" type="noConversion"/>
  </si>
  <si>
    <t>m93_cnnv2_ek_1547545778</t>
  </si>
  <si>
    <t>m93_cnnv2_ek_1547546029</t>
  </si>
  <si>
    <t>m93_cnnv2_ek_1547546241</t>
  </si>
  <si>
    <t>m93_cnnv2_ek_1547546463</t>
  </si>
  <si>
    <t>cnn=[(3, 64)], lr=(0.005, 0.9, 2), l2=0.4, batch_size=100, dropout=0.5, metric=prec, valid=0.05</t>
    <phoneticPr fontId="2" type="noConversion"/>
  </si>
  <si>
    <t>m93_cnnv3_ek_1547548594</t>
  </si>
  <si>
    <t>cnn=[(3, 64)], lr=(0.005, 0.9, 2), l2=0.4, batch_size=100, dropout=0.5, metric=prec, valid=0.1, dense=[32]</t>
    <phoneticPr fontId="2" type="noConversion"/>
  </si>
  <si>
    <t>m93_cnnv3_ek_1547549005</t>
  </si>
  <si>
    <t>m93_cnnv3_ek_1547552486</t>
  </si>
  <si>
    <t>cnn=[(3, 64)], lr=(0.005, 0.9, 2), l2=0.2, batch_size=100, dropout=0.5, metric=prec, valid=0.1, dense=[32]</t>
    <phoneticPr fontId="2" type="noConversion"/>
  </si>
  <si>
    <t>m93_cnnv3_ek_1547552879</t>
  </si>
  <si>
    <t>cnn=[(3, 64)], lr=(0.005, 0.9, 2), l2=0.2, batch_size=100, dropout=0.5, metric=prec, valid=0.1, dense=[32]</t>
    <phoneticPr fontId="2" type="noConversion"/>
  </si>
  <si>
    <t>cnn=[(3, 64)], lr=(0.005, 0.9, 2), l2=0.2, batch_size=100, dropout=0.5, metric=prec, valid=0.1, dense=[16]</t>
    <phoneticPr fontId="2" type="noConversion"/>
  </si>
  <si>
    <t>m93_cnnv3_ek_1547553224</t>
  </si>
  <si>
    <t>m93_cnn_ek_1547627325</t>
  </si>
  <si>
    <t>m93_cnn_ek_1547632792</t>
  </si>
  <si>
    <t>seq_len=10</t>
    <phoneticPr fontId="2" type="noConversion"/>
  </si>
  <si>
    <t>m93_cnn_ek_1546949659,m93_cnn_ek_1547041908,m93_cnn_ek_1547632792</t>
    <phoneticPr fontId="2" type="noConversion"/>
  </si>
  <si>
    <t>seq_len=10</t>
    <phoneticPr fontId="2" type="noConversion"/>
  </si>
  <si>
    <t>m93_cnn_ek_1547641352</t>
  </si>
  <si>
    <t>m93_cnndist_ek_1547645051</t>
  </si>
  <si>
    <t>m93_cnndist_ek_1547646558</t>
  </si>
  <si>
    <t>CNNDIST2, metric=prec</t>
    <phoneticPr fontId="2" type="noConversion"/>
  </si>
  <si>
    <t>m93_cnndist_ek_1547647849</t>
  </si>
  <si>
    <t>m93_cnndist_ek_1547649135</t>
  </si>
  <si>
    <t>CNNDIST2, metric=prec, seq_len=20</t>
    <phoneticPr fontId="2" type="noConversion"/>
  </si>
  <si>
    <t>m93_cnndist3_ek_1547649664</t>
  </si>
  <si>
    <t>m93_cnndist3_ek_1547650134</t>
  </si>
  <si>
    <t>m93_cnndist3_ek_1547650500</t>
  </si>
  <si>
    <t>m93_cnndist4_ek_1547657027</t>
  </si>
  <si>
    <t>m93_cnndist4_ek_1547657593</t>
  </si>
  <si>
    <t>m93_cnndist4_ek_1547658027</t>
  </si>
  <si>
    <t>m93_cnndist4_ek_1547658264</t>
  </si>
  <si>
    <t>m93_cnndist4_ek_1547658278</t>
  </si>
  <si>
    <t>m93_cnndist4_ek_1547658330</t>
  </si>
  <si>
    <t>m93_cnndist4_ek_1547658354</t>
    <phoneticPr fontId="2" type="noConversion"/>
  </si>
  <si>
    <t>cnn=[(3, 100)], lr=(0.005, 0.9, 2), l2=0.2, batch_size=100, dropout=0.5, metric=prec, valid=0.1, seql=20</t>
    <phoneticPr fontId="2" type="noConversion"/>
  </si>
  <si>
    <t>cnn=[(3, 100)], lr=(0.005, 0.9, 2), l2=0.2, batch_size=100, dropout=0.5, metric=prec, valid=0.1, seql=20</t>
    <phoneticPr fontId="2" type="noConversion"/>
  </si>
  <si>
    <t>cnn=[(3, 64)], lr=(0.005, 0.9, 2), l2=0.2, batch_size=100, dropout=0.5, metric=prec, valid=0.1, seql=20</t>
    <phoneticPr fontId="2" type="noConversion"/>
  </si>
  <si>
    <t>cnn=[(3, 64)], lr=(0.005, 0.9, 2), l2=0.2, batch_size=100, dropout=0.5, metric=prec, valid=0.1, seql=20</t>
    <phoneticPr fontId="2" type="noConversion"/>
  </si>
  <si>
    <t>cnn=[(3, 128)], lr=(0.005, 0.9, 2), l2=0.2, batch_size=100, dropout=0.5, metric=prec, valid=0.1, seql=20</t>
    <phoneticPr fontId="2" type="noConversion"/>
  </si>
  <si>
    <t>cnn=[(4, 128)], lr=(0.005, 0.9, 2), l2=0.2, batch_size=100, dropout=0.5, metric=prec, valid=0.1, seql=20</t>
    <phoneticPr fontId="2" type="noConversion"/>
  </si>
  <si>
    <t>m93_cnndist4_ek_1547659435</t>
  </si>
  <si>
    <t>cnn=[(3, 100)], lr=(0.005, 0.9, 2), l2=0.4, batch_size=100, dropout=0.5, metric=prec, valid=0.1, seql=20</t>
    <phoneticPr fontId="2" type="noConversion"/>
  </si>
  <si>
    <t>m93_cnndist3_ek_1547699146</t>
  </si>
  <si>
    <t>cnn=[(3, 64)], dense=[(32, 0.2)], lr=(0.005, 0.9, 2), l2=0.3, batch_size=100, dropout=0.5, metric=prec, valid=0.1, seql=30</t>
    <phoneticPr fontId="2" type="noConversion"/>
  </si>
  <si>
    <t>cnn=[(3, 64)], dense=[(32, 0.2)], lr=(0.005, 0.9, 2), l2=0.3, batch_size=100, dropout=0.5, metric=prec, valid=0.1, seql=20</t>
    <phoneticPr fontId="2" type="noConversion"/>
  </si>
  <si>
    <t>cnn=[(3, 100)], dense=[(32, 0.2)], lr=(0.005, 0.9, 2), l2=0.2, batch_size=100, dropout=0.5, metric=prec, valid=0.1, seql=20</t>
    <phoneticPr fontId="2" type="noConversion"/>
  </si>
  <si>
    <t>cnn=[(3, 64)], dense=[(32, 0.2)], lr=(0.005, 0.9, 2), l2=0.2, batch_size=100, dropout=0.5, metric=prec, valid=0.1, seql=20</t>
    <phoneticPr fontId="2" type="noConversion"/>
  </si>
  <si>
    <t>m93_cnndist5_ek_1547727102</t>
  </si>
  <si>
    <t>cnn=[(3, 64)], dense=[(32, 0.2)], lr=(0.005, 0.9, 2), l2=0.2, batch_size=100, dropout=0.5, metric=test_score, valid=0.05, seql=30</t>
    <phoneticPr fontId="2" type="noConversion"/>
  </si>
  <si>
    <t>m93_cnndist3_ek_1547699449</t>
    <phoneticPr fontId="2" type="noConversion"/>
  </si>
  <si>
    <t>m93_cnndist3_ek_1547733626</t>
  </si>
  <si>
    <t>m93_cnndist3_ek_1547733685</t>
  </si>
  <si>
    <t>cnn=[(3, 64)], dense=[(32, 0.2)], lr=(0.005, 0.9, 2), l2=0.2, batch_size=100, dropout=0.5, metric=prec, valid=0.1, seql=30</t>
    <phoneticPr fontId="2" type="noConversion"/>
  </si>
  <si>
    <t>m93_cnndist3_ek_1547735256</t>
  </si>
  <si>
    <t>m93_cnndist3_ek_1547735299</t>
  </si>
  <si>
    <t>m93_cnndist3_ek_1547735425</t>
  </si>
  <si>
    <t>m93_cnndist3_ek_1547735368</t>
  </si>
  <si>
    <t>cnn=[(3, 100)], dense=[(32, 0.2)], lr=(0.005, 0.95, 2), l2=0.3, batch_size=100, dropout=0.5, metric=prec, valid=0.05, seql=30</t>
    <phoneticPr fontId="2" type="noConversion"/>
  </si>
  <si>
    <t>cnn=[(3, 64)], dense=[(32, 0.3)], lr=(0.005, 0.95, 2), l2=0.3, batch_size=100, dropout=0.5, metric=prec, valid=0.05, seql=30</t>
    <phoneticPr fontId="2" type="noConversion"/>
  </si>
  <si>
    <t>cnn=[(3, 64)], dense=[(32, 0.2)], lr=(0.005, 0.95, 2), l2=0.2, batch_size=50, dropout=0.5, metric=prec, valid=0.05, seql=30</t>
    <phoneticPr fontId="2" type="noConversion"/>
  </si>
  <si>
    <t>cnn=[(3, 64)], dense=[(32, 0.2)], lr=(0.005, 0.95, 2), l2=0.2, batch_size=50, dropout=0.75, metric=prec, valid=0.05, seql=30</t>
    <phoneticPr fontId="2" type="noConversion"/>
  </si>
  <si>
    <t>m93_cnndist3_ek_1547797094</t>
  </si>
  <si>
    <t>m93_cnndist3_ek_1547797159</t>
  </si>
  <si>
    <t>(同上)</t>
    <phoneticPr fontId="2" type="noConversion"/>
  </si>
  <si>
    <t>m93_cnnd3m_ek_1547801665</t>
  </si>
  <si>
    <t>m93_cnnd3m_ek_1547802065</t>
  </si>
  <si>
    <t>m93_cnnd3m_ek_1547802067</t>
  </si>
  <si>
    <t>failed</t>
    <phoneticPr fontId="2" type="noConversion"/>
  </si>
  <si>
    <t>m93_cnndist3_ek_1547885860</t>
  </si>
  <si>
    <t>cnn=[(3, 64)], dense=[(32, 0.3)], lr=(0.005, 0.9, 2), l2=0.3, batch_size=100, dropout=0.5, metric=test_score, valid=0.05, seql=30</t>
    <phoneticPr fontId="2" type="noConversion"/>
  </si>
  <si>
    <t>m93_cnndist3_ek_1547886263</t>
  </si>
  <si>
    <t>cnn=[(3, 64)], dense=[(32, 0.3)], lr=(0.005, 0.9, 2), l2=0.3, batch_size=100, dropout=0.5, metric=test_score, valid=0.1, seql=30</t>
    <phoneticPr fontId="2" type="noConversion"/>
  </si>
  <si>
    <t>m93_cnndist3_ek_1547886693</t>
  </si>
  <si>
    <t>cnn=[(3, 64)], dense=[(16, 0.3)], lr=(0.005, 0.9, 2), l2=0.3, batch_size=100, dropout=0.5, metric=test_score, valid=0.05, seql=30</t>
    <phoneticPr fontId="2" type="noConversion"/>
  </si>
  <si>
    <t>m93_cnndist3_ek_1547886781</t>
  </si>
  <si>
    <t>cnn=[(3, 64)], dense=[(32, 0.3)], lr=(0.005, 0.9, 3), l2=0.3, batch_size=100, dropout=0.5, metric=test_score, valid=0.05, seql=30</t>
    <phoneticPr fontId="2" type="noConversion"/>
  </si>
  <si>
    <t>m93_cnndist3_ek_1547887274</t>
  </si>
  <si>
    <t>m93_cnndist3_ek_1547887276</t>
  </si>
  <si>
    <t>cnn=[(3, 64)], dense=[(20, 0.2)], lr=(0.005, 0.9, 2), l2=0.4, batch_size=100, dropout=0.5, metric=test_score, valid=0.1, seql=25</t>
    <phoneticPr fontId="2" type="noConversion"/>
  </si>
  <si>
    <t>cnn=[(3, 64)], dense=[(20, 0.2)], lr=(0.005, 0.9, 2), l2=0.4, batch_size=100, dropout=0.5, metric=test_score, valid=0.1, seql=25</t>
    <phoneticPr fontId="2" type="noConversion"/>
  </si>
  <si>
    <t>m93_cnndist3_ek_1547892109</t>
  </si>
  <si>
    <t>m93_cnndist3mo_ek_1547904168</t>
  </si>
  <si>
    <t>m93_cnndist3mo_ek_1547904164</t>
  </si>
  <si>
    <t>cnn=[(3, 64)], lr=(0.005, 0.9, 2), l2=0.2, batch_size=100, dropout=0.5, metric=test_score, valid=0.05, seql=30, maxout=[6,2,2,2]</t>
    <phoneticPr fontId="2" type="noConversion"/>
  </si>
  <si>
    <t>cnn=[(3, 64)], lr=(0.005, 0.9, 2), l2=0.2, batch_size=100, dropout=0.5, metric=test_score, valid=0.05, seql=30, maxout=[6,2,2,2]</t>
    <phoneticPr fontId="2" type="noConversion"/>
  </si>
  <si>
    <t>m93_cnndist3_ek_1547970724</t>
  </si>
  <si>
    <t>binary_m93bin_cnnd3_ek_1547973600</t>
  </si>
  <si>
    <t>valid_prec</t>
    <phoneticPr fontId="2" type="noConversion"/>
  </si>
  <si>
    <t>test_prec</t>
    <phoneticPr fontId="2" type="noConversion"/>
  </si>
  <si>
    <t>binary_m93bin_cnnd3_ek_1547978269</t>
  </si>
  <si>
    <t>m93_cnn_ek_1547979568</t>
  </si>
  <si>
    <t>m93_cnn_ek_1547979568 + binary_m93bin_cnnd3_ek_1547978269</t>
  </si>
  <si>
    <t>m93_cnn_ek_1547979567</t>
    <phoneticPr fontId="2" type="noConversion"/>
  </si>
  <si>
    <t>m93_cnn_ek_1547979567 + binary_m93bin_cnnd3_ek_1547978269</t>
    <phoneticPr fontId="2" type="noConversion"/>
  </si>
  <si>
    <t>binary_m93bin_cnnd3_ek_1548056167</t>
  </si>
  <si>
    <t>precision</t>
    <phoneticPr fontId="2" type="noConversion"/>
  </si>
  <si>
    <t>recall</t>
    <phoneticPr fontId="2" type="noConversion"/>
  </si>
  <si>
    <t>happy</t>
    <phoneticPr fontId="2" type="noConversion"/>
  </si>
  <si>
    <t>sad</t>
    <phoneticPr fontId="2" type="noConversion"/>
  </si>
  <si>
    <t>angry</t>
    <phoneticPr fontId="2" type="noConversion"/>
  </si>
  <si>
    <t>others</t>
    <phoneticPr fontId="2" type="noConversion"/>
  </si>
  <si>
    <t>others</t>
    <phoneticPr fontId="2" type="noConversion"/>
  </si>
  <si>
    <t xml:space="preserve">happy </t>
    <phoneticPr fontId="2" type="noConversion"/>
  </si>
  <si>
    <t>sad</t>
    <phoneticPr fontId="2" type="noConversion"/>
  </si>
  <si>
    <t>n_sample</t>
    <phoneticPr fontId="2" type="noConversion"/>
  </si>
  <si>
    <t>#1</t>
    <phoneticPr fontId="2" type="noConversion"/>
  </si>
  <si>
    <t>#3</t>
    <phoneticPr fontId="2" type="noConversion"/>
  </si>
  <si>
    <t>distribution</t>
    <phoneticPr fontId="2" type="noConversion"/>
  </si>
  <si>
    <t>Score</t>
    <phoneticPr fontId="2" type="noConversion"/>
  </si>
  <si>
    <t>test2.txt</t>
    <phoneticPr fontId="2" type="noConversion"/>
  </si>
  <si>
    <t>test3.txt</t>
    <phoneticPr fontId="2" type="noConversion"/>
  </si>
  <si>
    <t>#4</t>
    <phoneticPr fontId="2" type="noConversion"/>
  </si>
  <si>
    <t>test4.txt</t>
    <phoneticPr fontId="2" type="noConversion"/>
  </si>
  <si>
    <t>0.7728 (1)</t>
  </si>
  <si>
    <t>leo1020</t>
  </si>
  <si>
    <t>0.7609 (2)</t>
  </si>
  <si>
    <t>0.7592 (3)</t>
  </si>
  <si>
    <t>dawei.li</t>
  </si>
  <si>
    <t>0.7539 (4)</t>
  </si>
  <si>
    <t>liangxh16</t>
  </si>
  <si>
    <t>0.7507 (5)</t>
  </si>
  <si>
    <t>0.7459 (6)</t>
  </si>
  <si>
    <t>0.7456 (7)</t>
  </si>
  <si>
    <t>gesy</t>
  </si>
  <si>
    <t>0.7452 (8)</t>
  </si>
  <si>
    <t>0.7447 (9)</t>
  </si>
  <si>
    <t>0.7442 (10)</t>
  </si>
  <si>
    <t>mchobby</t>
  </si>
  <si>
    <t>0.7430 (11)</t>
  </si>
  <si>
    <t>0.7429 (12)</t>
  </si>
  <si>
    <t>0.7738 (1)</t>
  </si>
  <si>
    <t>0.7625 (2)</t>
  </si>
  <si>
    <t>0.7609 (3)</t>
  </si>
  <si>
    <t>megaman</t>
  </si>
  <si>
    <t>0.7548 (4)</t>
  </si>
  <si>
    <t>0.7541 (5)</t>
  </si>
  <si>
    <t>0.7539 (6)</t>
  </si>
  <si>
    <t>0.7507 (7)</t>
  </si>
  <si>
    <t>cnn=[(3, 80)], dense=[(40, 0.2)], lr=(0.005, 0.9, 2), l2=0.2, batch_size=100, dropout=0.5, metric=test_score, valid=0.05, seql=30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</si>
</sst>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"/>
    <numFmt numFmtId="177" formatCode="0.00000"/>
    <numFmt numFmtId="186" formatCode="0.000_);[Red]\(0.000\)"/>
    <numFmt numFmtId="187" formatCode="0.0000_);[Red]\(0.0000\)"/>
    <numFmt numFmtId="200" formatCode="0.0000_ "/>
    <numFmt numFmtId="202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8000"/>
      <name val="DengXian"/>
      <family val="3"/>
      <charset val="134"/>
      <scheme val="minor"/>
    </font>
    <font>
      <b/>
      <sz val="12"/>
      <color rgb="FF00B0F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7">
    <xf numFmtId="0" fontId="0" fillId="0" borderId="0" xfId="0"/>
    <xf numFmtId="176" fontId="0" fillId="0" borderId="0" xfId="0" applyNumberForma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76" fontId="0" fillId="0" borderId="0" xfId="0" applyNumberFormat="1" applyFont="1"/>
    <xf numFmtId="176" fontId="5" fillId="0" borderId="0" xfId="0" applyNumberFormat="1" applyFont="1"/>
    <xf numFmtId="0" fontId="10" fillId="0" borderId="0" xfId="0" applyFont="1"/>
    <xf numFmtId="0" fontId="9" fillId="0" borderId="0" xfId="0" applyFont="1"/>
    <xf numFmtId="176" fontId="11" fillId="0" borderId="0" xfId="0" applyNumberFormat="1" applyFont="1"/>
    <xf numFmtId="0" fontId="12" fillId="0" borderId="0" xfId="0" applyFont="1"/>
    <xf numFmtId="176" fontId="13" fillId="0" borderId="0" xfId="0" applyNumberFormat="1" applyFont="1"/>
    <xf numFmtId="176" fontId="14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0" xfId="71" applyNumberFormat="1" applyFont="1" applyBorder="1" applyAlignment="1">
      <alignment horizontal="center"/>
    </xf>
    <xf numFmtId="10" fontId="0" fillId="0" borderId="11" xfId="71" applyNumberFormat="1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10" fontId="0" fillId="0" borderId="9" xfId="7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7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3" xfId="7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5" xfId="7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7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10" fontId="0" fillId="0" borderId="13" xfId="71" applyNumberFormat="1" applyFont="1" applyBorder="1" applyAlignment="1">
      <alignment horizontal="center" vertical="center"/>
    </xf>
    <xf numFmtId="10" fontId="0" fillId="0" borderId="14" xfId="71" applyNumberFormat="1" applyFont="1" applyBorder="1" applyAlignment="1">
      <alignment horizontal="center" vertical="center"/>
    </xf>
    <xf numFmtId="10" fontId="0" fillId="0" borderId="0" xfId="71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0" fontId="0" fillId="0" borderId="10" xfId="71" applyNumberFormat="1" applyFont="1" applyBorder="1" applyAlignment="1">
      <alignment horizontal="center" vertical="center"/>
    </xf>
    <xf numFmtId="10" fontId="0" fillId="0" borderId="11" xfId="71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0" fontId="16" fillId="0" borderId="0" xfId="7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11" fillId="0" borderId="0" xfId="7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12" xfId="7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0" xfId="0" applyFont="1"/>
    <xf numFmtId="176" fontId="0" fillId="0" borderId="0" xfId="0" applyNumberFormat="1" applyFont="1" applyAlignment="1">
      <alignment horizontal="center"/>
    </xf>
    <xf numFmtId="14" fontId="8" fillId="0" borderId="0" xfId="0" applyNumberFormat="1" applyFont="1"/>
    <xf numFmtId="176" fontId="0" fillId="0" borderId="0" xfId="0" applyNumberFormat="1" applyFont="1" applyAlignment="1">
      <alignment horizontal="center"/>
    </xf>
    <xf numFmtId="177" fontId="0" fillId="0" borderId="0" xfId="0" applyNumberFormat="1"/>
    <xf numFmtId="10" fontId="0" fillId="0" borderId="0" xfId="71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14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176" fontId="13" fillId="0" borderId="0" xfId="0" applyNumberFormat="1" applyFont="1" applyAlignment="1">
      <alignment horizontal="center"/>
    </xf>
    <xf numFmtId="176" fontId="16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17" fillId="0" borderId="0" xfId="0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02" fontId="0" fillId="0" borderId="0" xfId="0" applyNumberFormat="1" applyBorder="1" applyAlignment="1">
      <alignment horizontal="center"/>
    </xf>
    <xf numFmtId="20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8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2" fontId="0" fillId="0" borderId="5" xfId="0" applyNumberFormat="1" applyBorder="1" applyAlignment="1">
      <alignment horizontal="center"/>
    </xf>
    <xf numFmtId="202" fontId="0" fillId="0" borderId="7" xfId="0" applyNumberFormat="1" applyBorder="1" applyAlignment="1">
      <alignment horizontal="center"/>
    </xf>
    <xf numFmtId="202" fontId="0" fillId="0" borderId="8" xfId="0" applyNumberFormat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202" fontId="0" fillId="0" borderId="4" xfId="0" applyNumberFormat="1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186" fontId="0" fillId="0" borderId="6" xfId="0" applyNumberFormat="1" applyBorder="1" applyAlignment="1">
      <alignment horizontal="center"/>
    </xf>
    <xf numFmtId="186" fontId="0" fillId="0" borderId="8" xfId="0" applyNumberFormat="1" applyBorder="1" applyAlignment="1">
      <alignment horizontal="center"/>
    </xf>
    <xf numFmtId="200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202" fontId="0" fillId="0" borderId="6" xfId="0" applyNumberFormat="1" applyFont="1" applyBorder="1" applyAlignment="1">
      <alignment horizontal="center"/>
    </xf>
    <xf numFmtId="202" fontId="0" fillId="0" borderId="4" xfId="0" applyNumberForma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202" fontId="0" fillId="0" borderId="1" xfId="0" applyNumberFormat="1" applyFont="1" applyBorder="1" applyAlignment="1">
      <alignment horizontal="center"/>
    </xf>
    <xf numFmtId="202" fontId="0" fillId="0" borderId="2" xfId="0" applyNumberFormat="1" applyFont="1" applyBorder="1" applyAlignment="1">
      <alignment horizontal="center"/>
    </xf>
    <xf numFmtId="202" fontId="0" fillId="0" borderId="3" xfId="0" applyNumberFormat="1" applyFont="1" applyBorder="1" applyAlignment="1">
      <alignment horizontal="center"/>
    </xf>
    <xf numFmtId="187" fontId="0" fillId="0" borderId="0" xfId="0" applyNumberFormat="1" applyFont="1" applyBorder="1" applyAlignment="1">
      <alignment horizontal="center"/>
    </xf>
    <xf numFmtId="202" fontId="0" fillId="0" borderId="1" xfId="0" applyNumberFormat="1" applyBorder="1" applyAlignment="1">
      <alignment horizontal="center"/>
    </xf>
    <xf numFmtId="200" fontId="0" fillId="0" borderId="3" xfId="0" applyNumberFormat="1" applyBorder="1" applyAlignment="1">
      <alignment horizontal="center"/>
    </xf>
    <xf numFmtId="202" fontId="0" fillId="0" borderId="6" xfId="0" applyNumberFormat="1" applyBorder="1" applyAlignment="1">
      <alignment horizontal="center"/>
    </xf>
    <xf numFmtId="10" fontId="0" fillId="0" borderId="0" xfId="71" applyNumberFormat="1" applyFont="1"/>
    <xf numFmtId="187" fontId="0" fillId="0" borderId="9" xfId="71" applyNumberFormat="1" applyFont="1" applyBorder="1" applyAlignment="1">
      <alignment horizontal="center"/>
    </xf>
    <xf numFmtId="187" fontId="0" fillId="0" borderId="10" xfId="71" applyNumberFormat="1" applyFont="1" applyBorder="1" applyAlignment="1">
      <alignment horizontal="center"/>
    </xf>
    <xf numFmtId="187" fontId="0" fillId="0" borderId="11" xfId="71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/>
    <xf numFmtId="0" fontId="13" fillId="0" borderId="0" xfId="0" applyFont="1"/>
    <xf numFmtId="0" fontId="19" fillId="0" borderId="0" xfId="0" applyFont="1"/>
  </cellXfs>
  <cellStyles count="104">
    <cellStyle name="百分比" xfId="71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16" t="s">
        <v>5</v>
      </c>
      <c r="E1" s="116"/>
      <c r="F1" s="116"/>
      <c r="G1" s="116"/>
      <c r="H1" s="116" t="s">
        <v>546</v>
      </c>
      <c r="I1" s="116"/>
      <c r="J1" s="116"/>
      <c r="K1" s="116"/>
      <c r="L1" s="116" t="s">
        <v>4</v>
      </c>
      <c r="M1" s="116"/>
      <c r="N1" s="116"/>
      <c r="O1" s="116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16" t="s">
        <v>5</v>
      </c>
      <c r="E1" s="116"/>
      <c r="F1" s="116"/>
      <c r="G1" s="116"/>
      <c r="H1" s="116" t="s">
        <v>4</v>
      </c>
      <c r="I1" s="116"/>
      <c r="J1" s="116"/>
      <c r="K1" s="116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"/>
  <sheetViews>
    <sheetView tabSelected="1" topLeftCell="A133" zoomScale="93" workbookViewId="0">
      <selection activeCell="C164" sqref="C164"/>
    </sheetView>
  </sheetViews>
  <sheetFormatPr baseColWidth="10" defaultRowHeight="16" x14ac:dyDescent="0.2"/>
  <cols>
    <col min="1" max="1" width="14.6640625" style="3" bestFit="1" customWidth="1"/>
    <col min="2" max="2" width="115.6640625" style="3" bestFit="1" customWidth="1"/>
    <col min="3" max="3" width="34.33203125" style="3" bestFit="1" customWidth="1"/>
    <col min="4" max="4" width="12.6640625" style="85" bestFit="1" customWidth="1"/>
    <col min="5" max="5" width="12.6640625" style="85" customWidth="1"/>
    <col min="6" max="8" width="13.5" style="90" bestFit="1" customWidth="1"/>
    <col min="9" max="9" width="12" style="90" customWidth="1"/>
    <col min="10" max="10" width="13.5" style="90" bestFit="1" customWidth="1"/>
    <col min="11" max="12" width="12" style="90" bestFit="1" customWidth="1"/>
    <col min="13" max="13" width="12" style="90" customWidth="1"/>
    <col min="14" max="14" width="10.83203125" style="18"/>
    <col min="15" max="15" width="12" style="3" bestFit="1" customWidth="1"/>
    <col min="16" max="16" width="3.83203125" style="3" bestFit="1" customWidth="1"/>
    <col min="17" max="17" width="20" style="3" bestFit="1" customWidth="1"/>
    <col min="18" max="18" width="9.5" style="3" bestFit="1" customWidth="1"/>
    <col min="19" max="19" width="21.6640625" style="3" bestFit="1" customWidth="1"/>
    <col min="20" max="20" width="21.1640625" style="3" bestFit="1" customWidth="1"/>
    <col min="21" max="21" width="13.6640625" style="3" bestFit="1" customWidth="1"/>
    <col min="22" max="22" width="18.5" style="3" bestFit="1" customWidth="1"/>
    <col min="23" max="23" width="19.83203125" style="3" bestFit="1" customWidth="1"/>
    <col min="24" max="27" width="11.33203125" style="3" bestFit="1" customWidth="1"/>
    <col min="28" max="16384" width="10.83203125" style="3"/>
  </cols>
  <sheetData>
    <row r="1" spans="1:27" x14ac:dyDescent="0.2">
      <c r="A1" s="6"/>
      <c r="B1" s="6"/>
      <c r="C1" s="6"/>
      <c r="D1" s="85" t="s">
        <v>4</v>
      </c>
      <c r="E1" s="85" t="s">
        <v>775</v>
      </c>
      <c r="F1" s="116" t="s">
        <v>5</v>
      </c>
      <c r="G1" s="116"/>
      <c r="H1" s="116"/>
      <c r="I1" s="116"/>
      <c r="J1" s="116" t="s">
        <v>546</v>
      </c>
      <c r="K1" s="116"/>
      <c r="L1" s="116"/>
      <c r="M1" s="116"/>
      <c r="O1" s="14"/>
      <c r="P1" s="16" t="s">
        <v>7</v>
      </c>
      <c r="Q1" s="16" t="s">
        <v>8</v>
      </c>
      <c r="R1" s="16" t="s">
        <v>9</v>
      </c>
      <c r="S1" s="16" t="s">
        <v>10</v>
      </c>
      <c r="T1" s="16" t="s">
        <v>11</v>
      </c>
      <c r="U1" s="16" t="s">
        <v>559</v>
      </c>
      <c r="V1" s="2"/>
      <c r="W1" s="2"/>
      <c r="X1" s="2"/>
      <c r="Y1" s="2"/>
      <c r="Z1" s="2"/>
      <c r="AA1" s="2"/>
    </row>
    <row r="2" spans="1:27" x14ac:dyDescent="0.2">
      <c r="A2" s="6"/>
      <c r="B2" s="6"/>
      <c r="C2" s="6"/>
      <c r="D2" s="85" t="s">
        <v>697</v>
      </c>
      <c r="E2" s="85" t="s">
        <v>776</v>
      </c>
      <c r="F2" s="85" t="s">
        <v>1</v>
      </c>
      <c r="G2" s="85" t="s">
        <v>2</v>
      </c>
      <c r="H2" s="85" t="s">
        <v>3</v>
      </c>
      <c r="I2" s="85" t="s">
        <v>549</v>
      </c>
      <c r="J2" s="85" t="s">
        <v>1</v>
      </c>
      <c r="K2" s="85" t="s">
        <v>2</v>
      </c>
      <c r="L2" s="85" t="s">
        <v>3</v>
      </c>
      <c r="M2" s="85" t="s">
        <v>549</v>
      </c>
      <c r="O2" s="6"/>
      <c r="P2" s="4">
        <v>1</v>
      </c>
      <c r="Q2" s="4" t="s">
        <v>701</v>
      </c>
      <c r="R2" s="5">
        <v>2</v>
      </c>
      <c r="S2" s="5" t="s">
        <v>702</v>
      </c>
      <c r="T2" s="5"/>
      <c r="U2" s="5" t="s">
        <v>703</v>
      </c>
      <c r="V2" s="5"/>
      <c r="W2" s="5"/>
      <c r="X2" s="9"/>
      <c r="Y2" s="5"/>
      <c r="Z2" s="5"/>
      <c r="AA2" s="9"/>
    </row>
    <row r="3" spans="1:27" x14ac:dyDescent="0.2">
      <c r="A3" s="6" t="s">
        <v>550</v>
      </c>
      <c r="B3" s="6" t="s">
        <v>553</v>
      </c>
      <c r="C3" s="6" t="s">
        <v>571</v>
      </c>
      <c r="D3" s="85">
        <v>0.65915000000000001</v>
      </c>
      <c r="F3" s="85">
        <v>0.89700139983791305</v>
      </c>
      <c r="G3" s="85">
        <v>0.87382096868808301</v>
      </c>
      <c r="H3" s="85">
        <v>0.917885782692209</v>
      </c>
      <c r="I3" s="85">
        <v>0.89287427607326098</v>
      </c>
      <c r="J3" s="85">
        <v>0.894824153948241</v>
      </c>
      <c r="K3" s="85">
        <v>0.88007471734906395</v>
      </c>
      <c r="L3" s="85">
        <v>0.89782725180656497</v>
      </c>
      <c r="M3" s="85">
        <v>0.88845174191453802</v>
      </c>
      <c r="O3" s="6"/>
      <c r="P3" s="4">
        <v>2</v>
      </c>
      <c r="Q3" s="4" t="s">
        <v>560</v>
      </c>
      <c r="R3" s="5">
        <v>51</v>
      </c>
      <c r="S3" s="86">
        <v>36969</v>
      </c>
      <c r="T3" s="5" t="s">
        <v>704</v>
      </c>
      <c r="U3" s="5" t="s">
        <v>705</v>
      </c>
      <c r="V3" s="5"/>
      <c r="W3" s="5"/>
      <c r="X3" s="5"/>
      <c r="Y3" s="5"/>
      <c r="Z3" s="5"/>
      <c r="AA3" s="5"/>
    </row>
    <row r="4" spans="1:27" x14ac:dyDescent="0.2">
      <c r="A4" s="6" t="s">
        <v>547</v>
      </c>
      <c r="B4" s="6" t="s">
        <v>554</v>
      </c>
      <c r="C4" s="3" t="s">
        <v>551</v>
      </c>
      <c r="D4" s="85">
        <v>0.62456999999999996</v>
      </c>
      <c r="F4" s="85">
        <v>0.894459588889707</v>
      </c>
      <c r="G4" s="85">
        <v>0.87110931797201896</v>
      </c>
      <c r="H4" s="85">
        <v>0.91640708443093799</v>
      </c>
      <c r="I4" s="85">
        <v>0.89065300247262902</v>
      </c>
      <c r="J4" s="85">
        <v>0.88852023888520204</v>
      </c>
      <c r="K4" s="85">
        <v>0.86518301141326204</v>
      </c>
      <c r="L4" s="85">
        <v>0.91060751759291103</v>
      </c>
      <c r="M4" s="85">
        <v>0.88471169744246403</v>
      </c>
      <c r="O4" s="6"/>
      <c r="P4" s="4">
        <v>3</v>
      </c>
      <c r="Q4" s="4" t="s">
        <v>54</v>
      </c>
      <c r="R4" s="5">
        <v>105</v>
      </c>
      <c r="S4" s="5" t="s">
        <v>706</v>
      </c>
      <c r="T4" s="5" t="s">
        <v>55</v>
      </c>
      <c r="U4" s="5" t="s">
        <v>707</v>
      </c>
      <c r="V4" s="5"/>
      <c r="W4" s="5"/>
      <c r="X4" s="5"/>
      <c r="Y4" s="5"/>
      <c r="Z4" s="5"/>
      <c r="AA4" s="5"/>
    </row>
    <row r="5" spans="1:27" x14ac:dyDescent="0.2">
      <c r="A5" s="6" t="s">
        <v>548</v>
      </c>
      <c r="B5" s="6" t="s">
        <v>553</v>
      </c>
      <c r="C5" s="6" t="s">
        <v>552</v>
      </c>
      <c r="D5" s="85">
        <v>0.652416</v>
      </c>
      <c r="F5" s="85">
        <v>0.884623885655345</v>
      </c>
      <c r="G5" s="85">
        <v>0.86073867901298495</v>
      </c>
      <c r="H5" s="85">
        <v>0.90917853764331502</v>
      </c>
      <c r="I5" s="85">
        <v>0.88140768218314403</v>
      </c>
      <c r="J5" s="85">
        <v>0.88586595885865904</v>
      </c>
      <c r="K5" s="85">
        <v>0.871124079635619</v>
      </c>
      <c r="L5" s="85">
        <v>0.88791668530756895</v>
      </c>
      <c r="M5" s="85">
        <v>0.87880236890261099</v>
      </c>
      <c r="O5" s="6"/>
      <c r="P5" s="5">
        <v>4</v>
      </c>
      <c r="Q5" s="5" t="s">
        <v>708</v>
      </c>
      <c r="R5" s="5">
        <v>11</v>
      </c>
      <c r="S5" s="5" t="s">
        <v>709</v>
      </c>
      <c r="T5" s="5"/>
      <c r="U5" s="5" t="s">
        <v>710</v>
      </c>
      <c r="V5" s="5"/>
      <c r="W5" s="5"/>
      <c r="X5" s="5"/>
      <c r="Y5" s="5"/>
      <c r="Z5" s="5"/>
      <c r="AA5" s="5"/>
    </row>
    <row r="6" spans="1:27" x14ac:dyDescent="0.2">
      <c r="A6" s="6" t="s">
        <v>535</v>
      </c>
      <c r="B6" s="6" t="s">
        <v>555</v>
      </c>
      <c r="C6" s="3" t="s">
        <v>556</v>
      </c>
      <c r="D6" s="85">
        <v>0.60559799999999997</v>
      </c>
      <c r="F6" s="85">
        <v>0.86775215501363001</v>
      </c>
      <c r="G6" s="85">
        <v>0.84227492482598798</v>
      </c>
      <c r="H6" s="85">
        <v>0.88945904899422201</v>
      </c>
      <c r="I6" s="85">
        <v>0.86231870337179595</v>
      </c>
      <c r="J6" s="85">
        <v>0.87790311877903104</v>
      </c>
      <c r="K6" s="85">
        <v>0.85544210021184497</v>
      </c>
      <c r="L6" s="85">
        <v>0.89193486715224601</v>
      </c>
      <c r="M6" s="85">
        <v>0.87174986605357596</v>
      </c>
      <c r="O6" s="6"/>
      <c r="P6" s="5">
        <v>5</v>
      </c>
      <c r="Q6" s="5" t="s">
        <v>711</v>
      </c>
      <c r="R6" s="5">
        <v>26</v>
      </c>
      <c r="S6" s="86">
        <v>37030</v>
      </c>
      <c r="T6" s="5" t="s">
        <v>712</v>
      </c>
      <c r="U6" s="5" t="s">
        <v>713</v>
      </c>
      <c r="V6" s="5"/>
      <c r="W6" s="5"/>
      <c r="X6" s="5"/>
      <c r="Y6" s="5"/>
      <c r="Z6" s="5"/>
      <c r="AA6" s="5"/>
    </row>
    <row r="7" spans="1:27" x14ac:dyDescent="0.2">
      <c r="A7" s="6" t="s">
        <v>558</v>
      </c>
      <c r="B7" s="6" t="s">
        <v>555</v>
      </c>
      <c r="C7" s="3" t="s">
        <v>557</v>
      </c>
      <c r="D7" s="85">
        <v>0.60664300000000004</v>
      </c>
      <c r="F7" s="85">
        <v>0.86620496574080896</v>
      </c>
      <c r="G7" s="85">
        <v>0.84037960545785995</v>
      </c>
      <c r="H7" s="85">
        <v>0.88880942235261495</v>
      </c>
      <c r="I7" s="85">
        <v>0.86085355880963399</v>
      </c>
      <c r="J7" s="85">
        <v>0.876244193762441</v>
      </c>
      <c r="K7" s="85">
        <v>0.85886663766673699</v>
      </c>
      <c r="L7" s="85">
        <v>0.88149171005928195</v>
      </c>
      <c r="M7" s="102">
        <v>0.86876643830693401</v>
      </c>
      <c r="O7" s="6"/>
      <c r="P7" s="5">
        <v>6</v>
      </c>
      <c r="Q7" s="5" t="s">
        <v>562</v>
      </c>
      <c r="R7" s="5">
        <v>94</v>
      </c>
      <c r="S7" s="86">
        <v>41231</v>
      </c>
      <c r="T7" s="5"/>
      <c r="U7" s="5" t="s">
        <v>714</v>
      </c>
      <c r="V7" s="5"/>
      <c r="W7" s="5"/>
      <c r="X7" s="5"/>
      <c r="Y7" s="5"/>
      <c r="Z7" s="5"/>
      <c r="AA7" s="5"/>
    </row>
    <row r="8" spans="1:27" x14ac:dyDescent="0.2">
      <c r="O8" s="6"/>
      <c r="P8" s="5">
        <v>7</v>
      </c>
      <c r="Q8" s="5" t="s">
        <v>715</v>
      </c>
      <c r="R8" s="5">
        <v>33</v>
      </c>
      <c r="S8" s="86">
        <v>37000</v>
      </c>
      <c r="T8" s="5"/>
      <c r="U8" s="5" t="s">
        <v>716</v>
      </c>
      <c r="V8" s="5"/>
      <c r="W8" s="5"/>
      <c r="X8" s="5"/>
      <c r="Y8" s="5"/>
      <c r="Z8" s="5"/>
      <c r="AA8" s="5"/>
    </row>
    <row r="9" spans="1:27" x14ac:dyDescent="0.2">
      <c r="A9" s="6" t="s">
        <v>563</v>
      </c>
      <c r="B9" s="6" t="s">
        <v>564</v>
      </c>
      <c r="C9" s="3" t="s">
        <v>565</v>
      </c>
      <c r="D9" s="85">
        <v>0.624309</v>
      </c>
      <c r="F9" s="85">
        <v>0.93339718558903695</v>
      </c>
      <c r="G9" s="85">
        <v>0.91637783961090102</v>
      </c>
      <c r="H9" s="85">
        <v>0.94699125403344497</v>
      </c>
      <c r="I9" s="85">
        <v>0.93045775532563602</v>
      </c>
      <c r="J9" s="85">
        <v>0.88022561380225595</v>
      </c>
      <c r="K9" s="85">
        <v>0.86370752458885003</v>
      </c>
      <c r="L9" s="85">
        <v>0.88412573133844996</v>
      </c>
      <c r="M9" s="85">
        <v>0.87329050012571796</v>
      </c>
      <c r="O9" s="6"/>
      <c r="P9" s="5">
        <v>8</v>
      </c>
      <c r="Q9" s="5" t="s">
        <v>561</v>
      </c>
      <c r="R9" s="5">
        <v>134</v>
      </c>
      <c r="S9" s="86">
        <v>41200</v>
      </c>
      <c r="T9" s="5"/>
      <c r="U9" s="5" t="s">
        <v>717</v>
      </c>
      <c r="V9" s="5"/>
      <c r="W9" s="5"/>
      <c r="X9" s="11"/>
      <c r="Y9" s="11"/>
      <c r="Z9" s="11"/>
      <c r="AA9" s="11"/>
    </row>
    <row r="10" spans="1:27" x14ac:dyDescent="0.2">
      <c r="A10" s="6" t="s">
        <v>411</v>
      </c>
      <c r="B10" s="6" t="s">
        <v>566</v>
      </c>
      <c r="C10" s="3" t="s">
        <v>567</v>
      </c>
      <c r="D10" s="85">
        <v>0.65654599999999996</v>
      </c>
      <c r="F10" s="85">
        <v>0.94172253739040701</v>
      </c>
      <c r="G10" s="85">
        <v>0.92539410856570903</v>
      </c>
      <c r="H10" s="85">
        <v>0.95457759387776298</v>
      </c>
      <c r="I10" s="85">
        <v>0.93887480936261603</v>
      </c>
      <c r="J10" s="85">
        <v>0.894824153948241</v>
      </c>
      <c r="K10" s="85">
        <v>0.87722736448360406</v>
      </c>
      <c r="L10" s="85">
        <v>0.90307013365634603</v>
      </c>
      <c r="M10" s="85">
        <v>0.88921177109515603</v>
      </c>
      <c r="O10" s="6"/>
      <c r="P10" s="5">
        <v>9</v>
      </c>
      <c r="Q10" s="5" t="s">
        <v>718</v>
      </c>
      <c r="R10" s="5">
        <v>35</v>
      </c>
      <c r="S10" s="5" t="s">
        <v>719</v>
      </c>
      <c r="T10" s="5" t="s">
        <v>720</v>
      </c>
      <c r="U10" s="5" t="s">
        <v>721</v>
      </c>
      <c r="V10" s="5"/>
      <c r="W10" s="5"/>
      <c r="X10" s="5"/>
      <c r="Y10" s="5"/>
      <c r="Z10" s="5"/>
      <c r="AA10" s="5"/>
    </row>
    <row r="11" spans="1:27" x14ac:dyDescent="0.2">
      <c r="A11" s="6"/>
      <c r="B11" s="6"/>
      <c r="J11" s="85"/>
      <c r="K11" s="85"/>
      <c r="L11" s="85"/>
      <c r="M11" s="85"/>
      <c r="O11" s="6"/>
      <c r="P11" s="5">
        <v>10</v>
      </c>
      <c r="Q11" s="5" t="s">
        <v>722</v>
      </c>
      <c r="R11" s="5">
        <v>38</v>
      </c>
      <c r="S11" s="86">
        <v>37153</v>
      </c>
      <c r="T11" s="5"/>
      <c r="U11" s="5" t="s">
        <v>723</v>
      </c>
      <c r="V11" s="5"/>
      <c r="W11" s="5"/>
      <c r="X11" s="5"/>
      <c r="Y11" s="5"/>
      <c r="Z11" s="5"/>
      <c r="AA11" s="5"/>
    </row>
    <row r="12" spans="1:27" x14ac:dyDescent="0.2">
      <c r="A12" s="6" t="s">
        <v>570</v>
      </c>
      <c r="B12" s="6"/>
      <c r="F12" s="85"/>
      <c r="G12" s="85"/>
      <c r="H12" s="85"/>
      <c r="I12" s="85"/>
      <c r="J12" s="85"/>
      <c r="K12" s="85"/>
      <c r="L12" s="85"/>
      <c r="M12" s="85"/>
      <c r="O12" s="6"/>
      <c r="P12" s="5">
        <v>11</v>
      </c>
      <c r="Q12" s="5" t="s">
        <v>724</v>
      </c>
      <c r="R12" s="5">
        <v>64</v>
      </c>
      <c r="S12" s="86">
        <v>37153</v>
      </c>
      <c r="T12" s="5"/>
      <c r="U12" s="5" t="s">
        <v>725</v>
      </c>
      <c r="V12" s="5"/>
      <c r="W12" s="5"/>
      <c r="X12" s="5"/>
      <c r="Y12" s="5"/>
      <c r="Z12" s="5"/>
      <c r="AA12" s="5"/>
    </row>
    <row r="13" spans="1:27" x14ac:dyDescent="0.2">
      <c r="A13" s="6" t="s">
        <v>569</v>
      </c>
      <c r="B13" s="6" t="s">
        <v>553</v>
      </c>
      <c r="C13" s="3" t="s">
        <v>568</v>
      </c>
      <c r="D13" s="85">
        <v>0.65934099999999995</v>
      </c>
      <c r="F13" s="85">
        <v>0.89272821041774097</v>
      </c>
      <c r="G13" s="85">
        <v>0.84066797642436097</v>
      </c>
      <c r="H13" s="85">
        <v>0.93755477651183095</v>
      </c>
      <c r="I13" s="85">
        <v>0.886471928734203</v>
      </c>
      <c r="J13" s="85">
        <v>0.89648307896483004</v>
      </c>
      <c r="K13" s="85">
        <v>0.86443883984867498</v>
      </c>
      <c r="L13" s="85">
        <v>0.90197368421052604</v>
      </c>
      <c r="M13" s="85">
        <v>0.88280746941403698</v>
      </c>
      <c r="O13" s="6"/>
      <c r="P13" s="5">
        <v>12</v>
      </c>
      <c r="Q13" s="5" t="s">
        <v>726</v>
      </c>
      <c r="R13" s="5">
        <v>103</v>
      </c>
      <c r="S13" s="5" t="s">
        <v>727</v>
      </c>
      <c r="T13" s="5"/>
      <c r="U13" s="5" t="s">
        <v>728</v>
      </c>
      <c r="V13" s="5"/>
      <c r="W13" s="5"/>
      <c r="X13" s="5"/>
      <c r="Y13" s="5"/>
      <c r="Z13" s="5"/>
      <c r="AA13" s="5"/>
    </row>
    <row r="14" spans="1:27" x14ac:dyDescent="0.2">
      <c r="A14" s="6" t="s">
        <v>629</v>
      </c>
      <c r="B14" s="6" t="s">
        <v>630</v>
      </c>
      <c r="C14" t="s">
        <v>628</v>
      </c>
      <c r="D14" s="85">
        <v>0.679245283018867</v>
      </c>
      <c r="F14" s="85">
        <v>0.89965372430560597</v>
      </c>
      <c r="G14" s="85">
        <v>0.88139148043682602</v>
      </c>
      <c r="H14" s="85">
        <v>0.89008179959100198</v>
      </c>
      <c r="I14" s="85">
        <v>0.88571532395799202</v>
      </c>
      <c r="J14" s="85">
        <v>0.88747731397459095</v>
      </c>
      <c r="K14" s="85">
        <v>0.57966101694915195</v>
      </c>
      <c r="L14" s="85">
        <v>0.82014388489208601</v>
      </c>
      <c r="M14" s="85"/>
      <c r="P14" s="5">
        <v>13</v>
      </c>
      <c r="Q14" s="5" t="s">
        <v>729</v>
      </c>
      <c r="R14" s="5">
        <v>51</v>
      </c>
      <c r="S14" s="86">
        <v>37000</v>
      </c>
      <c r="T14" s="5" t="s">
        <v>730</v>
      </c>
      <c r="U14" s="5" t="s">
        <v>731</v>
      </c>
      <c r="V14" s="5"/>
      <c r="W14" s="5"/>
      <c r="X14" s="5"/>
      <c r="Y14" s="5"/>
      <c r="Z14" s="5"/>
      <c r="AA14" s="5"/>
    </row>
    <row r="15" spans="1:27" x14ac:dyDescent="0.2">
      <c r="O15" s="6"/>
      <c r="P15" s="5">
        <v>14</v>
      </c>
      <c r="Q15" s="5" t="s">
        <v>732</v>
      </c>
      <c r="R15" s="5">
        <v>7</v>
      </c>
      <c r="S15" s="5" t="s">
        <v>733</v>
      </c>
      <c r="T15" s="5"/>
      <c r="U15" s="5" t="s">
        <v>734</v>
      </c>
      <c r="V15" s="5"/>
      <c r="W15" s="5"/>
      <c r="X15" s="5"/>
      <c r="Y15" s="5"/>
      <c r="Z15" s="5"/>
      <c r="AA15" s="5"/>
    </row>
    <row r="16" spans="1:27" x14ac:dyDescent="0.2">
      <c r="A16" s="6" t="s">
        <v>633</v>
      </c>
      <c r="B16" s="3" t="s">
        <v>637</v>
      </c>
      <c r="C16" s="3" t="s">
        <v>634</v>
      </c>
      <c r="D16" s="85">
        <v>0.70193285859613397</v>
      </c>
      <c r="O16" s="6"/>
      <c r="P16" s="5">
        <v>15</v>
      </c>
      <c r="Q16" s="5" t="s">
        <v>735</v>
      </c>
      <c r="R16" s="5">
        <v>31</v>
      </c>
      <c r="S16" s="5" t="s">
        <v>719</v>
      </c>
      <c r="T16" s="5" t="s">
        <v>736</v>
      </c>
      <c r="U16" s="5" t="s">
        <v>737</v>
      </c>
      <c r="V16" s="5"/>
      <c r="W16" s="5"/>
      <c r="X16" s="5"/>
      <c r="Y16" s="5"/>
      <c r="Z16" s="8"/>
      <c r="AA16" s="5"/>
    </row>
    <row r="17" spans="1:27" x14ac:dyDescent="0.2">
      <c r="A17" s="6" t="s">
        <v>632</v>
      </c>
      <c r="B17" s="3" t="s">
        <v>637</v>
      </c>
      <c r="C17" s="3" t="s">
        <v>638</v>
      </c>
      <c r="D17" s="85">
        <v>0.68611670020120696</v>
      </c>
      <c r="F17" s="85"/>
      <c r="G17" s="85"/>
      <c r="H17" s="85"/>
      <c r="I17" s="85"/>
      <c r="J17" s="85"/>
      <c r="K17" s="85"/>
      <c r="L17" s="85"/>
      <c r="M17" s="8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6" t="s">
        <v>632</v>
      </c>
      <c r="B18" s="3" t="s">
        <v>648</v>
      </c>
      <c r="C18" s="3" t="s">
        <v>647</v>
      </c>
      <c r="D18" s="85">
        <v>0.70600203458799604</v>
      </c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6" t="s">
        <v>632</v>
      </c>
      <c r="B19" s="3" t="s">
        <v>646</v>
      </c>
      <c r="C19" s="3" t="s">
        <v>642</v>
      </c>
      <c r="D19" s="85">
        <v>0.67557251908396898</v>
      </c>
      <c r="F19" s="85"/>
      <c r="G19" s="85"/>
      <c r="H19" s="85"/>
      <c r="I19" s="85"/>
      <c r="J19" s="85"/>
      <c r="K19" s="85"/>
      <c r="L19" s="85"/>
      <c r="M19" s="85"/>
      <c r="O19" s="6"/>
      <c r="P19" s="6"/>
      <c r="Q19" s="6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6" t="s">
        <v>632</v>
      </c>
      <c r="B20" s="3" t="s">
        <v>645</v>
      </c>
      <c r="C20" s="3" t="s">
        <v>639</v>
      </c>
      <c r="D20" s="85">
        <v>0.69192422731804504</v>
      </c>
      <c r="F20" s="85"/>
      <c r="G20" s="85"/>
      <c r="H20" s="85"/>
      <c r="I20" s="85"/>
      <c r="J20" s="85"/>
      <c r="K20" s="85"/>
      <c r="L20" s="85"/>
      <c r="M20" s="85"/>
      <c r="O20" s="6"/>
      <c r="P20" s="6"/>
      <c r="Q20" s="6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6" t="s">
        <v>632</v>
      </c>
      <c r="B21" s="3" t="s">
        <v>640</v>
      </c>
      <c r="C21" s="3" t="s">
        <v>641</v>
      </c>
      <c r="D21" s="85">
        <v>0.69362992922143496</v>
      </c>
      <c r="F21" s="85"/>
      <c r="G21" s="85"/>
      <c r="H21" s="85"/>
      <c r="I21" s="85"/>
      <c r="J21" s="85"/>
      <c r="K21" s="85"/>
      <c r="L21" s="85"/>
      <c r="M21" s="85"/>
      <c r="O21" s="6"/>
      <c r="P21" s="6"/>
      <c r="Q21" s="6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">
      <c r="A22" s="6" t="s">
        <v>632</v>
      </c>
      <c r="B22" s="3" t="s">
        <v>644</v>
      </c>
      <c r="C22" s="3" t="s">
        <v>643</v>
      </c>
      <c r="D22" s="91">
        <v>0.68699186991869898</v>
      </c>
      <c r="E22" s="91"/>
      <c r="F22" s="92"/>
      <c r="G22" s="92"/>
      <c r="H22" s="92"/>
      <c r="I22" s="92"/>
      <c r="J22" s="92"/>
      <c r="K22" s="92"/>
      <c r="L22" s="92"/>
      <c r="M22" s="92"/>
      <c r="O22" s="13"/>
      <c r="P22" s="6"/>
      <c r="Q22" s="13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">
      <c r="A23" s="6" t="s">
        <v>632</v>
      </c>
      <c r="B23" s="3" t="s">
        <v>650</v>
      </c>
      <c r="C23" s="3" t="s">
        <v>649</v>
      </c>
      <c r="D23" s="85">
        <v>0.69906928645294697</v>
      </c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">
      <c r="A24" s="6" t="s">
        <v>632</v>
      </c>
      <c r="B24" s="3" t="s">
        <v>655</v>
      </c>
      <c r="C24" s="3" t="s">
        <v>649</v>
      </c>
      <c r="D24" s="85">
        <v>0.65373423860329705</v>
      </c>
      <c r="F24" s="85"/>
      <c r="G24" s="85"/>
      <c r="H24" s="85"/>
      <c r="I24" s="85"/>
      <c r="J24" s="85"/>
      <c r="K24" s="85"/>
      <c r="L24" s="85"/>
      <c r="M24" s="85"/>
      <c r="O24" s="6"/>
      <c r="P24" s="10"/>
      <c r="Q24" s="6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6" t="s">
        <v>632</v>
      </c>
      <c r="B25" s="3" t="s">
        <v>652</v>
      </c>
      <c r="C25" s="3" t="s">
        <v>651</v>
      </c>
      <c r="D25" s="85">
        <v>0.66873706004140698</v>
      </c>
      <c r="F25" s="85"/>
      <c r="G25" s="85"/>
      <c r="H25" s="85"/>
      <c r="I25" s="85"/>
      <c r="J25" s="85"/>
      <c r="K25" s="85"/>
      <c r="L25" s="85"/>
      <c r="M25" s="85"/>
      <c r="O25" s="6"/>
      <c r="P25" s="6"/>
      <c r="Q25" s="6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s="6" t="s">
        <v>632</v>
      </c>
      <c r="B26" s="3" t="s">
        <v>653</v>
      </c>
      <c r="C26" s="3" t="s">
        <v>654</v>
      </c>
      <c r="D26" s="85">
        <v>0.71168274383708396</v>
      </c>
      <c r="F26" s="85"/>
      <c r="G26" s="85"/>
      <c r="H26" s="85"/>
      <c r="I26" s="85"/>
      <c r="J26" s="85"/>
      <c r="K26" s="85"/>
      <c r="L26" s="85"/>
      <c r="M26" s="85"/>
      <c r="O26" s="6"/>
      <c r="P26" s="6"/>
      <c r="Q26" s="6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">
      <c r="A27" s="6" t="s">
        <v>632</v>
      </c>
      <c r="B27" s="3" t="s">
        <v>657</v>
      </c>
      <c r="C27" s="3" t="s">
        <v>656</v>
      </c>
      <c r="D27" s="85">
        <v>0.69762641898864797</v>
      </c>
      <c r="F27" s="85"/>
      <c r="G27" s="85"/>
      <c r="H27" s="85"/>
      <c r="I27" s="85"/>
      <c r="J27" s="85"/>
      <c r="K27" s="85"/>
      <c r="L27" s="85"/>
      <c r="M27" s="85"/>
      <c r="O27" s="6"/>
      <c r="P27" s="6"/>
      <c r="Q27" s="6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">
      <c r="A28" s="6" t="s">
        <v>632</v>
      </c>
      <c r="B28" s="3" t="s">
        <v>659</v>
      </c>
      <c r="C28" s="6" t="s">
        <v>658</v>
      </c>
      <c r="D28" s="85">
        <v>0.70225872689938396</v>
      </c>
      <c r="F28" s="85"/>
      <c r="G28" s="85"/>
      <c r="H28" s="85"/>
      <c r="I28" s="85"/>
      <c r="J28" s="85"/>
      <c r="K28" s="85"/>
      <c r="L28" s="85"/>
      <c r="M28" s="85"/>
      <c r="O28" s="6"/>
      <c r="P28" s="6"/>
      <c r="Q28" s="6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6" t="s">
        <v>632</v>
      </c>
      <c r="B29" s="3" t="s">
        <v>661</v>
      </c>
      <c r="C29" s="3" t="s">
        <v>660</v>
      </c>
      <c r="D29" s="85">
        <v>0.69269269269269196</v>
      </c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">
      <c r="A30" s="6" t="s">
        <v>632</v>
      </c>
      <c r="C30" s="3" t="s">
        <v>662</v>
      </c>
      <c r="D30" s="85">
        <v>0.70304302203567604</v>
      </c>
      <c r="F30" s="85"/>
      <c r="G30" s="85"/>
      <c r="H30" s="85"/>
      <c r="I30" s="85"/>
      <c r="J30" s="85"/>
      <c r="K30" s="85"/>
      <c r="L30" s="85"/>
      <c r="M30" s="85"/>
      <c r="O30" s="6"/>
      <c r="P30" s="6"/>
      <c r="Q30" s="6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">
      <c r="F31" s="85"/>
      <c r="G31" s="85"/>
      <c r="H31" s="85"/>
      <c r="I31" s="85"/>
      <c r="J31" s="85"/>
      <c r="K31" s="85"/>
      <c r="L31" s="85"/>
      <c r="M31" s="85"/>
      <c r="O31" s="6"/>
      <c r="P31" s="6"/>
      <c r="Q31" s="6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">
      <c r="A32" s="6" t="s">
        <v>632</v>
      </c>
      <c r="B32" s="3" t="s">
        <v>793</v>
      </c>
      <c r="C32" s="3" t="s">
        <v>780</v>
      </c>
      <c r="D32" s="87">
        <v>0.72340425531914898</v>
      </c>
      <c r="E32" s="87">
        <v>0.72358591248665904</v>
      </c>
      <c r="F32" s="85"/>
      <c r="G32" s="85"/>
      <c r="H32" s="85"/>
      <c r="I32" s="85"/>
      <c r="J32" s="85"/>
      <c r="K32" s="85"/>
      <c r="L32" s="85"/>
      <c r="M32" s="85"/>
      <c r="O32" s="6"/>
      <c r="P32" s="6"/>
      <c r="Q32" s="6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B33" s="3" t="s">
        <v>794</v>
      </c>
      <c r="C33" s="3" t="s">
        <v>779</v>
      </c>
      <c r="D33" s="87">
        <v>0.72307692307692295</v>
      </c>
      <c r="F33" s="85"/>
      <c r="G33" s="85"/>
      <c r="H33" s="85"/>
      <c r="I33" s="85"/>
      <c r="J33" s="85"/>
      <c r="K33" s="85"/>
      <c r="L33" s="85"/>
      <c r="M33" s="85"/>
      <c r="O33" s="6"/>
      <c r="P33" s="6"/>
      <c r="Q33" s="6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B34" s="3" t="s">
        <v>795</v>
      </c>
      <c r="C34" s="3" t="s">
        <v>781</v>
      </c>
      <c r="D34" s="87">
        <v>0.72766884531590403</v>
      </c>
      <c r="E34" s="87">
        <v>0.72766884531590403</v>
      </c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">
      <c r="A35" s="6"/>
      <c r="B35" s="3" t="s">
        <v>796</v>
      </c>
      <c r="C35" s="3" t="s">
        <v>786</v>
      </c>
      <c r="D35" s="87">
        <v>0.72312703583061799</v>
      </c>
      <c r="E35" s="87">
        <v>0.72844827586206895</v>
      </c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">
      <c r="B36" s="3" t="s">
        <v>813</v>
      </c>
      <c r="C36" s="3" t="s">
        <v>812</v>
      </c>
      <c r="D36" s="95">
        <v>0.72604284103720396</v>
      </c>
      <c r="E36" s="95">
        <v>0.72604284103720396</v>
      </c>
      <c r="F36" s="85"/>
      <c r="G36" s="85"/>
      <c r="H36" s="85"/>
      <c r="I36" s="85"/>
      <c r="J36" s="85"/>
      <c r="K36" s="85"/>
      <c r="L36" s="85"/>
      <c r="M36" s="85"/>
      <c r="O36" s="6"/>
      <c r="P36" s="6"/>
      <c r="Q36" s="6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">
      <c r="F37" s="85"/>
      <c r="G37" s="85"/>
      <c r="H37" s="85"/>
      <c r="I37" s="85"/>
      <c r="J37" s="85"/>
      <c r="K37" s="85"/>
      <c r="L37" s="85"/>
      <c r="M37" s="85"/>
      <c r="O37" s="6"/>
      <c r="P37" s="6"/>
      <c r="Q37" s="6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">
      <c r="A38" s="6"/>
      <c r="B38" s="6"/>
      <c r="F38" s="85"/>
      <c r="G38" s="85"/>
      <c r="H38" s="85"/>
      <c r="I38" s="85"/>
      <c r="J38" s="85"/>
      <c r="K38" s="85"/>
      <c r="L38" s="85"/>
      <c r="M38" s="85"/>
      <c r="O38" s="6"/>
      <c r="P38" s="6"/>
      <c r="Q38" s="6"/>
      <c r="S38" s="5"/>
      <c r="T38" s="5"/>
      <c r="U38" s="5"/>
      <c r="V38" s="5"/>
      <c r="W38" s="5"/>
      <c r="X38" s="5"/>
      <c r="Y38" s="8"/>
      <c r="Z38" s="5"/>
      <c r="AA38" s="5"/>
    </row>
    <row r="39" spans="1:27" x14ac:dyDescent="0.2">
      <c r="F39" s="85"/>
      <c r="G39" s="85"/>
      <c r="H39" s="85"/>
      <c r="I39" s="85"/>
      <c r="J39" s="85"/>
      <c r="K39" s="85"/>
      <c r="L39" s="85"/>
      <c r="M39" s="85"/>
      <c r="O39" s="6"/>
      <c r="P39" s="6"/>
      <c r="Q39" s="6"/>
    </row>
    <row r="40" spans="1:27" x14ac:dyDescent="0.2">
      <c r="A40" s="3" t="s">
        <v>665</v>
      </c>
      <c r="B40" s="3" t="s">
        <v>693</v>
      </c>
      <c r="C40" s="3" t="s">
        <v>663</v>
      </c>
      <c r="D40" s="85">
        <v>0.66915191053122003</v>
      </c>
      <c r="F40" s="85"/>
      <c r="G40" s="85"/>
      <c r="H40" s="85"/>
      <c r="I40" s="85"/>
      <c r="J40" s="85"/>
      <c r="K40" s="85"/>
      <c r="L40" s="85"/>
      <c r="M40" s="85"/>
      <c r="O40" s="6"/>
      <c r="P40" s="6"/>
      <c r="Q40" s="6"/>
    </row>
    <row r="41" spans="1:27" x14ac:dyDescent="0.2">
      <c r="B41" s="3" t="s">
        <v>692</v>
      </c>
      <c r="C41" s="3" t="s">
        <v>664</v>
      </c>
      <c r="D41" s="85">
        <v>0.67109004739336398</v>
      </c>
      <c r="F41" s="85"/>
      <c r="G41" s="85"/>
      <c r="H41" s="85"/>
      <c r="I41" s="85"/>
      <c r="J41" s="85"/>
      <c r="K41" s="85"/>
      <c r="L41" s="85"/>
      <c r="M41" s="85"/>
      <c r="O41" s="6"/>
      <c r="P41" s="6"/>
      <c r="Q41" s="6"/>
    </row>
    <row r="42" spans="1:27" x14ac:dyDescent="0.2">
      <c r="B42" s="3" t="s">
        <v>691</v>
      </c>
      <c r="C42" s="3" t="s">
        <v>666</v>
      </c>
      <c r="D42" s="85">
        <v>0.71773347324239201</v>
      </c>
    </row>
    <row r="43" spans="1:27" x14ac:dyDescent="0.2">
      <c r="B43" s="3" t="s">
        <v>690</v>
      </c>
      <c r="C43" s="3" t="s">
        <v>672</v>
      </c>
      <c r="D43" s="85">
        <v>0.72607260726072598</v>
      </c>
      <c r="F43" s="85"/>
      <c r="G43" s="85"/>
      <c r="H43" s="85"/>
      <c r="I43" s="85"/>
      <c r="J43" s="85"/>
      <c r="K43" s="85"/>
      <c r="L43" s="85"/>
      <c r="M43" s="85"/>
      <c r="O43" s="6"/>
      <c r="P43" s="6"/>
      <c r="Q43" s="6"/>
    </row>
    <row r="44" spans="1:27" x14ac:dyDescent="0.2">
      <c r="B44" s="3" t="s">
        <v>689</v>
      </c>
      <c r="C44" s="3" t="s">
        <v>674</v>
      </c>
      <c r="D44" s="85">
        <v>0.68426197458455496</v>
      </c>
    </row>
    <row r="45" spans="1:27" x14ac:dyDescent="0.2">
      <c r="B45" s="3" t="s">
        <v>688</v>
      </c>
      <c r="C45" s="3" t="s">
        <v>675</v>
      </c>
      <c r="D45" s="85">
        <v>0.71817192600652802</v>
      </c>
      <c r="F45" s="85"/>
      <c r="G45" s="85"/>
      <c r="H45" s="85"/>
      <c r="I45" s="85"/>
      <c r="J45" s="85"/>
      <c r="K45" s="85"/>
      <c r="L45" s="85"/>
      <c r="M45" s="85"/>
      <c r="O45" s="6"/>
      <c r="P45" s="6"/>
      <c r="Q45" s="6"/>
    </row>
    <row r="46" spans="1:27" x14ac:dyDescent="0.2">
      <c r="B46" s="166" t="s">
        <v>679</v>
      </c>
      <c r="C46" s="166" t="s">
        <v>698</v>
      </c>
      <c r="D46" s="92">
        <v>0.74479737130339496</v>
      </c>
      <c r="E46" s="92"/>
      <c r="F46" s="85"/>
      <c r="G46" s="85"/>
      <c r="H46" s="85"/>
      <c r="I46" s="85"/>
      <c r="J46" s="85"/>
      <c r="K46" s="85"/>
      <c r="L46" s="85"/>
      <c r="M46" s="85"/>
      <c r="O46" s="6"/>
      <c r="P46" s="6"/>
      <c r="Q46" s="6"/>
    </row>
    <row r="47" spans="1:27" x14ac:dyDescent="0.2">
      <c r="B47" s="3" t="s">
        <v>678</v>
      </c>
      <c r="C47" s="3" t="s">
        <v>677</v>
      </c>
      <c r="D47" s="85">
        <v>0.72120559741657697</v>
      </c>
      <c r="F47" s="85"/>
      <c r="G47" s="85"/>
      <c r="H47" s="85"/>
      <c r="I47" s="85"/>
      <c r="J47" s="85"/>
      <c r="K47" s="85"/>
      <c r="L47" s="85"/>
      <c r="M47" s="85"/>
      <c r="O47" s="6"/>
      <c r="P47" s="6"/>
      <c r="Q47" s="6"/>
    </row>
    <row r="48" spans="1:27" x14ac:dyDescent="0.2">
      <c r="B48" s="3" t="s">
        <v>696</v>
      </c>
      <c r="C48" s="3" t="s">
        <v>680</v>
      </c>
      <c r="D48" s="85">
        <v>0.72198275862068895</v>
      </c>
      <c r="F48" s="85"/>
      <c r="G48" s="85"/>
      <c r="H48" s="85"/>
      <c r="I48" s="85"/>
      <c r="J48" s="85"/>
      <c r="K48" s="85"/>
      <c r="L48" s="85"/>
      <c r="M48" s="85"/>
      <c r="O48" s="6"/>
      <c r="P48" s="6"/>
      <c r="Q48" s="6"/>
    </row>
    <row r="49" spans="2:17" x14ac:dyDescent="0.2">
      <c r="B49" s="3" t="s">
        <v>696</v>
      </c>
      <c r="C49" s="3" t="s">
        <v>694</v>
      </c>
      <c r="D49" s="85">
        <v>0.72513368983957205</v>
      </c>
      <c r="F49" s="85"/>
      <c r="G49" s="85"/>
      <c r="H49" s="85"/>
      <c r="I49" s="85"/>
      <c r="J49" s="85"/>
      <c r="K49" s="85"/>
      <c r="L49" s="85"/>
      <c r="M49" s="85"/>
      <c r="O49" s="6"/>
      <c r="P49" s="6"/>
      <c r="Q49" s="6"/>
    </row>
    <row r="50" spans="2:17" x14ac:dyDescent="0.2">
      <c r="B50" s="166" t="s">
        <v>744</v>
      </c>
      <c r="C50" s="166" t="s">
        <v>699</v>
      </c>
      <c r="D50" s="92">
        <v>0.74802259887005595</v>
      </c>
      <c r="E50" s="92"/>
      <c r="F50" s="85">
        <v>0.89195461578132995</v>
      </c>
      <c r="G50" s="85">
        <v>0.90244283149925797</v>
      </c>
      <c r="H50" s="85">
        <v>0.84450774174700505</v>
      </c>
      <c r="I50" s="85">
        <v>0.87251461988304002</v>
      </c>
      <c r="J50" s="85">
        <v>0.92159709618874697</v>
      </c>
      <c r="K50" s="85">
        <v>0.70726495726495697</v>
      </c>
      <c r="L50" s="85">
        <v>0.79376498800959205</v>
      </c>
      <c r="M50" s="85">
        <v>0.74802259887005595</v>
      </c>
    </row>
    <row r="51" spans="2:17" x14ac:dyDescent="0.2">
      <c r="B51" s="166" t="s">
        <v>744</v>
      </c>
      <c r="C51" s="166" t="s">
        <v>700</v>
      </c>
      <c r="D51" s="92">
        <v>0.74776785714285698</v>
      </c>
      <c r="E51" s="92"/>
      <c r="F51" s="85">
        <v>0.888602372356885</v>
      </c>
      <c r="G51" s="85">
        <v>0.89921025881617</v>
      </c>
      <c r="H51" s="85">
        <v>0.83990651475314004</v>
      </c>
      <c r="I51" s="85">
        <v>0.86854726029983698</v>
      </c>
      <c r="J51" s="85">
        <v>0.92050816696914695</v>
      </c>
      <c r="K51" s="85">
        <v>0.69937369519832904</v>
      </c>
      <c r="L51" s="85">
        <v>0.80335731414868095</v>
      </c>
      <c r="M51" s="85">
        <v>0.74776785714285698</v>
      </c>
      <c r="O51" s="6"/>
      <c r="P51" s="6"/>
      <c r="Q51" s="6"/>
    </row>
    <row r="52" spans="2:17" x14ac:dyDescent="0.2">
      <c r="B52" s="3" t="s">
        <v>743</v>
      </c>
      <c r="C52" s="3" t="s">
        <v>740</v>
      </c>
      <c r="D52" s="85">
        <v>0.72392638036809798</v>
      </c>
      <c r="F52" s="85">
        <v>0.89438591321004901</v>
      </c>
      <c r="G52" s="85">
        <v>0.90537164272329795</v>
      </c>
      <c r="H52" s="85">
        <v>0.84691790826760105</v>
      </c>
      <c r="I52" s="85">
        <v>0.875169811320754</v>
      </c>
      <c r="J52" s="85">
        <v>0.92014519056261301</v>
      </c>
      <c r="K52" s="85">
        <v>0.74120603015075304</v>
      </c>
      <c r="L52" s="85">
        <v>0.70743405275779303</v>
      </c>
      <c r="M52" s="85">
        <v>0.72392638036809798</v>
      </c>
      <c r="O52" s="6"/>
      <c r="P52" s="6"/>
      <c r="Q52" s="6"/>
    </row>
    <row r="53" spans="2:17" x14ac:dyDescent="0.2">
      <c r="B53" s="3" t="s">
        <v>742</v>
      </c>
      <c r="C53" s="3" t="s">
        <v>741</v>
      </c>
      <c r="D53" s="85">
        <v>0.73907910271546595</v>
      </c>
      <c r="F53" s="85">
        <v>0.891478779840848</v>
      </c>
      <c r="G53" s="85">
        <v>0.90365776305588796</v>
      </c>
      <c r="H53" s="85">
        <v>0.84288719432027304</v>
      </c>
      <c r="I53" s="85">
        <v>0.87221523077446295</v>
      </c>
      <c r="J53" s="85">
        <v>0.92196007259528101</v>
      </c>
      <c r="K53" s="85">
        <v>0.72790697674418603</v>
      </c>
      <c r="L53" s="85">
        <v>0.75059952038369304</v>
      </c>
      <c r="M53" s="85">
        <v>0.73907910271546595</v>
      </c>
      <c r="O53" s="6"/>
      <c r="P53" s="6"/>
      <c r="Q53" s="6"/>
    </row>
    <row r="54" spans="2:17" x14ac:dyDescent="0.2">
      <c r="B54" s="166" t="s">
        <v>745</v>
      </c>
      <c r="C54" s="166" t="s">
        <v>746</v>
      </c>
      <c r="D54" s="92">
        <v>0.74402730375426596</v>
      </c>
      <c r="E54" s="92"/>
      <c r="F54" s="85">
        <v>0.87771883289124597</v>
      </c>
      <c r="G54" s="85">
        <v>0.89248389405869699</v>
      </c>
      <c r="H54" s="85">
        <v>0.81961609255850598</v>
      </c>
      <c r="I54" s="85">
        <v>0.85449934891371304</v>
      </c>
      <c r="J54" s="85">
        <v>0.92087114337567999</v>
      </c>
      <c r="K54" s="85">
        <v>0.70779220779220697</v>
      </c>
      <c r="L54" s="85">
        <v>0.78417266187050305</v>
      </c>
      <c r="M54" s="85">
        <v>0.74402730375426596</v>
      </c>
      <c r="O54" s="6"/>
      <c r="P54" s="6"/>
      <c r="Q54" s="6"/>
    </row>
    <row r="55" spans="2:17" x14ac:dyDescent="0.2">
      <c r="B55" s="3" t="s">
        <v>750</v>
      </c>
      <c r="C55" s="84" t="s">
        <v>748</v>
      </c>
      <c r="D55" s="92">
        <v>0.76359338061465698</v>
      </c>
      <c r="E55" s="92"/>
      <c r="F55" s="85">
        <v>0.89353864289398</v>
      </c>
      <c r="G55" s="85">
        <v>0.904296875</v>
      </c>
      <c r="H55" s="85">
        <v>0.84538416593631305</v>
      </c>
      <c r="I55" s="85">
        <v>0.87384870904423895</v>
      </c>
      <c r="J55" s="85">
        <v>0.929219600725952</v>
      </c>
      <c r="K55" s="85">
        <v>0.75291375291375295</v>
      </c>
      <c r="L55" s="85">
        <v>0.77458033573141405</v>
      </c>
      <c r="M55" s="85">
        <v>0.76359338061465698</v>
      </c>
      <c r="O55" s="6"/>
      <c r="P55" s="6"/>
      <c r="Q55" s="6"/>
    </row>
    <row r="56" spans="2:17" x14ac:dyDescent="0.2">
      <c r="B56" s="3" t="s">
        <v>750</v>
      </c>
      <c r="C56" s="3" t="s">
        <v>749</v>
      </c>
      <c r="D56" s="85">
        <v>0.74418604651162801</v>
      </c>
      <c r="F56" s="85">
        <v>0.88053488543431802</v>
      </c>
      <c r="G56" s="85">
        <v>0.89338496799178002</v>
      </c>
      <c r="H56" s="85">
        <v>0.82559158632778196</v>
      </c>
      <c r="I56" s="85">
        <v>0.85815145188840303</v>
      </c>
      <c r="J56" s="85">
        <v>0.92304900181488203</v>
      </c>
      <c r="K56" s="85">
        <v>0.72234762979683897</v>
      </c>
      <c r="L56" s="85">
        <v>0.76738609112709799</v>
      </c>
      <c r="M56" s="85">
        <v>0.74418604651162801</v>
      </c>
    </row>
    <row r="57" spans="2:17" x14ac:dyDescent="0.2">
      <c r="O57" s="6"/>
      <c r="P57" s="6"/>
      <c r="Q57" s="6"/>
    </row>
    <row r="59" spans="2:17" x14ac:dyDescent="0.2">
      <c r="B59" s="3" t="s">
        <v>755</v>
      </c>
      <c r="C59" s="3" t="s">
        <v>751</v>
      </c>
      <c r="D59" s="85">
        <v>0.73535791757049895</v>
      </c>
      <c r="F59" s="85">
        <v>0.87446949602122004</v>
      </c>
      <c r="G59" s="85">
        <v>0.89029293509477303</v>
      </c>
      <c r="H59" s="85">
        <v>0.81514593741782804</v>
      </c>
      <c r="I59" s="85">
        <v>0.85106382978723405</v>
      </c>
      <c r="J59" s="85">
        <v>0.915426497277677</v>
      </c>
      <c r="K59" s="85">
        <v>0.671287128712871</v>
      </c>
      <c r="L59" s="85">
        <v>0.81294964028776895</v>
      </c>
      <c r="M59" s="85">
        <v>0.73535791757049895</v>
      </c>
    </row>
    <row r="60" spans="2:17" x14ac:dyDescent="0.2">
      <c r="B60" s="3" t="s">
        <v>757</v>
      </c>
      <c r="C60" s="3" t="s">
        <v>752</v>
      </c>
      <c r="D60" s="85">
        <v>0.72747014115092201</v>
      </c>
      <c r="F60" s="85">
        <v>0.850464190981432</v>
      </c>
      <c r="G60" s="85">
        <v>0.875093214019388</v>
      </c>
      <c r="H60" s="85">
        <v>0.77143044964501695</v>
      </c>
      <c r="I60" s="85">
        <v>0.819998602473621</v>
      </c>
      <c r="J60" s="85">
        <v>0.911796733212341</v>
      </c>
      <c r="K60" s="85">
        <v>0.66468253968253899</v>
      </c>
      <c r="L60" s="85">
        <v>0.80335731414868095</v>
      </c>
      <c r="M60" s="85">
        <v>0.72747014115092201</v>
      </c>
      <c r="O60" s="6"/>
      <c r="P60" s="6"/>
      <c r="Q60" s="6"/>
    </row>
    <row r="61" spans="2:17" x14ac:dyDescent="0.2">
      <c r="B61" s="3" t="s">
        <v>758</v>
      </c>
      <c r="C61" s="3" t="s">
        <v>754</v>
      </c>
      <c r="D61" s="85">
        <v>0.74564459930313598</v>
      </c>
      <c r="F61" s="85">
        <v>0.87224637147277595</v>
      </c>
      <c r="G61" s="85">
        <v>0.88921001926782195</v>
      </c>
      <c r="H61" s="85">
        <v>0.80893952673093705</v>
      </c>
      <c r="I61" s="85">
        <v>0.84717760440569001</v>
      </c>
      <c r="J61" s="85">
        <v>0.92304900181488203</v>
      </c>
      <c r="K61" s="85">
        <v>0.72297297297297303</v>
      </c>
      <c r="L61" s="85">
        <v>0.76978417266187005</v>
      </c>
      <c r="M61" s="85">
        <v>0.74564459930313598</v>
      </c>
      <c r="O61" s="6"/>
      <c r="P61" s="6"/>
      <c r="Q61" s="6"/>
    </row>
    <row r="62" spans="2:17" x14ac:dyDescent="0.2">
      <c r="B62" s="3" t="s">
        <v>756</v>
      </c>
      <c r="C62" s="3" t="s">
        <v>753</v>
      </c>
      <c r="D62" s="85">
        <v>0.72815533980582503</v>
      </c>
      <c r="F62" s="85">
        <v>0.86616812790097897</v>
      </c>
      <c r="G62" s="85">
        <v>0.88563549355178794</v>
      </c>
      <c r="H62" s="85">
        <v>0.79747297692082897</v>
      </c>
      <c r="I62" s="85">
        <v>0.83924522501056797</v>
      </c>
      <c r="J62" s="85">
        <v>0.92123411978221403</v>
      </c>
      <c r="K62" s="85">
        <v>0.73710073710073698</v>
      </c>
      <c r="L62" s="85">
        <v>0.71942446043165398</v>
      </c>
      <c r="M62" s="85">
        <v>0.72815533980582503</v>
      </c>
      <c r="O62" s="6"/>
      <c r="P62" s="6"/>
      <c r="Q62" s="6"/>
    </row>
    <row r="63" spans="2:17" x14ac:dyDescent="0.2">
      <c r="F63" s="85"/>
      <c r="G63" s="85"/>
      <c r="H63" s="85"/>
      <c r="I63" s="85"/>
      <c r="J63" s="85"/>
      <c r="K63" s="85"/>
      <c r="L63" s="85"/>
      <c r="M63" s="85"/>
      <c r="O63" s="6"/>
      <c r="P63" s="6"/>
      <c r="Q63" s="6"/>
    </row>
    <row r="64" spans="2:17" x14ac:dyDescent="0.2">
      <c r="B64" s="3" t="s">
        <v>760</v>
      </c>
      <c r="C64" s="3" t="s">
        <v>759</v>
      </c>
      <c r="D64" s="85">
        <v>0.74640088593576903</v>
      </c>
      <c r="F64" s="85"/>
      <c r="G64" s="85"/>
      <c r="H64" s="85"/>
      <c r="I64" s="85"/>
      <c r="J64" s="85"/>
      <c r="K64" s="85"/>
      <c r="L64" s="85"/>
      <c r="M64" s="85"/>
      <c r="O64" s="6"/>
      <c r="P64" s="6"/>
      <c r="Q64" s="6"/>
    </row>
    <row r="65" spans="2:17" x14ac:dyDescent="0.2">
      <c r="B65" s="3" t="s">
        <v>762</v>
      </c>
      <c r="C65" s="3" t="s">
        <v>761</v>
      </c>
      <c r="D65" s="85">
        <v>0.75278396436525596</v>
      </c>
      <c r="F65" s="85"/>
      <c r="G65" s="85"/>
      <c r="H65" s="85"/>
      <c r="I65" s="85"/>
      <c r="J65" s="85"/>
      <c r="K65" s="85"/>
      <c r="L65" s="85"/>
      <c r="M65" s="85"/>
      <c r="O65" s="6"/>
      <c r="P65" s="6"/>
      <c r="Q65" s="6"/>
    </row>
    <row r="66" spans="2:17" x14ac:dyDescent="0.2">
      <c r="B66" s="3" t="s">
        <v>766</v>
      </c>
      <c r="C66" s="3" t="s">
        <v>763</v>
      </c>
      <c r="D66" s="85">
        <v>0.72025723472668801</v>
      </c>
      <c r="F66" s="85"/>
      <c r="G66" s="85"/>
      <c r="H66" s="85"/>
      <c r="I66" s="85"/>
      <c r="J66" s="85"/>
      <c r="K66" s="85"/>
      <c r="L66" s="85"/>
      <c r="M66" s="85"/>
      <c r="O66" s="6"/>
      <c r="P66" s="6"/>
      <c r="Q66" s="6"/>
    </row>
    <row r="67" spans="2:17" x14ac:dyDescent="0.2">
      <c r="B67" s="3" t="s">
        <v>765</v>
      </c>
      <c r="C67" s="3" t="s">
        <v>764</v>
      </c>
      <c r="D67" s="85">
        <v>0.75196408529741798</v>
      </c>
      <c r="F67" s="85"/>
      <c r="G67" s="85"/>
      <c r="H67" s="85"/>
      <c r="I67" s="85"/>
      <c r="J67" s="85"/>
      <c r="K67" s="85"/>
      <c r="L67" s="85"/>
      <c r="M67" s="85"/>
      <c r="O67" s="6"/>
      <c r="P67" s="6"/>
      <c r="Q67" s="6"/>
    </row>
    <row r="68" spans="2:17" x14ac:dyDescent="0.2">
      <c r="C68" s="3" t="s">
        <v>767</v>
      </c>
      <c r="D68" s="85">
        <v>0.74238875878220101</v>
      </c>
      <c r="F68" s="85"/>
      <c r="G68" s="85"/>
      <c r="H68" s="85"/>
      <c r="I68" s="85"/>
      <c r="J68" s="85"/>
      <c r="K68" s="85"/>
      <c r="L68" s="85"/>
      <c r="M68" s="85"/>
    </row>
    <row r="69" spans="2:17" x14ac:dyDescent="0.2">
      <c r="F69" s="85"/>
      <c r="G69" s="85"/>
      <c r="H69" s="85"/>
      <c r="I69" s="85"/>
      <c r="J69" s="85"/>
      <c r="K69" s="85"/>
      <c r="L69" s="85"/>
      <c r="M69" s="85"/>
      <c r="O69" s="6"/>
      <c r="P69" s="6"/>
      <c r="Q69" s="6"/>
    </row>
    <row r="70" spans="2:17" x14ac:dyDescent="0.2">
      <c r="B70" s="3" t="s">
        <v>774</v>
      </c>
      <c r="C70" s="3" t="s">
        <v>771</v>
      </c>
      <c r="D70" s="85">
        <v>0.73913043478260798</v>
      </c>
      <c r="E70" s="85">
        <v>0.74617067833698003</v>
      </c>
    </row>
    <row r="71" spans="2:17" x14ac:dyDescent="0.2">
      <c r="B71" s="3" t="s">
        <v>774</v>
      </c>
      <c r="C71" s="3" t="s">
        <v>770</v>
      </c>
      <c r="D71" s="85">
        <v>0.73765093304061402</v>
      </c>
      <c r="E71" s="85">
        <v>0.74672489082969395</v>
      </c>
    </row>
    <row r="72" spans="2:17" x14ac:dyDescent="0.2">
      <c r="B72" s="3" t="s">
        <v>773</v>
      </c>
      <c r="C72" s="3" t="s">
        <v>768</v>
      </c>
      <c r="D72" s="85">
        <v>0.74944071588366901</v>
      </c>
      <c r="E72" s="85">
        <v>0.75027502750274999</v>
      </c>
    </row>
    <row r="73" spans="2:17" x14ac:dyDescent="0.2">
      <c r="B73" s="3" t="s">
        <v>772</v>
      </c>
      <c r="C73" s="3" t="s">
        <v>769</v>
      </c>
      <c r="D73" s="85">
        <v>0.75084554678692195</v>
      </c>
      <c r="E73" s="85">
        <v>0.75084554678692195</v>
      </c>
      <c r="F73" s="85"/>
      <c r="G73" s="85"/>
      <c r="H73" s="85"/>
      <c r="I73" s="85"/>
      <c r="J73" s="85"/>
      <c r="K73" s="85"/>
      <c r="L73" s="85"/>
      <c r="M73" s="85"/>
      <c r="O73" s="6"/>
      <c r="P73" s="6"/>
      <c r="Q73" s="6"/>
    </row>
    <row r="74" spans="2:17" x14ac:dyDescent="0.2">
      <c r="C74" s="3" t="s">
        <v>777</v>
      </c>
      <c r="D74" s="87">
        <v>0.74350282485875696</v>
      </c>
    </row>
    <row r="75" spans="2:17" x14ac:dyDescent="0.2">
      <c r="C75" s="3" t="s">
        <v>778</v>
      </c>
      <c r="D75" s="87">
        <v>0.74643249176728799</v>
      </c>
    </row>
    <row r="76" spans="2:17" x14ac:dyDescent="0.2">
      <c r="B76" s="3" t="s">
        <v>799</v>
      </c>
      <c r="C76" s="3" t="s">
        <v>797</v>
      </c>
      <c r="D76" s="95">
        <v>0.73809523809523803</v>
      </c>
      <c r="E76" s="95">
        <v>0.74865156418554402</v>
      </c>
    </row>
    <row r="77" spans="2:17" x14ac:dyDescent="0.2">
      <c r="B77" s="3" t="s">
        <v>798</v>
      </c>
      <c r="C77" s="3" t="s">
        <v>800</v>
      </c>
      <c r="D77" s="95">
        <v>0.74398249452954002</v>
      </c>
      <c r="E77" s="95">
        <v>0.74535519125683003</v>
      </c>
    </row>
    <row r="78" spans="2:17" x14ac:dyDescent="0.2">
      <c r="B78" s="3" t="s">
        <v>802</v>
      </c>
      <c r="C78" s="3" t="s">
        <v>801</v>
      </c>
      <c r="D78" s="95">
        <v>0.72502805836139095</v>
      </c>
      <c r="E78" s="95">
        <v>0.74152542372881303</v>
      </c>
      <c r="F78" s="85"/>
      <c r="G78" s="85"/>
      <c r="H78" s="85"/>
      <c r="I78" s="85"/>
      <c r="J78" s="85"/>
      <c r="K78" s="85"/>
      <c r="L78" s="85"/>
      <c r="M78" s="85"/>
      <c r="O78" s="6"/>
      <c r="P78" s="6"/>
      <c r="Q78" s="6"/>
    </row>
    <row r="79" spans="2:17" x14ac:dyDescent="0.2">
      <c r="D79" s="95"/>
      <c r="E79" s="95"/>
      <c r="F79" s="85"/>
      <c r="G79" s="85"/>
      <c r="H79" s="85"/>
      <c r="I79" s="85"/>
      <c r="J79" s="85"/>
      <c r="K79" s="85"/>
      <c r="L79" s="85"/>
      <c r="M79" s="85"/>
      <c r="O79" s="6"/>
      <c r="P79" s="6"/>
      <c r="Q79" s="6"/>
    </row>
    <row r="80" spans="2:17" x14ac:dyDescent="0.2">
      <c r="D80" s="95"/>
      <c r="E80" s="95"/>
      <c r="F80" s="85"/>
      <c r="G80" s="85"/>
      <c r="H80" s="85"/>
      <c r="I80" s="85"/>
      <c r="J80" s="85"/>
      <c r="K80" s="85"/>
      <c r="L80" s="85"/>
      <c r="M80" s="85"/>
      <c r="O80" s="6"/>
      <c r="P80" s="6"/>
      <c r="Q80" s="6"/>
    </row>
    <row r="81" spans="2:17" x14ac:dyDescent="0.2">
      <c r="B81" s="3" t="s">
        <v>804</v>
      </c>
      <c r="C81" s="3" t="s">
        <v>803</v>
      </c>
      <c r="D81" s="95">
        <v>0.73456121343445202</v>
      </c>
      <c r="E81" s="95">
        <v>0.73456121343445202</v>
      </c>
      <c r="F81" s="85"/>
      <c r="G81" s="85"/>
      <c r="H81" s="85"/>
      <c r="I81" s="85"/>
      <c r="J81" s="85"/>
      <c r="K81" s="85"/>
      <c r="L81" s="85"/>
      <c r="M81" s="85"/>
      <c r="O81" s="6"/>
      <c r="P81" s="6"/>
      <c r="Q81" s="6"/>
    </row>
    <row r="82" spans="2:17" x14ac:dyDescent="0.2">
      <c r="B82" s="84" t="s">
        <v>805</v>
      </c>
      <c r="C82" s="3" t="s">
        <v>810</v>
      </c>
      <c r="D82" s="95">
        <v>0.75083798882681496</v>
      </c>
      <c r="E82" s="95">
        <v>0.75555555555555498</v>
      </c>
    </row>
    <row r="83" spans="2:17" x14ac:dyDescent="0.2">
      <c r="B83" s="3" t="s">
        <v>805</v>
      </c>
      <c r="C83" s="3" t="s">
        <v>806</v>
      </c>
      <c r="D83" s="95">
        <v>0.75198187995469901</v>
      </c>
      <c r="E83" s="95">
        <v>0.75545350172215797</v>
      </c>
      <c r="F83" s="85"/>
      <c r="G83" s="85"/>
      <c r="H83" s="85"/>
      <c r="I83" s="85"/>
      <c r="J83" s="85"/>
      <c r="K83" s="85"/>
      <c r="L83" s="85"/>
      <c r="M83" s="85"/>
      <c r="O83" s="6"/>
      <c r="P83" s="6"/>
      <c r="Q83" s="6"/>
    </row>
    <row r="84" spans="2:17" x14ac:dyDescent="0.2">
      <c r="B84" s="3" t="s">
        <v>808</v>
      </c>
      <c r="C84" s="3" t="s">
        <v>807</v>
      </c>
      <c r="D84" s="95">
        <v>0.74423710208561999</v>
      </c>
      <c r="E84" s="95">
        <v>0.74423710208561999</v>
      </c>
      <c r="F84" s="85"/>
      <c r="G84" s="85"/>
      <c r="H84" s="85"/>
      <c r="I84" s="85"/>
      <c r="J84" s="85"/>
      <c r="K84" s="85"/>
      <c r="L84" s="85"/>
      <c r="M84" s="85"/>
      <c r="O84" s="6"/>
      <c r="P84" s="6"/>
      <c r="Q84" s="6"/>
    </row>
    <row r="85" spans="2:17" x14ac:dyDescent="0.2">
      <c r="B85" s="3" t="s">
        <v>805</v>
      </c>
      <c r="C85" s="3" t="s">
        <v>809</v>
      </c>
      <c r="D85" s="95">
        <v>0.74800456100342005</v>
      </c>
      <c r="E85" s="95">
        <v>0.75115207373271797</v>
      </c>
    </row>
    <row r="86" spans="2:17" x14ac:dyDescent="0.2">
      <c r="D86" s="95"/>
      <c r="E86" s="95"/>
    </row>
    <row r="87" spans="2:17" x14ac:dyDescent="0.2">
      <c r="D87" s="95"/>
      <c r="E87" s="95"/>
    </row>
    <row r="88" spans="2:17" x14ac:dyDescent="0.2">
      <c r="C88" s="3" t="s">
        <v>820</v>
      </c>
      <c r="D88" s="95">
        <v>0.75283446712018098</v>
      </c>
      <c r="E88" s="95">
        <v>0.75283446712018098</v>
      </c>
    </row>
    <row r="89" spans="2:17" x14ac:dyDescent="0.2">
      <c r="C89" s="3" t="s">
        <v>821</v>
      </c>
      <c r="D89" s="95">
        <v>0.72255017709563096</v>
      </c>
      <c r="E89" s="95">
        <v>0.74715261958997703</v>
      </c>
      <c r="F89" s="85"/>
      <c r="G89" s="85"/>
      <c r="H89" s="85"/>
      <c r="I89" s="85"/>
      <c r="J89" s="85"/>
      <c r="K89" s="85"/>
      <c r="L89" s="85"/>
      <c r="M89" s="85"/>
      <c r="O89" s="6"/>
      <c r="P89" s="6"/>
      <c r="Q89" s="6"/>
    </row>
    <row r="90" spans="2:17" x14ac:dyDescent="0.2">
      <c r="C90" s="3" t="s">
        <v>822</v>
      </c>
      <c r="D90" s="95">
        <v>0.74545454545454504</v>
      </c>
      <c r="E90" s="95">
        <v>0.74545454545454504</v>
      </c>
      <c r="F90" s="85"/>
      <c r="G90" s="85"/>
      <c r="H90" s="85"/>
      <c r="I90" s="85"/>
      <c r="J90" s="85"/>
      <c r="K90" s="85"/>
      <c r="L90" s="85"/>
      <c r="M90" s="85"/>
      <c r="O90" s="6"/>
      <c r="P90" s="6"/>
      <c r="Q90" s="6"/>
    </row>
    <row r="91" spans="2:17" x14ac:dyDescent="0.2">
      <c r="B91" s="3" t="s">
        <v>825</v>
      </c>
      <c r="C91" s="3" t="s">
        <v>824</v>
      </c>
      <c r="D91" s="102">
        <v>0.75143184421534903</v>
      </c>
      <c r="E91" s="102">
        <v>0.75365579302587105</v>
      </c>
      <c r="F91" s="85"/>
      <c r="G91" s="85"/>
      <c r="H91" s="85"/>
      <c r="I91" s="85"/>
      <c r="J91" s="85"/>
      <c r="K91" s="85"/>
      <c r="L91" s="85"/>
      <c r="M91" s="85"/>
      <c r="O91" s="6"/>
      <c r="P91" s="6"/>
      <c r="Q91" s="6"/>
    </row>
    <row r="92" spans="2:17" x14ac:dyDescent="0.2">
      <c r="B92" s="3" t="s">
        <v>825</v>
      </c>
      <c r="C92" s="3" t="s">
        <v>826</v>
      </c>
      <c r="D92" s="102">
        <v>0.74260679079956105</v>
      </c>
      <c r="E92" s="102">
        <v>0.74583795782463902</v>
      </c>
    </row>
    <row r="93" spans="2:17" x14ac:dyDescent="0.2">
      <c r="D93" s="102"/>
      <c r="E93" s="102"/>
    </row>
    <row r="94" spans="2:17" x14ac:dyDescent="0.2">
      <c r="B94" s="3" t="s">
        <v>828</v>
      </c>
      <c r="C94" s="84" t="s">
        <v>827</v>
      </c>
      <c r="D94" s="92">
        <v>0.76027397260273899</v>
      </c>
      <c r="E94" s="102">
        <v>0.76027397260273899</v>
      </c>
    </row>
    <row r="95" spans="2:17" x14ac:dyDescent="0.2">
      <c r="B95" s="3" t="s">
        <v>831</v>
      </c>
      <c r="C95" s="3" t="s">
        <v>830</v>
      </c>
      <c r="D95" s="102">
        <v>0.75028768699654702</v>
      </c>
      <c r="E95" s="102">
        <v>0.75391498881431696</v>
      </c>
    </row>
    <row r="96" spans="2:17" x14ac:dyDescent="0.2">
      <c r="B96" s="3" t="s">
        <v>837</v>
      </c>
      <c r="C96" s="3" t="s">
        <v>836</v>
      </c>
      <c r="D96" s="102">
        <v>0.74971164936562795</v>
      </c>
      <c r="E96" s="102">
        <v>0.76223776223776196</v>
      </c>
    </row>
    <row r="97" spans="2:5" x14ac:dyDescent="0.2">
      <c r="D97" s="102"/>
      <c r="E97" s="102"/>
    </row>
    <row r="98" spans="2:5" x14ac:dyDescent="0.2">
      <c r="C98" s="3" t="s">
        <v>852</v>
      </c>
      <c r="D98" s="102">
        <v>0.74915635545556802</v>
      </c>
      <c r="E98" s="102">
        <v>0.749999999999999</v>
      </c>
    </row>
    <row r="100" spans="2:5" x14ac:dyDescent="0.2">
      <c r="B100" s="3" t="s">
        <v>854</v>
      </c>
      <c r="C100" s="3" t="s">
        <v>853</v>
      </c>
      <c r="D100" s="3">
        <v>0.750588235294117</v>
      </c>
      <c r="E100" s="3"/>
    </row>
    <row r="101" spans="2:5" x14ac:dyDescent="0.2">
      <c r="B101" s="3" t="s">
        <v>856</v>
      </c>
      <c r="C101" s="3" t="s">
        <v>857</v>
      </c>
      <c r="D101" s="3">
        <v>0.74690663667041601</v>
      </c>
      <c r="E101" s="3">
        <v>0.74690663667041601</v>
      </c>
    </row>
    <row r="102" spans="2:5" x14ac:dyDescent="0.2">
      <c r="D102" s="3"/>
      <c r="E102" s="3"/>
    </row>
    <row r="103" spans="2:5" x14ac:dyDescent="0.2">
      <c r="D103" s="3"/>
      <c r="E103" s="3"/>
    </row>
    <row r="106" spans="2:5" x14ac:dyDescent="0.2">
      <c r="C106" s="3" t="s">
        <v>838</v>
      </c>
      <c r="D106" s="102">
        <v>0.747428571428571</v>
      </c>
      <c r="E106" s="102">
        <v>0.75339366515837103</v>
      </c>
    </row>
    <row r="107" spans="2:5" x14ac:dyDescent="0.2">
      <c r="C107" s="3" t="s">
        <v>839</v>
      </c>
      <c r="D107" s="102">
        <v>0.75712656784492505</v>
      </c>
      <c r="E107" s="102">
        <v>0.76126126126126104</v>
      </c>
    </row>
    <row r="108" spans="2:5" x14ac:dyDescent="0.2">
      <c r="C108" s="3" t="s">
        <v>840</v>
      </c>
      <c r="D108" s="102">
        <v>0.75056689342403604</v>
      </c>
      <c r="E108" s="102">
        <v>0.75372279495990802</v>
      </c>
    </row>
    <row r="109" spans="2:5" x14ac:dyDescent="0.2">
      <c r="B109" s="3" t="s">
        <v>842</v>
      </c>
      <c r="C109" s="3" t="s">
        <v>841</v>
      </c>
      <c r="D109" s="102">
        <v>0.753157290470723</v>
      </c>
      <c r="E109" s="102">
        <v>0.75986471251409204</v>
      </c>
    </row>
    <row r="111" spans="2:5" x14ac:dyDescent="0.2">
      <c r="B111" s="3" t="s">
        <v>844</v>
      </c>
      <c r="C111" s="3" t="s">
        <v>843</v>
      </c>
      <c r="D111" s="102">
        <v>0.756013745704467</v>
      </c>
      <c r="E111" s="102">
        <v>0.76031215161649901</v>
      </c>
    </row>
    <row r="112" spans="2:5" x14ac:dyDescent="0.2">
      <c r="B112" s="3" t="s">
        <v>844</v>
      </c>
      <c r="C112" s="3" t="s">
        <v>845</v>
      </c>
      <c r="D112" s="102">
        <v>0.74720357941834403</v>
      </c>
      <c r="E112" s="102">
        <v>0.75585284280936404</v>
      </c>
    </row>
    <row r="113" spans="1:17" x14ac:dyDescent="0.2">
      <c r="B113" s="3" t="s">
        <v>847</v>
      </c>
      <c r="C113" s="3" t="s">
        <v>846</v>
      </c>
      <c r="D113" s="102">
        <v>0.75111111111111095</v>
      </c>
      <c r="E113" s="102">
        <v>0.75247524752475203</v>
      </c>
    </row>
    <row r="114" spans="1:17" x14ac:dyDescent="0.2">
      <c r="B114" s="3" t="s">
        <v>849</v>
      </c>
      <c r="C114" s="3" t="s">
        <v>848</v>
      </c>
      <c r="D114" s="102">
        <v>0.75581395348837199</v>
      </c>
      <c r="E114" s="102">
        <v>0.75581395348837199</v>
      </c>
    </row>
    <row r="115" spans="1:17" x14ac:dyDescent="0.2">
      <c r="B115" s="3" t="s">
        <v>850</v>
      </c>
      <c r="C115" s="3" t="s">
        <v>851</v>
      </c>
      <c r="D115" s="102">
        <v>0.74643249176728799</v>
      </c>
      <c r="E115" s="102">
        <v>0.75434782608695605</v>
      </c>
    </row>
    <row r="116" spans="1:17" x14ac:dyDescent="0.2">
      <c r="D116" s="102"/>
      <c r="E116" s="102"/>
    </row>
    <row r="117" spans="1:17" x14ac:dyDescent="0.2">
      <c r="D117" s="102"/>
      <c r="E117" s="102"/>
    </row>
    <row r="118" spans="1:17" x14ac:dyDescent="0.2">
      <c r="D118" s="92"/>
      <c r="E118" s="92"/>
      <c r="F118" s="85"/>
      <c r="G118" s="85"/>
      <c r="H118" s="85"/>
      <c r="I118" s="85"/>
      <c r="J118" s="85"/>
      <c r="K118" s="85"/>
      <c r="L118" s="85"/>
      <c r="M118" s="85"/>
      <c r="O118" s="6"/>
      <c r="P118" s="6"/>
      <c r="Q118" s="13"/>
    </row>
    <row r="119" spans="1:17" x14ac:dyDescent="0.2">
      <c r="A119" s="3" t="s">
        <v>668</v>
      </c>
      <c r="B119" s="3" t="s">
        <v>687</v>
      </c>
      <c r="C119" s="3" t="s">
        <v>667</v>
      </c>
      <c r="D119" s="85">
        <v>0.71689989235737295</v>
      </c>
    </row>
    <row r="120" spans="1:17" x14ac:dyDescent="0.2">
      <c r="B120" s="3" t="s">
        <v>686</v>
      </c>
      <c r="C120" s="3" t="s">
        <v>669</v>
      </c>
      <c r="D120" s="85">
        <v>0.72476089266737498</v>
      </c>
    </row>
    <row r="121" spans="1:17" x14ac:dyDescent="0.2">
      <c r="B121" s="3" t="s">
        <v>683</v>
      </c>
      <c r="C121" s="3" t="s">
        <v>670</v>
      </c>
      <c r="D121" s="85">
        <v>0.72167216721672101</v>
      </c>
      <c r="F121" s="85"/>
      <c r="G121" s="85"/>
      <c r="H121" s="85"/>
      <c r="I121" s="85"/>
      <c r="J121" s="85"/>
      <c r="K121" s="85"/>
      <c r="L121" s="85"/>
      <c r="M121" s="85"/>
      <c r="O121" s="6"/>
      <c r="P121" s="6"/>
      <c r="Q121" s="13"/>
    </row>
    <row r="122" spans="1:17" x14ac:dyDescent="0.2">
      <c r="B122" s="3" t="s">
        <v>684</v>
      </c>
      <c r="C122" s="3" t="s">
        <v>673</v>
      </c>
      <c r="D122" s="85">
        <v>0.71063829787234001</v>
      </c>
      <c r="F122" s="93"/>
      <c r="G122" s="93"/>
      <c r="H122" s="93"/>
      <c r="I122" s="93"/>
      <c r="J122" s="93"/>
      <c r="K122" s="93"/>
      <c r="L122" s="93"/>
      <c r="M122" s="93"/>
      <c r="O122" s="6"/>
      <c r="P122" s="6"/>
      <c r="Q122" s="6"/>
    </row>
    <row r="123" spans="1:17" x14ac:dyDescent="0.2">
      <c r="B123" s="3" t="s">
        <v>685</v>
      </c>
      <c r="C123" s="3" t="s">
        <v>671</v>
      </c>
      <c r="D123" s="85">
        <v>0.70920502092050197</v>
      </c>
      <c r="F123" s="92"/>
      <c r="G123" s="92"/>
      <c r="H123" s="92"/>
      <c r="I123" s="92"/>
      <c r="J123" s="92"/>
      <c r="K123" s="92"/>
      <c r="L123" s="92"/>
      <c r="M123" s="92"/>
      <c r="O123" s="10"/>
      <c r="P123" s="6"/>
      <c r="Q123" s="6"/>
    </row>
    <row r="124" spans="1:17" x14ac:dyDescent="0.2">
      <c r="B124" s="3" t="s">
        <v>682</v>
      </c>
      <c r="C124" s="3" t="s">
        <v>681</v>
      </c>
      <c r="D124" s="85">
        <v>0.71445086705202299</v>
      </c>
      <c r="F124" s="85"/>
      <c r="G124" s="85"/>
      <c r="H124" s="85"/>
      <c r="I124" s="85"/>
      <c r="J124" s="85"/>
      <c r="K124" s="85"/>
      <c r="L124" s="85"/>
      <c r="M124" s="85"/>
      <c r="O124" s="6"/>
      <c r="P124" s="6"/>
      <c r="Q124" s="6"/>
    </row>
    <row r="125" spans="1:17" x14ac:dyDescent="0.2">
      <c r="B125" s="3" t="s">
        <v>682</v>
      </c>
      <c r="C125" s="3" t="s">
        <v>695</v>
      </c>
      <c r="D125" s="85">
        <v>0.70931537598204197</v>
      </c>
    </row>
    <row r="126" spans="1:17" x14ac:dyDescent="0.2">
      <c r="C126" s="3" t="s">
        <v>791</v>
      </c>
      <c r="D126" s="87">
        <v>0.72916666666666596</v>
      </c>
      <c r="E126" s="85">
        <v>0.74518686296715697</v>
      </c>
      <c r="F126" s="85"/>
      <c r="G126" s="85"/>
      <c r="H126" s="85"/>
      <c r="I126" s="85"/>
      <c r="J126" s="85"/>
      <c r="K126" s="85"/>
      <c r="L126" s="85"/>
      <c r="M126" s="85"/>
      <c r="O126" s="6"/>
      <c r="P126" s="6"/>
      <c r="Q126" s="6"/>
    </row>
    <row r="127" spans="1:17" x14ac:dyDescent="0.2">
      <c r="F127" s="85"/>
      <c r="G127" s="85"/>
      <c r="H127" s="85"/>
      <c r="I127" s="85"/>
      <c r="J127" s="85"/>
      <c r="K127" s="85"/>
      <c r="L127" s="85"/>
      <c r="M127" s="85"/>
      <c r="O127" s="6"/>
      <c r="P127" s="6"/>
      <c r="Q127" s="6"/>
    </row>
    <row r="128" spans="1:17" x14ac:dyDescent="0.2">
      <c r="F128" s="85"/>
      <c r="G128" s="85"/>
      <c r="H128" s="85"/>
      <c r="I128" s="85"/>
      <c r="J128" s="85"/>
      <c r="K128" s="85"/>
      <c r="L128" s="85"/>
      <c r="M128" s="85"/>
      <c r="O128" s="6"/>
      <c r="P128" s="6"/>
      <c r="Q128" s="6"/>
    </row>
    <row r="129" spans="1:33" x14ac:dyDescent="0.2">
      <c r="A129" s="3" t="s">
        <v>738</v>
      </c>
      <c r="B129" s="3" t="s">
        <v>739</v>
      </c>
      <c r="D129" s="94">
        <v>0.75986471251409204</v>
      </c>
      <c r="E129" s="94"/>
      <c r="F129" s="85"/>
      <c r="G129" s="85"/>
      <c r="H129" s="85"/>
      <c r="I129" s="85"/>
      <c r="J129" s="85"/>
      <c r="K129" s="85"/>
      <c r="L129" s="85"/>
      <c r="M129" s="85"/>
      <c r="O129" s="6"/>
      <c r="P129" s="6"/>
      <c r="Q129" s="6"/>
    </row>
    <row r="130" spans="1:33" x14ac:dyDescent="0.2">
      <c r="B130" s="3" t="s">
        <v>747</v>
      </c>
      <c r="D130" s="85">
        <v>0.76179516685845705</v>
      </c>
      <c r="F130" s="85"/>
      <c r="G130" s="85"/>
      <c r="H130" s="85"/>
      <c r="I130" s="85"/>
      <c r="J130" s="85"/>
      <c r="K130" s="85"/>
      <c r="L130" s="85"/>
      <c r="M130" s="8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x14ac:dyDescent="0.2">
      <c r="B131" s="3" t="s">
        <v>829</v>
      </c>
      <c r="D131" s="85">
        <v>0.76396807297605396</v>
      </c>
    </row>
    <row r="132" spans="1:33" x14ac:dyDescent="0.2">
      <c r="F132" s="85"/>
      <c r="G132" s="85"/>
      <c r="H132" s="85"/>
      <c r="I132" s="85"/>
      <c r="J132" s="85"/>
      <c r="K132" s="85"/>
      <c r="L132" s="85"/>
      <c r="M132" s="85"/>
      <c r="O132" s="6"/>
      <c r="P132" s="6"/>
      <c r="Q132" s="6"/>
    </row>
    <row r="133" spans="1:33" x14ac:dyDescent="0.2">
      <c r="B133" s="3" t="s">
        <v>855</v>
      </c>
      <c r="D133" s="102">
        <v>0.76678043230944204</v>
      </c>
      <c r="F133" s="85"/>
      <c r="G133" s="85"/>
      <c r="H133" s="85"/>
      <c r="I133" s="85"/>
      <c r="J133" s="85"/>
      <c r="K133" s="85"/>
      <c r="L133" s="85"/>
      <c r="M133" s="85"/>
      <c r="O133" s="6"/>
      <c r="P133" s="6"/>
      <c r="Q133" s="6"/>
    </row>
    <row r="134" spans="1:33" x14ac:dyDescent="0.2">
      <c r="D134" s="3"/>
      <c r="E134" s="3"/>
      <c r="F134" s="85"/>
      <c r="G134" s="85"/>
      <c r="H134" s="85"/>
      <c r="I134" s="85"/>
      <c r="J134" s="85"/>
      <c r="K134" s="85"/>
      <c r="L134" s="85"/>
      <c r="M134" s="85"/>
      <c r="O134" s="6"/>
      <c r="P134" s="6"/>
      <c r="Q134" s="6"/>
    </row>
    <row r="135" spans="1:33" x14ac:dyDescent="0.2">
      <c r="B135" s="3" t="s">
        <v>923</v>
      </c>
      <c r="C135" s="3" t="s">
        <v>922</v>
      </c>
      <c r="D135" s="108">
        <v>0.76255707762557001</v>
      </c>
      <c r="E135" s="108">
        <v>0.76470588235294101</v>
      </c>
    </row>
    <row r="136" spans="1:33" x14ac:dyDescent="0.2">
      <c r="B136" s="3" t="s">
        <v>924</v>
      </c>
      <c r="C136" s="3" t="s">
        <v>921</v>
      </c>
      <c r="D136" s="108">
        <v>0.76079346557759597</v>
      </c>
      <c r="E136" s="108">
        <v>0.77314814814814803</v>
      </c>
    </row>
    <row r="139" spans="1:33" x14ac:dyDescent="0.2">
      <c r="D139" s="3"/>
      <c r="E139" s="3"/>
    </row>
    <row r="140" spans="1:33" x14ac:dyDescent="0.2">
      <c r="D140" s="3"/>
      <c r="E140" s="3"/>
    </row>
    <row r="141" spans="1:33" x14ac:dyDescent="0.2">
      <c r="D141" s="3"/>
      <c r="E141" s="3"/>
    </row>
    <row r="143" spans="1:33" x14ac:dyDescent="0.2">
      <c r="A143" s="3" t="s">
        <v>788</v>
      </c>
      <c r="C143" s="3" t="s">
        <v>787</v>
      </c>
      <c r="D143" s="87">
        <v>0.74082313681868694</v>
      </c>
      <c r="E143" s="87">
        <v>0.74082313681868694</v>
      </c>
    </row>
    <row r="144" spans="1:33" x14ac:dyDescent="0.2">
      <c r="C144" s="3" t="s">
        <v>790</v>
      </c>
      <c r="D144" s="87">
        <v>0.72553191489361701</v>
      </c>
      <c r="E144" s="87">
        <v>0.73196986006458498</v>
      </c>
    </row>
    <row r="145" spans="1:5" x14ac:dyDescent="0.2">
      <c r="C145" s="3" t="s">
        <v>792</v>
      </c>
      <c r="D145" s="87">
        <v>0.70253807106598898</v>
      </c>
      <c r="E145" s="87">
        <v>0.72</v>
      </c>
    </row>
    <row r="148" spans="1:5" x14ac:dyDescent="0.2">
      <c r="A148" s="3" t="s">
        <v>819</v>
      </c>
      <c r="C148" s="3" t="s">
        <v>815</v>
      </c>
      <c r="D148" s="95">
        <v>0.73127753303964704</v>
      </c>
      <c r="E148" s="95">
        <v>0.73883928571428503</v>
      </c>
    </row>
    <row r="149" spans="1:5" x14ac:dyDescent="0.2">
      <c r="D149" s="95"/>
      <c r="E149" s="95"/>
    </row>
    <row r="150" spans="1:5" x14ac:dyDescent="0.2">
      <c r="A150" s="3" t="s">
        <v>811</v>
      </c>
      <c r="C150" s="3" t="s">
        <v>817</v>
      </c>
      <c r="D150" s="95">
        <v>0.72191930207197297</v>
      </c>
      <c r="E150" s="95">
        <v>0.73230088495575196</v>
      </c>
    </row>
    <row r="152" spans="1:5" x14ac:dyDescent="0.2">
      <c r="A152" s="3" t="s">
        <v>818</v>
      </c>
      <c r="C152" s="3" t="s">
        <v>814</v>
      </c>
      <c r="D152" s="95">
        <v>0.71061452513966405</v>
      </c>
      <c r="E152" s="95">
        <v>0.724444444444444</v>
      </c>
    </row>
    <row r="153" spans="1:5" x14ac:dyDescent="0.2">
      <c r="C153" s="3" t="s">
        <v>816</v>
      </c>
      <c r="D153" s="95">
        <v>0.72210065645514199</v>
      </c>
      <c r="E153" s="95">
        <v>0.73509933774834402</v>
      </c>
    </row>
    <row r="155" spans="1:5" x14ac:dyDescent="0.2">
      <c r="A155" s="3" t="s">
        <v>823</v>
      </c>
      <c r="B155" s="3" t="s">
        <v>783</v>
      </c>
      <c r="C155" s="3" t="s">
        <v>782</v>
      </c>
      <c r="D155" s="95">
        <v>0.73144104803493404</v>
      </c>
      <c r="E155" s="95">
        <v>0.74754098360655696</v>
      </c>
    </row>
    <row r="156" spans="1:5" x14ac:dyDescent="0.2">
      <c r="A156" s="105"/>
      <c r="B156" s="3" t="s">
        <v>785</v>
      </c>
      <c r="C156" s="3" t="s">
        <v>784</v>
      </c>
      <c r="D156" s="95">
        <v>0.740245261984392</v>
      </c>
      <c r="E156" s="95">
        <v>0.75609756097560898</v>
      </c>
    </row>
    <row r="157" spans="1:5" x14ac:dyDescent="0.2">
      <c r="B157" s="3" t="s">
        <v>785</v>
      </c>
      <c r="C157" s="3" t="s">
        <v>789</v>
      </c>
      <c r="D157" s="95">
        <v>0.73720930232558102</v>
      </c>
      <c r="E157" s="95">
        <v>0.74915635545556802</v>
      </c>
    </row>
    <row r="160" spans="1:5" x14ac:dyDescent="0.2">
      <c r="B160" s="3" t="s">
        <v>835</v>
      </c>
      <c r="C160" s="3" t="s">
        <v>832</v>
      </c>
      <c r="D160" s="102">
        <v>0.74740484429065701</v>
      </c>
      <c r="E160" s="102">
        <v>0.74972191323692905</v>
      </c>
    </row>
    <row r="161" spans="2:10" x14ac:dyDescent="0.2">
      <c r="C161" s="3" t="s">
        <v>832</v>
      </c>
      <c r="D161" s="102">
        <v>0.73260869565217401</v>
      </c>
      <c r="E161" s="102">
        <v>0.74859075535512898</v>
      </c>
    </row>
    <row r="162" spans="2:10" x14ac:dyDescent="0.2">
      <c r="B162" s="3" t="s">
        <v>834</v>
      </c>
      <c r="C162" s="3" t="s">
        <v>833</v>
      </c>
      <c r="D162" s="102">
        <v>0.749714285714285</v>
      </c>
      <c r="E162" s="102">
        <v>0.75712656784492505</v>
      </c>
    </row>
    <row r="164" spans="2:10" x14ac:dyDescent="0.2">
      <c r="C164" s="3" t="s">
        <v>858</v>
      </c>
      <c r="D164" s="102">
        <v>0.76089517078916302</v>
      </c>
      <c r="E164" s="102">
        <v>0.76372315035799498</v>
      </c>
    </row>
    <row r="165" spans="2:10" x14ac:dyDescent="0.2">
      <c r="B165" s="3" t="s">
        <v>860</v>
      </c>
      <c r="C165" s="3" t="s">
        <v>859</v>
      </c>
      <c r="D165" s="102">
        <v>0.750295857988165</v>
      </c>
      <c r="E165" s="102">
        <v>0.76551724137930999</v>
      </c>
    </row>
    <row r="166" spans="2:10" x14ac:dyDescent="0.2">
      <c r="C166" s="3" t="s">
        <v>861</v>
      </c>
      <c r="D166" s="102">
        <v>0.75321637426900501</v>
      </c>
      <c r="E166" s="102">
        <v>0.76624857468643004</v>
      </c>
    </row>
    <row r="167" spans="2:10" x14ac:dyDescent="0.2">
      <c r="B167" s="3" t="s">
        <v>863</v>
      </c>
      <c r="C167" s="3" t="s">
        <v>862</v>
      </c>
      <c r="D167" s="102">
        <v>0.74651162790697601</v>
      </c>
      <c r="E167" s="85">
        <v>0.76430205949656704</v>
      </c>
    </row>
    <row r="173" spans="2:10" x14ac:dyDescent="0.2">
      <c r="B173" s="3" t="s">
        <v>885</v>
      </c>
      <c r="C173" s="3" t="s">
        <v>866</v>
      </c>
      <c r="D173" s="107">
        <v>0.75174013921113703</v>
      </c>
      <c r="E173" s="107">
        <v>0.77011494252873502</v>
      </c>
      <c r="F173" s="107">
        <f>AVERAGE(D173:D182)</f>
        <v>0.75749975746529397</v>
      </c>
    </row>
    <row r="174" spans="2:10" x14ac:dyDescent="0.2">
      <c r="B174" s="3" t="s">
        <v>886</v>
      </c>
      <c r="C174" s="3" t="s">
        <v>864</v>
      </c>
      <c r="D174" s="107">
        <v>0.74457831325301205</v>
      </c>
      <c r="E174" s="107">
        <v>0.77411764705882302</v>
      </c>
      <c r="F174" s="104">
        <f>MAX(D173:D182)</f>
        <v>0.76575505350772799</v>
      </c>
      <c r="G174" s="104"/>
      <c r="H174" s="104"/>
      <c r="I174" s="104"/>
      <c r="J174" s="104"/>
    </row>
    <row r="175" spans="2:10" x14ac:dyDescent="0.2">
      <c r="B175" s="3" t="s">
        <v>886</v>
      </c>
      <c r="C175" s="3" t="s">
        <v>865</v>
      </c>
      <c r="D175" s="107">
        <v>0.75764705882352901</v>
      </c>
      <c r="E175" s="107">
        <v>0.76760563380281599</v>
      </c>
      <c r="F175" s="104"/>
      <c r="G175" s="104"/>
      <c r="H175" s="104"/>
      <c r="I175" s="104"/>
      <c r="J175" s="104"/>
    </row>
    <row r="176" spans="2:10" x14ac:dyDescent="0.2">
      <c r="B176" s="3" t="s">
        <v>883</v>
      </c>
      <c r="C176" s="3" t="s">
        <v>882</v>
      </c>
      <c r="D176" s="107">
        <v>0.76167664670658597</v>
      </c>
      <c r="E176" s="107">
        <v>0.76749435665914201</v>
      </c>
      <c r="F176" s="104"/>
      <c r="G176" s="104"/>
    </row>
    <row r="177" spans="2:13" x14ac:dyDescent="0.2">
      <c r="B177" s="3" t="s">
        <v>884</v>
      </c>
      <c r="C177" s="3" t="s">
        <v>889</v>
      </c>
      <c r="D177" s="107">
        <v>0.75886524822695001</v>
      </c>
      <c r="E177" s="107">
        <v>0.76517754868270305</v>
      </c>
      <c r="F177" s="104"/>
      <c r="G177" s="104"/>
      <c r="H177" s="104"/>
      <c r="I177" s="104"/>
      <c r="J177" s="104"/>
      <c r="K177" s="104"/>
      <c r="L177" s="104"/>
      <c r="M177" s="24"/>
    </row>
    <row r="178" spans="2:13" x14ac:dyDescent="0.2">
      <c r="B178" s="3" t="s">
        <v>892</v>
      </c>
      <c r="C178" s="3" t="s">
        <v>891</v>
      </c>
      <c r="D178" s="107">
        <v>0.76052948255114305</v>
      </c>
      <c r="E178" s="107">
        <v>0.76279069767441798</v>
      </c>
      <c r="F178" s="106"/>
      <c r="G178" s="106"/>
      <c r="H178" s="104"/>
      <c r="I178" s="104"/>
      <c r="J178" s="104"/>
    </row>
    <row r="179" spans="2:13" x14ac:dyDescent="0.2">
      <c r="B179" s="166" t="s">
        <v>892</v>
      </c>
      <c r="C179" s="166" t="s">
        <v>890</v>
      </c>
      <c r="D179" s="107">
        <v>0.76575505350772799</v>
      </c>
      <c r="E179" s="107">
        <v>0.76575505350772799</v>
      </c>
      <c r="F179" s="106"/>
      <c r="G179" s="106"/>
      <c r="H179" s="106"/>
      <c r="I179" s="106"/>
      <c r="J179" s="106"/>
      <c r="K179" s="106"/>
      <c r="L179" s="106"/>
      <c r="M179" s="106"/>
    </row>
    <row r="180" spans="2:13" x14ac:dyDescent="0.2">
      <c r="B180" s="166" t="s">
        <v>886</v>
      </c>
      <c r="C180" s="166" t="s">
        <v>901</v>
      </c>
      <c r="D180" s="107">
        <v>0.76463560334528002</v>
      </c>
      <c r="E180" s="107">
        <v>0.76484018264840103</v>
      </c>
      <c r="F180" s="107"/>
      <c r="G180" s="107"/>
    </row>
    <row r="181" spans="2:13" x14ac:dyDescent="0.2">
      <c r="B181" s="3" t="s">
        <v>903</v>
      </c>
      <c r="C181" s="3" t="s">
        <v>902</v>
      </c>
      <c r="D181" s="107">
        <v>0.75235849056603699</v>
      </c>
      <c r="E181" s="107">
        <v>0.76190476190476197</v>
      </c>
      <c r="F181" s="107"/>
      <c r="G181" s="107"/>
    </row>
    <row r="182" spans="2:13" x14ac:dyDescent="0.2">
      <c r="B182" s="3" t="s">
        <v>911</v>
      </c>
      <c r="C182" s="3" t="s">
        <v>908</v>
      </c>
      <c r="D182" s="107">
        <v>0.75721153846153799</v>
      </c>
      <c r="E182" s="107">
        <v>0.76693455797933396</v>
      </c>
    </row>
    <row r="183" spans="2:13" x14ac:dyDescent="0.2">
      <c r="B183" s="166" t="s">
        <v>909</v>
      </c>
      <c r="C183" s="166" t="s">
        <v>910</v>
      </c>
      <c r="D183" s="107">
        <v>0.76346604215456604</v>
      </c>
      <c r="E183" s="107">
        <v>0.76497695852534497</v>
      </c>
      <c r="F183" s="104"/>
      <c r="G183" s="104"/>
      <c r="H183" s="104"/>
      <c r="I183" s="104"/>
      <c r="J183" s="104"/>
    </row>
    <row r="184" spans="2:13" x14ac:dyDescent="0.2">
      <c r="B184" s="166" t="s">
        <v>913</v>
      </c>
      <c r="C184" s="166" t="s">
        <v>912</v>
      </c>
      <c r="D184" s="107">
        <v>0.76201641266119502</v>
      </c>
      <c r="E184" s="107">
        <v>0.77083333333333304</v>
      </c>
      <c r="F184" s="3"/>
      <c r="G184" s="3"/>
      <c r="H184" s="107"/>
      <c r="I184" s="107"/>
      <c r="J184" s="107"/>
      <c r="K184" s="107"/>
      <c r="L184" s="107"/>
      <c r="M184" s="107"/>
    </row>
    <row r="185" spans="2:13" x14ac:dyDescent="0.2">
      <c r="B185" s="166" t="s">
        <v>915</v>
      </c>
      <c r="C185" s="166" t="s">
        <v>914</v>
      </c>
      <c r="D185" s="107">
        <v>0.76179245283018804</v>
      </c>
      <c r="E185" s="107">
        <v>0.77064220183486198</v>
      </c>
      <c r="F185" s="3"/>
      <c r="G185" s="3"/>
      <c r="H185" s="107"/>
      <c r="I185" s="107"/>
      <c r="J185" s="107"/>
      <c r="K185" s="107"/>
      <c r="L185" s="107"/>
      <c r="M185" s="107"/>
    </row>
    <row r="186" spans="2:13" x14ac:dyDescent="0.2">
      <c r="B186" s="3" t="s">
        <v>919</v>
      </c>
      <c r="C186" s="3" t="s">
        <v>916</v>
      </c>
      <c r="D186" s="107">
        <v>0.76321839080459697</v>
      </c>
      <c r="E186" s="107">
        <v>0.76620370370370305</v>
      </c>
      <c r="F186" s="3"/>
      <c r="G186" s="3"/>
    </row>
    <row r="187" spans="2:13" x14ac:dyDescent="0.2">
      <c r="B187" s="3" t="s">
        <v>918</v>
      </c>
      <c r="C187" s="3" t="s">
        <v>917</v>
      </c>
      <c r="D187" s="107">
        <v>0.74862788144895698</v>
      </c>
      <c r="E187" s="107">
        <v>0.76725146198830396</v>
      </c>
    </row>
    <row r="188" spans="2:13" x14ac:dyDescent="0.2">
      <c r="B188" s="166" t="s">
        <v>978</v>
      </c>
      <c r="C188" s="166" t="s">
        <v>925</v>
      </c>
      <c r="D188" s="108">
        <v>0.76094276094276103</v>
      </c>
      <c r="E188" s="108">
        <v>0.77283372365339498</v>
      </c>
      <c r="F188" s="108">
        <v>0.92990239574090505</v>
      </c>
      <c r="G188" s="108">
        <v>0.89876880984952101</v>
      </c>
      <c r="H188" s="108">
        <v>0.86447368421052595</v>
      </c>
      <c r="I188" s="108">
        <v>0.881287726358148</v>
      </c>
      <c r="J188" s="108">
        <v>0.92522686025408296</v>
      </c>
      <c r="K188" s="108">
        <v>0.715189873417721</v>
      </c>
      <c r="L188" s="108">
        <v>0.81294964028776895</v>
      </c>
      <c r="M188" s="108">
        <v>0.76094276094276103</v>
      </c>
    </row>
    <row r="193" spans="1:9" x14ac:dyDescent="0.2">
      <c r="A193" s="3" t="s">
        <v>907</v>
      </c>
      <c r="B193" s="3" t="s">
        <v>897</v>
      </c>
      <c r="C193" s="3" t="s">
        <v>894</v>
      </c>
      <c r="D193" s="106">
        <v>0.75355450236966803</v>
      </c>
      <c r="E193" s="106">
        <v>0.75909090909090904</v>
      </c>
    </row>
    <row r="194" spans="1:9" x14ac:dyDescent="0.2">
      <c r="B194" s="3" t="s">
        <v>900</v>
      </c>
      <c r="C194" s="3" t="s">
        <v>896</v>
      </c>
      <c r="D194" s="106">
        <v>0.71111111111111103</v>
      </c>
      <c r="E194" s="106">
        <v>0.75796930342384805</v>
      </c>
    </row>
    <row r="195" spans="1:9" x14ac:dyDescent="0.2">
      <c r="B195" s="3" t="s">
        <v>898</v>
      </c>
      <c r="C195" s="3" t="s">
        <v>893</v>
      </c>
      <c r="D195" s="106">
        <v>0.756069364161849</v>
      </c>
      <c r="E195" s="106">
        <v>0.76783691959229805</v>
      </c>
    </row>
    <row r="196" spans="1:9" x14ac:dyDescent="0.2">
      <c r="B196" s="3" t="s">
        <v>899</v>
      </c>
      <c r="C196" s="3" t="s">
        <v>895</v>
      </c>
      <c r="D196" s="106">
        <v>0.72250000000000003</v>
      </c>
      <c r="E196" s="106">
        <v>0.76959064327485305</v>
      </c>
    </row>
    <row r="197" spans="1:9" x14ac:dyDescent="0.2">
      <c r="D197" s="85" t="s">
        <v>928</v>
      </c>
      <c r="E197" s="85" t="s">
        <v>927</v>
      </c>
      <c r="H197" s="104"/>
      <c r="I197" s="104"/>
    </row>
    <row r="198" spans="1:9" x14ac:dyDescent="0.2">
      <c r="C198" s="3" t="s">
        <v>926</v>
      </c>
      <c r="D198" s="108">
        <v>0.97674418604651103</v>
      </c>
      <c r="E198" s="108">
        <v>0.89820359281437101</v>
      </c>
    </row>
    <row r="199" spans="1:9" x14ac:dyDescent="0.2">
      <c r="C199" s="3" t="s">
        <v>929</v>
      </c>
      <c r="D199" s="108">
        <v>0.97341144659756595</v>
      </c>
      <c r="E199" s="108">
        <v>0.95388757993941398</v>
      </c>
    </row>
    <row r="200" spans="1:9" x14ac:dyDescent="0.2">
      <c r="C200" s="3" t="s">
        <v>934</v>
      </c>
      <c r="D200" s="108"/>
      <c r="E200" s="108"/>
    </row>
    <row r="201" spans="1:9" x14ac:dyDescent="0.2">
      <c r="D201" s="3"/>
      <c r="E201" s="3"/>
      <c r="F201" s="3"/>
      <c r="G201" s="3"/>
      <c r="H201" s="3"/>
      <c r="I201" s="3"/>
    </row>
    <row r="202" spans="1:9" x14ac:dyDescent="0.2">
      <c r="D202" s="90"/>
      <c r="E202" s="108"/>
    </row>
    <row r="203" spans="1:9" x14ac:dyDescent="0.2">
      <c r="D203" s="90"/>
      <c r="E203" s="108"/>
    </row>
    <row r="204" spans="1:9" x14ac:dyDescent="0.2">
      <c r="C204" s="3" t="s">
        <v>930</v>
      </c>
      <c r="D204" s="90">
        <v>0.75675675675675602</v>
      </c>
      <c r="E204" s="108">
        <v>0.76763005780346805</v>
      </c>
      <c r="F204" s="90">
        <v>0.92123411978221403</v>
      </c>
      <c r="G204" s="90">
        <v>0.68897637795275501</v>
      </c>
      <c r="H204" s="90">
        <v>0.83932853717026301</v>
      </c>
      <c r="I204" s="90">
        <v>0.75675675675675602</v>
      </c>
    </row>
    <row r="205" spans="1:9" x14ac:dyDescent="0.2">
      <c r="B205" s="3" t="s">
        <v>931</v>
      </c>
      <c r="D205" s="90">
        <v>0.76510067114093905</v>
      </c>
      <c r="E205" s="108"/>
      <c r="F205" s="90">
        <v>0.92667876588021703</v>
      </c>
      <c r="G205" s="90">
        <v>0.71698113207547098</v>
      </c>
      <c r="H205" s="90">
        <v>0.82014388489208601</v>
      </c>
      <c r="I205" s="90">
        <v>0.76510067114093905</v>
      </c>
    </row>
    <row r="206" spans="1:9" x14ac:dyDescent="0.2">
      <c r="C206" s="3" t="s">
        <v>932</v>
      </c>
      <c r="D206" s="90">
        <v>0.73326248671625904</v>
      </c>
      <c r="E206" s="108">
        <v>0.76212471131639703</v>
      </c>
      <c r="F206" s="90">
        <v>0.91324863883847496</v>
      </c>
      <c r="G206" s="90">
        <v>0.65839694656488501</v>
      </c>
      <c r="H206" s="90">
        <v>0.82733812949640195</v>
      </c>
      <c r="I206" s="90">
        <v>0.73326248671625904</v>
      </c>
    </row>
    <row r="207" spans="1:9" x14ac:dyDescent="0.2">
      <c r="B207" s="3" t="s">
        <v>933</v>
      </c>
      <c r="D207" s="108"/>
      <c r="E207" s="108"/>
    </row>
    <row r="208" spans="1:9" x14ac:dyDescent="0.2">
      <c r="D208" s="108"/>
      <c r="E208" s="108"/>
    </row>
    <row r="209" spans="2:5" x14ac:dyDescent="0.2">
      <c r="D209" s="108"/>
      <c r="E209" s="108"/>
    </row>
    <row r="210" spans="2:5" x14ac:dyDescent="0.2">
      <c r="D210" s="108"/>
      <c r="E210" s="108"/>
    </row>
    <row r="211" spans="2:5" x14ac:dyDescent="0.2">
      <c r="D211" s="108"/>
      <c r="E211" s="108"/>
    </row>
    <row r="212" spans="2:5" x14ac:dyDescent="0.2">
      <c r="D212" s="108"/>
      <c r="E212" s="108"/>
    </row>
    <row r="213" spans="2:5" x14ac:dyDescent="0.2">
      <c r="D213" s="108"/>
      <c r="E213" s="108"/>
    </row>
    <row r="215" spans="2:5" x14ac:dyDescent="0.2">
      <c r="C215" s="3" t="s">
        <v>904</v>
      </c>
      <c r="D215" s="107">
        <v>0.74939759036144504</v>
      </c>
      <c r="E215" s="107">
        <v>0.77230046948356801</v>
      </c>
    </row>
    <row r="216" spans="2:5" x14ac:dyDescent="0.2">
      <c r="C216" s="3" t="s">
        <v>906</v>
      </c>
      <c r="D216" s="107">
        <v>0.76145710928319599</v>
      </c>
      <c r="E216" s="107">
        <v>0.763636363636363</v>
      </c>
    </row>
    <row r="217" spans="2:5" x14ac:dyDescent="0.2">
      <c r="C217" s="3" t="s">
        <v>905</v>
      </c>
      <c r="D217" s="107">
        <v>0.76777251184834105</v>
      </c>
      <c r="E217" s="107">
        <v>0.76777251184834105</v>
      </c>
    </row>
    <row r="219" spans="2:5" x14ac:dyDescent="0.2">
      <c r="B219" s="3" t="s">
        <v>874</v>
      </c>
      <c r="C219" s="3" t="s">
        <v>867</v>
      </c>
      <c r="D219" s="104">
        <v>0.76306196840826201</v>
      </c>
      <c r="E219" s="104">
        <v>0.76355247981545504</v>
      </c>
    </row>
    <row r="220" spans="2:5" x14ac:dyDescent="0.2">
      <c r="B220" s="3" t="s">
        <v>874</v>
      </c>
      <c r="C220" s="3" t="s">
        <v>868</v>
      </c>
      <c r="D220" s="104">
        <v>0.761321909424724</v>
      </c>
      <c r="E220" s="104">
        <v>0.76309794988610402</v>
      </c>
    </row>
    <row r="221" spans="2:5" x14ac:dyDescent="0.2">
      <c r="B221" s="3" t="s">
        <v>875</v>
      </c>
      <c r="C221" s="3" t="s">
        <v>869</v>
      </c>
      <c r="D221" s="104">
        <v>0.74719800747197995</v>
      </c>
      <c r="E221" s="104">
        <v>0.76832151300236395</v>
      </c>
    </row>
    <row r="222" spans="2:5" x14ac:dyDescent="0.2">
      <c r="B222" s="3" t="s">
        <v>876</v>
      </c>
      <c r="C222" s="3" t="s">
        <v>870</v>
      </c>
      <c r="D222" s="104">
        <v>0.73290322580645095</v>
      </c>
      <c r="E222" s="104">
        <v>0.77349397590361402</v>
      </c>
    </row>
    <row r="223" spans="2:5" x14ac:dyDescent="0.2">
      <c r="B223" s="3" t="s">
        <v>877</v>
      </c>
      <c r="C223" s="3" t="s">
        <v>871</v>
      </c>
      <c r="D223" s="104">
        <v>0.74784747847478406</v>
      </c>
      <c r="E223" s="104">
        <v>0.76415094339622602</v>
      </c>
    </row>
    <row r="224" spans="2:5" x14ac:dyDescent="0.2">
      <c r="B224" s="3" t="s">
        <v>878</v>
      </c>
      <c r="C224" s="3" t="s">
        <v>872</v>
      </c>
      <c r="D224" s="85">
        <v>0.75421686746987904</v>
      </c>
      <c r="E224" s="104">
        <v>0.76705882352941102</v>
      </c>
    </row>
    <row r="225" spans="1:15" x14ac:dyDescent="0.2">
      <c r="B225" s="3" t="s">
        <v>879</v>
      </c>
      <c r="C225" s="3" t="s">
        <v>873</v>
      </c>
      <c r="D225" s="104">
        <v>0.75502958579881596</v>
      </c>
      <c r="E225" s="104">
        <v>0.75681818181818095</v>
      </c>
    </row>
    <row r="226" spans="1:15" x14ac:dyDescent="0.2">
      <c r="B226" s="3" t="s">
        <v>881</v>
      </c>
      <c r="C226" s="3" t="s">
        <v>880</v>
      </c>
      <c r="D226" s="104">
        <v>0.73145780051150899</v>
      </c>
      <c r="E226" s="104">
        <v>0.76409666283083999</v>
      </c>
    </row>
    <row r="228" spans="1:15" x14ac:dyDescent="0.2">
      <c r="B228" s="3" t="s">
        <v>888</v>
      </c>
      <c r="C228" s="3" t="s">
        <v>887</v>
      </c>
      <c r="D228" s="104">
        <v>0.75928143712574803</v>
      </c>
      <c r="E228" s="104">
        <v>0.77122641509433898</v>
      </c>
      <c r="F228" s="104">
        <v>0.92413487133983996</v>
      </c>
      <c r="G228" s="104">
        <v>0.91040462427745605</v>
      </c>
    </row>
    <row r="232" spans="1:15" x14ac:dyDescent="0.2">
      <c r="A232" s="3">
        <v>0.73624500000000004</v>
      </c>
      <c r="C232" s="3" t="s">
        <v>920</v>
      </c>
      <c r="D232" s="108">
        <v>0.914593736874037</v>
      </c>
      <c r="E232" s="108">
        <v>0.87771461886022395</v>
      </c>
      <c r="F232" s="108">
        <v>0.83337946305009603</v>
      </c>
      <c r="G232" s="108">
        <v>0.85497266983743803</v>
      </c>
      <c r="H232" s="108">
        <v>0.92679680567879297</v>
      </c>
      <c r="I232" s="108">
        <v>0.89669421487603296</v>
      </c>
      <c r="J232" s="108">
        <v>0.856578947368421</v>
      </c>
      <c r="K232" s="108">
        <v>0.87617765814266402</v>
      </c>
      <c r="L232" s="108">
        <v>0.92486388384754903</v>
      </c>
      <c r="M232" s="108">
        <v>0.72210065645514199</v>
      </c>
      <c r="N232" s="108">
        <v>0.79136690647482</v>
      </c>
      <c r="O232" s="108">
        <v>0.75514874141876398</v>
      </c>
    </row>
  </sheetData>
  <mergeCells count="2">
    <mergeCell ref="F1:I1"/>
    <mergeCell ref="J1:M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workbookViewId="0">
      <selection activeCell="L105" sqref="L105"/>
    </sheetView>
  </sheetViews>
  <sheetFormatPr baseColWidth="10" defaultRowHeight="16" x14ac:dyDescent="0.2"/>
  <cols>
    <col min="6" max="9" width="10.83203125" style="45"/>
    <col min="10" max="10" width="12.33203125" bestFit="1" customWidth="1"/>
    <col min="11" max="11" width="10.83203125" style="45"/>
    <col min="12" max="12" width="13.1640625" style="45" bestFit="1" customWidth="1"/>
    <col min="23" max="24" width="10.83203125" style="45"/>
  </cols>
  <sheetData>
    <row r="1" spans="1:26" x14ac:dyDescent="0.2">
      <c r="A1" s="17" t="s">
        <v>552</v>
      </c>
      <c r="B1" s="18"/>
      <c r="C1" s="18"/>
      <c r="D1" s="18"/>
      <c r="E1" s="18"/>
      <c r="J1" s="18"/>
    </row>
    <row r="2" spans="1:26" x14ac:dyDescent="0.2">
      <c r="A2" s="18"/>
      <c r="B2" s="18"/>
      <c r="C2" s="18"/>
      <c r="D2" s="18"/>
      <c r="E2" s="18"/>
      <c r="J2" s="18"/>
      <c r="P2" t="s">
        <v>622</v>
      </c>
      <c r="Y2" s="18"/>
      <c r="Z2" s="1"/>
    </row>
    <row r="3" spans="1:26" x14ac:dyDescent="0.2">
      <c r="B3" s="18"/>
      <c r="C3" s="18"/>
      <c r="D3" s="18"/>
      <c r="E3" s="18"/>
      <c r="F3" s="121" t="s">
        <v>573</v>
      </c>
      <c r="G3" s="124"/>
      <c r="H3" s="124"/>
      <c r="I3" s="122"/>
      <c r="J3" s="18"/>
      <c r="P3" t="s">
        <v>621</v>
      </c>
      <c r="S3" s="117" t="s">
        <v>610</v>
      </c>
      <c r="T3" s="118"/>
    </row>
    <row r="4" spans="1:26" x14ac:dyDescent="0.2">
      <c r="A4" s="18" t="s">
        <v>572</v>
      </c>
      <c r="B4" s="18"/>
      <c r="C4" s="18"/>
      <c r="D4" s="18"/>
      <c r="E4" s="18"/>
      <c r="F4" s="39" t="s">
        <v>574</v>
      </c>
      <c r="G4" s="51" t="s">
        <v>575</v>
      </c>
      <c r="H4" s="51" t="s">
        <v>576</v>
      </c>
      <c r="I4" s="54" t="s">
        <v>577</v>
      </c>
      <c r="J4" s="26" t="s">
        <v>599</v>
      </c>
      <c r="K4" s="48" t="s">
        <v>600</v>
      </c>
      <c r="L4" s="62" t="s">
        <v>602</v>
      </c>
      <c r="Q4" s="45"/>
      <c r="R4" s="45"/>
      <c r="S4" s="31" t="s">
        <v>603</v>
      </c>
      <c r="T4" s="32" t="s">
        <v>604</v>
      </c>
      <c r="U4" s="45"/>
      <c r="V4" s="45" t="s">
        <v>612</v>
      </c>
    </row>
    <row r="5" spans="1:26" x14ac:dyDescent="0.2">
      <c r="A5" s="18" t="s">
        <v>578</v>
      </c>
      <c r="B5" s="24">
        <v>0.921385941644562</v>
      </c>
      <c r="C5" s="18"/>
      <c r="D5" s="119" t="s">
        <v>579</v>
      </c>
      <c r="E5" s="20" t="s">
        <v>574</v>
      </c>
      <c r="F5" s="47">
        <v>13426</v>
      </c>
      <c r="G5" s="47">
        <v>252</v>
      </c>
      <c r="H5" s="47">
        <v>63</v>
      </c>
      <c r="I5" s="53">
        <v>213</v>
      </c>
      <c r="J5" s="27">
        <f>SUM(F5:I5)</f>
        <v>13954</v>
      </c>
      <c r="K5" s="50">
        <f>J5/J9</f>
        <v>0.46888440860215053</v>
      </c>
      <c r="L5" s="63">
        <f>F5/J5</f>
        <v>0.96216138741579471</v>
      </c>
      <c r="N5" s="89">
        <f>J5/J9</f>
        <v>0.46888440860215053</v>
      </c>
      <c r="P5" t="s">
        <v>623</v>
      </c>
      <c r="Q5" s="119" t="s">
        <v>611</v>
      </c>
      <c r="R5" s="55" t="s">
        <v>605</v>
      </c>
      <c r="S5" s="29">
        <v>12435</v>
      </c>
      <c r="T5" s="53">
        <v>1019</v>
      </c>
      <c r="U5" s="47">
        <f>SUM(S5:T5)</f>
        <v>13454</v>
      </c>
      <c r="V5" s="48">
        <f>S5/U5</f>
        <v>0.92426044299093202</v>
      </c>
    </row>
    <row r="6" spans="1:26" x14ac:dyDescent="0.2">
      <c r="A6" s="18" t="s">
        <v>580</v>
      </c>
      <c r="B6" s="24">
        <v>0.94418879831711799</v>
      </c>
      <c r="C6" s="18"/>
      <c r="D6" s="123"/>
      <c r="E6" s="21" t="s">
        <v>581</v>
      </c>
      <c r="F6" s="49">
        <v>98</v>
      </c>
      <c r="G6" s="49">
        <v>3955</v>
      </c>
      <c r="H6" s="49">
        <v>6</v>
      </c>
      <c r="I6" s="71">
        <v>5</v>
      </c>
      <c r="J6" s="27">
        <f>SUM(F6:I6)</f>
        <v>4064</v>
      </c>
      <c r="K6" s="50">
        <f>J6/J9</f>
        <v>0.13655913978494624</v>
      </c>
      <c r="L6" s="63">
        <f>G6/J6</f>
        <v>0.97317913385826771</v>
      </c>
      <c r="N6" s="89">
        <f>J6/J9</f>
        <v>0.13655913978494624</v>
      </c>
      <c r="Q6" s="120"/>
      <c r="R6" s="56" t="s">
        <v>606</v>
      </c>
      <c r="S6" s="30">
        <v>762</v>
      </c>
      <c r="T6" s="54">
        <v>12929</v>
      </c>
      <c r="U6" s="51">
        <f>SUM(S6:T6)</f>
        <v>13691</v>
      </c>
      <c r="V6" s="52">
        <f>T6/U6</f>
        <v>0.94434299905047114</v>
      </c>
    </row>
    <row r="7" spans="1:26" x14ac:dyDescent="0.2">
      <c r="A7" s="18" t="s">
        <v>582</v>
      </c>
      <c r="B7" s="24">
        <v>0.88627668764654999</v>
      </c>
      <c r="C7" s="18"/>
      <c r="D7" s="123"/>
      <c r="E7" s="21" t="s">
        <v>583</v>
      </c>
      <c r="F7" s="49">
        <v>425</v>
      </c>
      <c r="G7" s="49">
        <v>12</v>
      </c>
      <c r="H7" s="49">
        <v>5268</v>
      </c>
      <c r="I7" s="71">
        <v>148</v>
      </c>
      <c r="J7" s="27">
        <f>SUM(F7:I7)</f>
        <v>5853</v>
      </c>
      <c r="K7" s="50">
        <f>J7/J9</f>
        <v>0.1966733870967742</v>
      </c>
      <c r="L7" s="63">
        <f>H7/J7</f>
        <v>0.90005125576627376</v>
      </c>
      <c r="N7" s="89">
        <f>J7/J9</f>
        <v>0.1966733870967742</v>
      </c>
      <c r="Q7" s="45"/>
      <c r="R7" s="45"/>
      <c r="S7" s="31">
        <f>SUM(S5:S6)</f>
        <v>13197</v>
      </c>
      <c r="T7" s="32">
        <f>SUM(T5:T6)</f>
        <v>13948</v>
      </c>
      <c r="U7" s="45">
        <f>SUM(U5:U6)</f>
        <v>27145</v>
      </c>
      <c r="V7" s="46"/>
      <c r="W7" s="45" t="s">
        <v>627</v>
      </c>
      <c r="X7" s="46">
        <f>SUM(S5,T6)/U7</f>
        <v>0.9343893903112912</v>
      </c>
    </row>
    <row r="8" spans="1:26" x14ac:dyDescent="0.2">
      <c r="A8" s="18" t="s">
        <v>132</v>
      </c>
      <c r="B8" s="24">
        <v>0.91431663377681505</v>
      </c>
      <c r="C8" s="18"/>
      <c r="D8" s="120"/>
      <c r="E8" s="22" t="s">
        <v>584</v>
      </c>
      <c r="F8" s="51">
        <v>599</v>
      </c>
      <c r="G8" s="51">
        <v>24</v>
      </c>
      <c r="H8" s="51">
        <v>126</v>
      </c>
      <c r="I8" s="54">
        <v>5140</v>
      </c>
      <c r="J8" s="23">
        <f>SUM(F8:I8)</f>
        <v>5889</v>
      </c>
      <c r="K8" s="52">
        <f>J8/J9</f>
        <v>0.19788306451612903</v>
      </c>
      <c r="L8" s="64">
        <f>I8/J8</f>
        <v>0.87281372049583972</v>
      </c>
      <c r="N8" s="89">
        <f>J8/J9</f>
        <v>0.19788306451612903</v>
      </c>
      <c r="Q8" s="45"/>
      <c r="R8" s="31" t="s">
        <v>615</v>
      </c>
      <c r="S8" s="59">
        <f>S5/S7</f>
        <v>0.94225960445555812</v>
      </c>
      <c r="T8" s="60">
        <f>T6/T7</f>
        <v>0.92694293088614854</v>
      </c>
      <c r="U8" s="45"/>
      <c r="V8" s="46"/>
      <c r="W8" s="45" t="s">
        <v>617</v>
      </c>
      <c r="X8" s="69">
        <f>V6</f>
        <v>0.94434299905047114</v>
      </c>
    </row>
    <row r="9" spans="1:26" x14ac:dyDescent="0.2">
      <c r="A9" s="18"/>
      <c r="B9" s="18"/>
      <c r="C9" s="18"/>
      <c r="D9" s="18"/>
      <c r="E9" s="18"/>
      <c r="F9" s="40">
        <f>SUM(F5:F8)</f>
        <v>14548</v>
      </c>
      <c r="G9" s="41">
        <f>SUM(G5:G8)</f>
        <v>4243</v>
      </c>
      <c r="H9" s="41">
        <f>SUM(H5:H8)</f>
        <v>5463</v>
      </c>
      <c r="I9" s="42">
        <f>SUM(I5:I8)</f>
        <v>5506</v>
      </c>
      <c r="J9" s="22">
        <f>SUM(J5:J8)</f>
        <v>29760</v>
      </c>
      <c r="M9" s="45" t="s">
        <v>625</v>
      </c>
      <c r="N9" s="46">
        <f>SUM(F5,G6,H7,I8 )/J9</f>
        <v>0.93377016129032253</v>
      </c>
      <c r="Q9" s="45"/>
      <c r="R9" s="45"/>
      <c r="S9" s="45"/>
      <c r="T9" s="45"/>
      <c r="U9" s="45"/>
      <c r="V9" s="46"/>
      <c r="W9" s="45" t="s">
        <v>618</v>
      </c>
      <c r="X9" s="70">
        <f>T8</f>
        <v>0.92694293088614854</v>
      </c>
    </row>
    <row r="10" spans="1:26" x14ac:dyDescent="0.2">
      <c r="A10" s="18"/>
      <c r="B10" s="18"/>
      <c r="C10" s="18"/>
      <c r="D10" s="18"/>
      <c r="E10" s="25" t="s">
        <v>601</v>
      </c>
      <c r="F10" s="59">
        <f>F5/F9</f>
        <v>0.92287599670057741</v>
      </c>
      <c r="G10" s="59">
        <f>G6/G9</f>
        <v>0.93212349752533585</v>
      </c>
      <c r="H10" s="59">
        <f>H7/H9</f>
        <v>0.96430532674354752</v>
      </c>
      <c r="I10" s="60">
        <f>I8/I9</f>
        <v>0.93352706138757724</v>
      </c>
      <c r="J10" s="18"/>
      <c r="M10" s="45" t="s">
        <v>616</v>
      </c>
      <c r="N10" s="68">
        <f>(G6+H7+I8)/SUM(J6:J8)</f>
        <v>0.90870555485258764</v>
      </c>
      <c r="Q10" s="49"/>
      <c r="R10" s="49"/>
      <c r="U10" s="45"/>
      <c r="V10" s="46"/>
      <c r="W10" s="45" t="s">
        <v>620</v>
      </c>
      <c r="X10" s="67">
        <f>2*X8*X9/(X8+X9)</f>
        <v>0.93556206809218867</v>
      </c>
    </row>
    <row r="11" spans="1:26" x14ac:dyDescent="0.2">
      <c r="A11" s="18"/>
      <c r="B11" s="18"/>
      <c r="C11" s="18"/>
      <c r="D11" s="18"/>
      <c r="E11" s="19"/>
      <c r="F11" s="61"/>
      <c r="G11" s="61"/>
      <c r="H11" s="61"/>
      <c r="I11" s="61"/>
      <c r="J11" s="18"/>
      <c r="M11" s="45" t="s">
        <v>598</v>
      </c>
      <c r="N11" s="46">
        <f>(G6+H7+I8)/SUM(G9:I9)</f>
        <v>0.94418879831711811</v>
      </c>
    </row>
    <row r="12" spans="1:26" x14ac:dyDescent="0.2">
      <c r="A12" s="18"/>
      <c r="B12" s="18"/>
      <c r="C12" s="18"/>
      <c r="D12" s="18"/>
      <c r="E12" s="18"/>
      <c r="J12" s="18"/>
      <c r="M12" s="45" t="s">
        <v>619</v>
      </c>
      <c r="N12" s="67">
        <f>2*N11*N10/(N11+N10)</f>
        <v>0.92610742149719516</v>
      </c>
    </row>
    <row r="13" spans="1:26" x14ac:dyDescent="0.2">
      <c r="B13" s="18"/>
      <c r="C13" s="18"/>
      <c r="D13" s="18"/>
      <c r="E13" s="18"/>
      <c r="F13" s="121" t="s">
        <v>585</v>
      </c>
      <c r="G13" s="124"/>
      <c r="H13" s="124"/>
      <c r="I13" s="122"/>
      <c r="J13" s="18"/>
      <c r="M13" s="18"/>
      <c r="P13" t="s">
        <v>626</v>
      </c>
      <c r="Q13" s="49"/>
      <c r="R13" s="49"/>
      <c r="S13" s="121" t="s">
        <v>609</v>
      </c>
      <c r="T13" s="122"/>
      <c r="U13" s="45"/>
      <c r="V13" s="46"/>
    </row>
    <row r="14" spans="1:26" x14ac:dyDescent="0.2">
      <c r="A14" s="18" t="s">
        <v>595</v>
      </c>
      <c r="B14" s="18"/>
      <c r="C14" s="18"/>
      <c r="D14" s="18"/>
      <c r="E14" s="18"/>
      <c r="F14" s="39" t="s">
        <v>586</v>
      </c>
      <c r="G14" s="51" t="s">
        <v>587</v>
      </c>
      <c r="H14" s="51" t="s">
        <v>588</v>
      </c>
      <c r="I14" s="54" t="s">
        <v>589</v>
      </c>
      <c r="J14" s="25" t="s">
        <v>599</v>
      </c>
      <c r="K14" s="60" t="s">
        <v>600</v>
      </c>
      <c r="L14" s="65" t="s">
        <v>597</v>
      </c>
      <c r="M14" s="43" t="s">
        <v>596</v>
      </c>
      <c r="Q14" s="49"/>
      <c r="R14" s="49"/>
      <c r="S14" s="29" t="s">
        <v>605</v>
      </c>
      <c r="T14" s="53" t="s">
        <v>608</v>
      </c>
      <c r="U14" s="47"/>
      <c r="V14" s="48" t="s">
        <v>614</v>
      </c>
    </row>
    <row r="15" spans="1:26" x14ac:dyDescent="0.2">
      <c r="A15" s="18" t="s">
        <v>590</v>
      </c>
      <c r="B15" s="24">
        <v>0.87332123411978202</v>
      </c>
      <c r="C15" s="18"/>
      <c r="D15" s="119" t="s">
        <v>591</v>
      </c>
      <c r="E15" s="20" t="s">
        <v>586</v>
      </c>
      <c r="F15" s="47">
        <v>2055</v>
      </c>
      <c r="G15" s="47">
        <v>32</v>
      </c>
      <c r="H15" s="47">
        <v>13</v>
      </c>
      <c r="I15" s="53">
        <v>7</v>
      </c>
      <c r="J15" s="27">
        <f>SUM(F15:I15)</f>
        <v>2107</v>
      </c>
      <c r="K15" s="50">
        <f>J15/J19</f>
        <v>0.76479128856624323</v>
      </c>
      <c r="L15" s="63"/>
      <c r="M15" s="44">
        <f>F15/J15</f>
        <v>0.97532036070242045</v>
      </c>
      <c r="N15" s="89">
        <f>J15/J19</f>
        <v>0.76479128856624323</v>
      </c>
      <c r="Q15" s="119" t="s">
        <v>591</v>
      </c>
      <c r="R15" s="29" t="s">
        <v>605</v>
      </c>
      <c r="S15" s="29">
        <v>2066</v>
      </c>
      <c r="T15" s="53">
        <v>272</v>
      </c>
      <c r="U15" s="47">
        <f>SUM(S15:T15)</f>
        <v>2338</v>
      </c>
      <c r="V15" s="48">
        <f>S15/U15</f>
        <v>0.88366124893070996</v>
      </c>
    </row>
    <row r="16" spans="1:26" x14ac:dyDescent="0.2">
      <c r="A16" s="18" t="s">
        <v>592</v>
      </c>
      <c r="B16" s="24">
        <v>0.84172661870503596</v>
      </c>
      <c r="C16" s="18"/>
      <c r="D16" s="123"/>
      <c r="E16" s="21" t="s">
        <v>587</v>
      </c>
      <c r="F16" s="49">
        <v>75</v>
      </c>
      <c r="G16" s="49">
        <v>108</v>
      </c>
      <c r="H16" s="49">
        <v>2</v>
      </c>
      <c r="I16" s="71">
        <v>0</v>
      </c>
      <c r="J16" s="27">
        <f>SUM(F16:I16)</f>
        <v>185</v>
      </c>
      <c r="K16" s="50">
        <f>J16/J19</f>
        <v>6.7150635208711437E-2</v>
      </c>
      <c r="L16" s="63">
        <f>F16/J16</f>
        <v>0.40540540540540543</v>
      </c>
      <c r="M16" s="33">
        <f>G16/J16</f>
        <v>0.58378378378378382</v>
      </c>
      <c r="N16" s="89">
        <f>J16/J19</f>
        <v>6.7150635208711437E-2</v>
      </c>
      <c r="Q16" s="120"/>
      <c r="R16" s="30" t="s">
        <v>607</v>
      </c>
      <c r="S16" s="30">
        <v>52</v>
      </c>
      <c r="T16" s="54">
        <v>365</v>
      </c>
      <c r="U16" s="51">
        <f>SUM(S16:T16)</f>
        <v>417</v>
      </c>
      <c r="V16" s="52">
        <f>T16/U16</f>
        <v>0.87529976019184652</v>
      </c>
    </row>
    <row r="17" spans="1:24" x14ac:dyDescent="0.2">
      <c r="A17" s="18" t="s">
        <v>593</v>
      </c>
      <c r="B17" s="24">
        <v>0.54166666666666596</v>
      </c>
      <c r="C17" s="18"/>
      <c r="D17" s="123"/>
      <c r="E17" s="21" t="s">
        <v>588</v>
      </c>
      <c r="F17" s="49">
        <v>65</v>
      </c>
      <c r="G17" s="49">
        <v>1</v>
      </c>
      <c r="H17" s="49">
        <v>104</v>
      </c>
      <c r="I17" s="71">
        <v>4</v>
      </c>
      <c r="J17" s="27">
        <f>SUM(F17:I17)</f>
        <v>174</v>
      </c>
      <c r="K17" s="50">
        <f>J17/J19</f>
        <v>6.3157894736842107E-2</v>
      </c>
      <c r="L17" s="63">
        <f>F17/J17</f>
        <v>0.37356321839080459</v>
      </c>
      <c r="M17" s="33">
        <f>H17/J17</f>
        <v>0.5977011494252874</v>
      </c>
      <c r="N17" s="89">
        <f>J17/J19</f>
        <v>6.3157894736842107E-2</v>
      </c>
      <c r="Q17" s="45"/>
      <c r="R17" s="45"/>
      <c r="S17" s="30">
        <f>SUM(S15:S16)</f>
        <v>2118</v>
      </c>
      <c r="T17" s="54">
        <f>SUM(T15:T16)</f>
        <v>637</v>
      </c>
      <c r="U17" s="45">
        <f>SUM(U15:U16)</f>
        <v>2755</v>
      </c>
      <c r="V17" s="45"/>
      <c r="W17" s="45" t="s">
        <v>627</v>
      </c>
      <c r="X17" s="46">
        <f>SUM(S15,T16)/U17</f>
        <v>0.88239564428312156</v>
      </c>
    </row>
    <row r="18" spans="1:24" x14ac:dyDescent="0.2">
      <c r="A18" s="18" t="s">
        <v>0</v>
      </c>
      <c r="B18" s="24">
        <v>0.65915492957746402</v>
      </c>
      <c r="C18" s="18"/>
      <c r="D18" s="120"/>
      <c r="E18" s="22" t="s">
        <v>594</v>
      </c>
      <c r="F18" s="51">
        <v>143</v>
      </c>
      <c r="G18" s="51">
        <v>1</v>
      </c>
      <c r="H18" s="51">
        <v>6</v>
      </c>
      <c r="I18" s="54">
        <v>139</v>
      </c>
      <c r="J18" s="23">
        <f>SUM(F18:I18)</f>
        <v>289</v>
      </c>
      <c r="K18" s="52">
        <f>J18/J19</f>
        <v>0.10490018148820326</v>
      </c>
      <c r="L18" s="64">
        <f>F18/J18</f>
        <v>0.49480968858131485</v>
      </c>
      <c r="M18" s="34">
        <f>I18/J18</f>
        <v>0.48096885813148788</v>
      </c>
      <c r="N18" s="89">
        <f>J18/J19</f>
        <v>0.10490018148820326</v>
      </c>
      <c r="Q18" s="45"/>
      <c r="R18" s="31" t="s">
        <v>613</v>
      </c>
      <c r="S18" s="59">
        <f>S15/S17</f>
        <v>0.97544853635505191</v>
      </c>
      <c r="T18" s="60">
        <f>T16/T17</f>
        <v>0.57299843014128726</v>
      </c>
      <c r="U18" s="45"/>
      <c r="V18" s="45"/>
      <c r="W18" s="45" t="s">
        <v>617</v>
      </c>
      <c r="X18" s="69">
        <f>V16</f>
        <v>0.87529976019184652</v>
      </c>
    </row>
    <row r="19" spans="1:24" x14ac:dyDescent="0.2">
      <c r="A19" s="18"/>
      <c r="B19" s="18"/>
      <c r="C19" s="18"/>
      <c r="D19" s="18"/>
      <c r="E19" s="18"/>
      <c r="F19" s="40">
        <f>SUM(F15:F18)</f>
        <v>2338</v>
      </c>
      <c r="G19" s="41">
        <f>SUM(G15:G18)</f>
        <v>142</v>
      </c>
      <c r="H19" s="41">
        <f>SUM(H15:H18)</f>
        <v>125</v>
      </c>
      <c r="I19" s="42">
        <f>SUM(I15:I18)</f>
        <v>150</v>
      </c>
      <c r="J19" s="22">
        <f>SUM(J15:J18)</f>
        <v>2755</v>
      </c>
      <c r="M19" s="45" t="s">
        <v>625</v>
      </c>
      <c r="N19" s="46">
        <f>SUM(F15,G16,H17,I18 )/J19</f>
        <v>0.87332123411978224</v>
      </c>
      <c r="Q19" s="45"/>
      <c r="R19" s="45"/>
      <c r="S19" s="45"/>
      <c r="T19" s="45"/>
      <c r="U19" s="45"/>
      <c r="V19" s="45"/>
      <c r="W19" s="45" t="s">
        <v>618</v>
      </c>
      <c r="X19" s="70">
        <f>T18</f>
        <v>0.57299843014128726</v>
      </c>
    </row>
    <row r="20" spans="1:24" x14ac:dyDescent="0.2">
      <c r="E20" s="35" t="s">
        <v>598</v>
      </c>
      <c r="F20" s="72">
        <f>F15/F19</f>
        <v>0.87895637296834905</v>
      </c>
      <c r="G20" s="59">
        <f>G16/G19</f>
        <v>0.76056338028169013</v>
      </c>
      <c r="H20" s="59">
        <f>H17/H19</f>
        <v>0.83199999999999996</v>
      </c>
      <c r="I20" s="60">
        <f>I18/I19</f>
        <v>0.92666666666666664</v>
      </c>
      <c r="J20" s="18"/>
      <c r="M20" s="45" t="s">
        <v>616</v>
      </c>
      <c r="N20" s="68">
        <f>(G16+H17+I18)/SUM(J16:J18)</f>
        <v>0.54166666666666663</v>
      </c>
      <c r="O20" s="18"/>
      <c r="W20" s="45" t="s">
        <v>620</v>
      </c>
      <c r="X20" s="67">
        <f>2*X18*X19/(X18+X19)</f>
        <v>0.69259962049335866</v>
      </c>
    </row>
    <row r="21" spans="1:24" x14ac:dyDescent="0.2">
      <c r="M21" s="45" t="s">
        <v>598</v>
      </c>
      <c r="N21" s="46">
        <f>(G16+H17+I18)/SUM(G19:I19)</f>
        <v>0.84172661870503596</v>
      </c>
      <c r="O21" s="18"/>
    </row>
    <row r="22" spans="1:24" x14ac:dyDescent="0.2">
      <c r="M22" s="45" t="s">
        <v>619</v>
      </c>
      <c r="N22" s="67">
        <f>2*N21*N20/(N21+N20)</f>
        <v>0.65915492957746469</v>
      </c>
      <c r="O22" s="18"/>
    </row>
    <row r="23" spans="1:24" x14ac:dyDescent="0.2">
      <c r="D23" s="57"/>
      <c r="E23" s="57"/>
      <c r="F23" s="125"/>
      <c r="G23" s="125"/>
      <c r="H23" s="49"/>
      <c r="I23" s="49"/>
    </row>
    <row r="24" spans="1:24" x14ac:dyDescent="0.2">
      <c r="D24" s="49"/>
      <c r="E24" s="49"/>
      <c r="F24" s="49"/>
      <c r="G24" s="49"/>
      <c r="H24" s="49"/>
      <c r="I24" s="49"/>
    </row>
    <row r="25" spans="1:24" x14ac:dyDescent="0.2">
      <c r="A25" t="s">
        <v>624</v>
      </c>
      <c r="D25" s="49"/>
      <c r="E25" s="49"/>
      <c r="F25" s="49"/>
      <c r="G25" s="49"/>
      <c r="H25" s="49"/>
      <c r="I25" s="61"/>
    </row>
    <row r="26" spans="1:24" x14ac:dyDescent="0.2">
      <c r="A26" s="17" t="s">
        <v>552</v>
      </c>
      <c r="B26" s="18"/>
      <c r="C26" s="18"/>
      <c r="D26" s="18"/>
      <c r="E26" s="18"/>
      <c r="F26" s="121" t="s">
        <v>573</v>
      </c>
      <c r="G26" s="124"/>
      <c r="H26" s="124"/>
      <c r="I26" s="122"/>
      <c r="J26" s="18"/>
      <c r="M26" s="18"/>
    </row>
    <row r="27" spans="1:24" x14ac:dyDescent="0.2">
      <c r="A27" s="17" t="s">
        <v>621</v>
      </c>
      <c r="B27" s="18"/>
      <c r="C27" s="18"/>
      <c r="D27" s="18"/>
      <c r="E27" s="18"/>
      <c r="F27" s="39" t="s">
        <v>574</v>
      </c>
      <c r="G27" s="51" t="s">
        <v>575</v>
      </c>
      <c r="H27" s="51" t="s">
        <v>576</v>
      </c>
      <c r="I27" s="54" t="s">
        <v>577</v>
      </c>
      <c r="J27" s="26" t="s">
        <v>599</v>
      </c>
      <c r="K27" s="48" t="s">
        <v>600</v>
      </c>
      <c r="L27" s="62" t="s">
        <v>602</v>
      </c>
      <c r="M27" s="18"/>
    </row>
    <row r="28" spans="1:24" x14ac:dyDescent="0.2">
      <c r="A28" s="17"/>
      <c r="B28" s="24"/>
      <c r="C28" s="18"/>
      <c r="D28" s="119" t="s">
        <v>579</v>
      </c>
      <c r="E28" s="20" t="s">
        <v>574</v>
      </c>
      <c r="F28" s="45">
        <v>13545</v>
      </c>
      <c r="G28" s="45">
        <v>616</v>
      </c>
      <c r="H28" s="45">
        <v>273</v>
      </c>
      <c r="I28" s="45">
        <v>514</v>
      </c>
      <c r="J28" s="27">
        <f>SUM(F28:I28)</f>
        <v>14948</v>
      </c>
      <c r="K28" s="50">
        <f>J28/J32</f>
        <v>0.49562334217506632</v>
      </c>
      <c r="L28" s="63">
        <f>F28/J28</f>
        <v>0.90614128980465614</v>
      </c>
      <c r="M28" s="18"/>
    </row>
    <row r="29" spans="1:24" x14ac:dyDescent="0.2">
      <c r="A29" s="17"/>
      <c r="B29" s="24"/>
      <c r="C29" s="18"/>
      <c r="D29" s="123"/>
      <c r="E29" s="21" t="s">
        <v>581</v>
      </c>
      <c r="F29" s="45">
        <v>95</v>
      </c>
      <c r="G29" s="45">
        <v>4114</v>
      </c>
      <c r="H29" s="45">
        <v>16</v>
      </c>
      <c r="I29" s="45">
        <v>18</v>
      </c>
      <c r="J29" s="27">
        <f>SUM(F29:I29)</f>
        <v>4243</v>
      </c>
      <c r="K29" s="50">
        <f>J29/J32</f>
        <v>0.14068302387267906</v>
      </c>
      <c r="L29" s="63">
        <f>G29/J29</f>
        <v>0.96959698326655663</v>
      </c>
      <c r="M29" s="18"/>
    </row>
    <row r="30" spans="1:24" x14ac:dyDescent="0.2">
      <c r="A30" s="17"/>
      <c r="B30" s="24"/>
      <c r="C30" s="18"/>
      <c r="D30" s="123"/>
      <c r="E30" s="21" t="s">
        <v>583</v>
      </c>
      <c r="F30" s="45">
        <v>74</v>
      </c>
      <c r="G30" s="45">
        <v>10</v>
      </c>
      <c r="H30" s="45">
        <v>5212</v>
      </c>
      <c r="I30" s="45">
        <v>167</v>
      </c>
      <c r="J30" s="27">
        <f>SUM(F30:I30)</f>
        <v>5463</v>
      </c>
      <c r="K30" s="50">
        <f>J30/J32</f>
        <v>0.18113395225464191</v>
      </c>
      <c r="L30" s="63">
        <f>H30/J30</f>
        <v>0.95405454878272011</v>
      </c>
      <c r="M30" s="18"/>
    </row>
    <row r="31" spans="1:24" x14ac:dyDescent="0.2">
      <c r="A31" s="17"/>
      <c r="B31" s="24"/>
      <c r="C31" s="18"/>
      <c r="D31" s="120"/>
      <c r="E31" s="22" t="s">
        <v>584</v>
      </c>
      <c r="F31" s="45">
        <v>179</v>
      </c>
      <c r="G31" s="45">
        <v>17</v>
      </c>
      <c r="H31" s="45">
        <v>179</v>
      </c>
      <c r="I31" s="45">
        <v>5131</v>
      </c>
      <c r="J31" s="23">
        <f>SUM(F31:I31)</f>
        <v>5506</v>
      </c>
      <c r="K31" s="52">
        <f>J31/J32</f>
        <v>0.18255968169761272</v>
      </c>
      <c r="L31" s="64">
        <f>I31/J31</f>
        <v>0.93189248092989463</v>
      </c>
      <c r="M31" s="18"/>
    </row>
    <row r="32" spans="1:24" x14ac:dyDescent="0.2">
      <c r="A32" s="17"/>
      <c r="B32" s="18"/>
      <c r="C32" s="18"/>
      <c r="D32" s="18"/>
      <c r="E32" s="18"/>
      <c r="F32" s="40">
        <f>SUM(F28:F31)</f>
        <v>13893</v>
      </c>
      <c r="G32" s="41">
        <f>SUM(G28:G31)</f>
        <v>4757</v>
      </c>
      <c r="H32" s="41">
        <f>SUM(H28:H31)</f>
        <v>5680</v>
      </c>
      <c r="I32" s="42">
        <f>SUM(I28:I31)</f>
        <v>5830</v>
      </c>
      <c r="J32" s="22">
        <f>SUM(J28:J31)</f>
        <v>30160</v>
      </c>
      <c r="M32" s="45" t="s">
        <v>625</v>
      </c>
      <c r="N32" s="46">
        <f>SUM(F28,G29,H30,I31 )/J32</f>
        <v>0.92844827586206902</v>
      </c>
    </row>
    <row r="33" spans="1:27" x14ac:dyDescent="0.2">
      <c r="A33" s="17"/>
      <c r="B33" s="18"/>
      <c r="C33" s="18"/>
      <c r="D33" s="18"/>
      <c r="E33" s="28" t="s">
        <v>598</v>
      </c>
      <c r="F33" s="59">
        <f>F28/F32</f>
        <v>0.97495141438134314</v>
      </c>
      <c r="G33" s="59">
        <f>G29/G32</f>
        <v>0.86483077569896993</v>
      </c>
      <c r="H33" s="59">
        <f>H30/H32</f>
        <v>0.9176056338028169</v>
      </c>
      <c r="I33" s="60">
        <f>I31/I32</f>
        <v>0.88010291595197254</v>
      </c>
      <c r="J33" s="18"/>
      <c r="M33" s="45" t="s">
        <v>616</v>
      </c>
      <c r="N33" s="46">
        <f>(G29+H30+I31)/SUM(J29:J31)</f>
        <v>0.95036813042335</v>
      </c>
    </row>
    <row r="34" spans="1:27" x14ac:dyDescent="0.2">
      <c r="A34" s="17"/>
      <c r="B34" s="18"/>
      <c r="C34" s="18"/>
      <c r="D34" s="18"/>
      <c r="E34" s="18"/>
      <c r="J34" s="18"/>
      <c r="M34" s="45" t="s">
        <v>598</v>
      </c>
      <c r="N34" s="66">
        <f>(G29+H30+I31)/SUM(G32:I32)</f>
        <v>0.88873178828302701</v>
      </c>
    </row>
    <row r="35" spans="1:27" x14ac:dyDescent="0.2">
      <c r="A35" s="17"/>
      <c r="B35" s="18"/>
      <c r="C35" s="18"/>
      <c r="M35" s="45" t="s">
        <v>619</v>
      </c>
      <c r="N35" s="67">
        <f>2*N34*N33/(N34+N33)</f>
        <v>0.91851710664252362</v>
      </c>
      <c r="R35" s="18"/>
      <c r="AA35" s="18"/>
    </row>
    <row r="36" spans="1:27" x14ac:dyDescent="0.2">
      <c r="A36" s="17"/>
      <c r="B36" s="18"/>
      <c r="C36" s="18"/>
      <c r="F36" s="121" t="s">
        <v>573</v>
      </c>
      <c r="G36" s="124"/>
      <c r="H36" s="124"/>
      <c r="I36" s="122"/>
    </row>
    <row r="37" spans="1:27" x14ac:dyDescent="0.2">
      <c r="A37" s="17"/>
      <c r="B37" s="24"/>
      <c r="C37" s="18"/>
      <c r="D37" s="18"/>
      <c r="E37" s="18"/>
      <c r="F37" s="39" t="s">
        <v>586</v>
      </c>
      <c r="G37" s="51" t="s">
        <v>587</v>
      </c>
      <c r="H37" s="51" t="s">
        <v>583</v>
      </c>
      <c r="I37" s="54" t="s">
        <v>584</v>
      </c>
      <c r="J37" s="28" t="s">
        <v>599</v>
      </c>
      <c r="K37" s="60" t="s">
        <v>600</v>
      </c>
      <c r="L37" s="65" t="s">
        <v>597</v>
      </c>
      <c r="M37" s="43" t="s">
        <v>596</v>
      </c>
    </row>
    <row r="38" spans="1:27" x14ac:dyDescent="0.2">
      <c r="A38" s="17"/>
      <c r="B38" s="24"/>
      <c r="C38" s="18"/>
      <c r="D38" s="119" t="s">
        <v>591</v>
      </c>
      <c r="E38" s="20" t="s">
        <v>586</v>
      </c>
      <c r="F38" s="45">
        <v>2046</v>
      </c>
      <c r="G38" s="45">
        <v>118</v>
      </c>
      <c r="H38" s="45">
        <v>55</v>
      </c>
      <c r="I38" s="45">
        <v>119</v>
      </c>
      <c r="J38" s="27">
        <f>SUM(F38:I38)</f>
        <v>2338</v>
      </c>
      <c r="K38" s="50">
        <f>J38/J42</f>
        <v>0.84863883847549915</v>
      </c>
      <c r="L38" s="63"/>
      <c r="M38" s="44">
        <f>F38/J38</f>
        <v>0.87510692899914455</v>
      </c>
    </row>
    <row r="39" spans="1:27" x14ac:dyDescent="0.2">
      <c r="A39" s="17"/>
      <c r="B39" s="24"/>
      <c r="C39" s="18"/>
      <c r="D39" s="123"/>
      <c r="E39" s="21" t="s">
        <v>587</v>
      </c>
      <c r="F39" s="45">
        <v>24</v>
      </c>
      <c r="G39" s="45">
        <v>117</v>
      </c>
      <c r="H39" s="45">
        <v>0</v>
      </c>
      <c r="I39" s="45">
        <v>1</v>
      </c>
      <c r="J39" s="27">
        <f>SUM(F39:I39)</f>
        <v>142</v>
      </c>
      <c r="K39" s="50">
        <f>J39/J42</f>
        <v>5.1542649727767696E-2</v>
      </c>
      <c r="L39" s="63">
        <f>F39/J39</f>
        <v>0.16901408450704225</v>
      </c>
      <c r="M39" s="33">
        <f>G39/J39</f>
        <v>0.823943661971831</v>
      </c>
    </row>
    <row r="40" spans="1:27" x14ac:dyDescent="0.2">
      <c r="A40" s="17"/>
      <c r="B40" s="24"/>
      <c r="C40" s="18"/>
      <c r="D40" s="123"/>
      <c r="E40" s="21" t="s">
        <v>583</v>
      </c>
      <c r="F40" s="45">
        <v>12</v>
      </c>
      <c r="G40" s="45">
        <v>2</v>
      </c>
      <c r="H40" s="45">
        <v>103</v>
      </c>
      <c r="I40" s="45">
        <v>8</v>
      </c>
      <c r="J40" s="27">
        <f>SUM(F40:I40)</f>
        <v>125</v>
      </c>
      <c r="K40" s="50">
        <f>J40/J42</f>
        <v>4.5372050816696916E-2</v>
      </c>
      <c r="L40" s="63">
        <f>F40/J40</f>
        <v>9.6000000000000002E-2</v>
      </c>
      <c r="M40" s="33">
        <f>H40/J40</f>
        <v>0.82399999999999995</v>
      </c>
    </row>
    <row r="41" spans="1:27" x14ac:dyDescent="0.2">
      <c r="A41" s="17"/>
      <c r="B41" s="18"/>
      <c r="C41" s="18"/>
      <c r="D41" s="120"/>
      <c r="E41" s="22" t="s">
        <v>584</v>
      </c>
      <c r="F41" s="45">
        <v>9</v>
      </c>
      <c r="G41" s="45">
        <v>0</v>
      </c>
      <c r="H41" s="45">
        <v>5</v>
      </c>
      <c r="I41" s="45">
        <v>136</v>
      </c>
      <c r="J41" s="23">
        <f>SUM(F41:I41)</f>
        <v>150</v>
      </c>
      <c r="K41" s="52">
        <f>J41/J42</f>
        <v>5.4446460980036297E-2</v>
      </c>
      <c r="L41" s="64">
        <f>F41/J41</f>
        <v>0.06</v>
      </c>
      <c r="M41" s="34">
        <f>I41/J41</f>
        <v>0.90666666666666662</v>
      </c>
    </row>
    <row r="42" spans="1:27" x14ac:dyDescent="0.2">
      <c r="A42" s="17"/>
      <c r="B42" s="18"/>
      <c r="C42" s="18"/>
      <c r="D42" s="18"/>
      <c r="E42" s="18"/>
      <c r="F42" s="40">
        <f>SUM(F38:F41)</f>
        <v>2091</v>
      </c>
      <c r="G42" s="41">
        <f>SUM(G38:G41)</f>
        <v>237</v>
      </c>
      <c r="H42" s="41">
        <f>SUM(H38:H41)</f>
        <v>163</v>
      </c>
      <c r="I42" s="42">
        <f>SUM(I38:I41)</f>
        <v>264</v>
      </c>
      <c r="J42" s="22">
        <f>SUM(J38:J41)</f>
        <v>2755</v>
      </c>
      <c r="M42" s="45" t="s">
        <v>625</v>
      </c>
      <c r="N42" s="46">
        <f>SUM(F38,G39,H40,I41 )/J42</f>
        <v>0.87186932849364795</v>
      </c>
    </row>
    <row r="43" spans="1:27" x14ac:dyDescent="0.2">
      <c r="A43" s="17"/>
      <c r="B43" s="18"/>
      <c r="C43" s="18"/>
      <c r="D43" s="18"/>
      <c r="E43" s="35" t="s">
        <v>598</v>
      </c>
      <c r="F43" s="72">
        <f>F38/F42</f>
        <v>0.97847919655667148</v>
      </c>
      <c r="G43" s="59">
        <f>G39/G42</f>
        <v>0.49367088607594939</v>
      </c>
      <c r="H43" s="59">
        <f>H40/H42</f>
        <v>0.63190184049079756</v>
      </c>
      <c r="I43" s="60">
        <f>I41/I42</f>
        <v>0.51515151515151514</v>
      </c>
      <c r="J43" s="18"/>
      <c r="M43" s="45" t="s">
        <v>616</v>
      </c>
      <c r="N43" s="46">
        <f>(G39+H40+I41)/SUM(J39:J41)</f>
        <v>0.8537170263788969</v>
      </c>
    </row>
    <row r="44" spans="1:27" x14ac:dyDescent="0.2">
      <c r="A44" s="18"/>
      <c r="B44" s="18"/>
      <c r="C44" s="18"/>
      <c r="D44" s="18"/>
      <c r="E44" s="18"/>
      <c r="J44" s="18"/>
      <c r="M44" s="45" t="s">
        <v>598</v>
      </c>
      <c r="N44" s="68">
        <f>(G39+H40+I41)/SUM(G42:I42)</f>
        <v>0.53614457831325302</v>
      </c>
    </row>
    <row r="45" spans="1:27" x14ac:dyDescent="0.2">
      <c r="D45" s="18"/>
      <c r="E45" s="18"/>
      <c r="J45" s="18"/>
      <c r="M45" s="45" t="s">
        <v>619</v>
      </c>
      <c r="N45" s="67">
        <f>2*N44*N43/(N44+N43)</f>
        <v>0.65864939870490291</v>
      </c>
    </row>
    <row r="46" spans="1:27" x14ac:dyDescent="0.2">
      <c r="A46" t="s">
        <v>628</v>
      </c>
    </row>
    <row r="48" spans="1:27" x14ac:dyDescent="0.2">
      <c r="D48" s="18"/>
      <c r="E48" s="18"/>
      <c r="F48" s="121" t="s">
        <v>573</v>
      </c>
      <c r="G48" s="124"/>
      <c r="H48" s="124"/>
      <c r="I48" s="122"/>
      <c r="J48" s="18"/>
      <c r="M48" s="18"/>
    </row>
    <row r="49" spans="4:16" x14ac:dyDescent="0.2">
      <c r="D49" s="18"/>
      <c r="E49" s="18"/>
      <c r="F49" s="39" t="s">
        <v>574</v>
      </c>
      <c r="G49" s="51" t="s">
        <v>575</v>
      </c>
      <c r="H49" s="51" t="s">
        <v>576</v>
      </c>
      <c r="I49" s="54" t="s">
        <v>577</v>
      </c>
      <c r="J49" s="58" t="s">
        <v>599</v>
      </c>
      <c r="K49" s="48" t="s">
        <v>600</v>
      </c>
      <c r="L49" s="62" t="s">
        <v>602</v>
      </c>
      <c r="M49" s="18"/>
    </row>
    <row r="50" spans="4:16" x14ac:dyDescent="0.2">
      <c r="D50" s="119" t="s">
        <v>579</v>
      </c>
      <c r="E50" s="20" t="s">
        <v>574</v>
      </c>
      <c r="F50" s="45">
        <v>12235</v>
      </c>
      <c r="G50" s="45">
        <v>478</v>
      </c>
      <c r="H50" s="45">
        <v>299</v>
      </c>
      <c r="I50" s="45">
        <v>442</v>
      </c>
      <c r="J50" s="27">
        <f>SUM(F50:I50)</f>
        <v>13454</v>
      </c>
      <c r="K50" s="50">
        <f>J50/J54</f>
        <v>0.49561629706034038</v>
      </c>
      <c r="L50" s="63">
        <f>F50/J50</f>
        <v>0.90939497547197856</v>
      </c>
      <c r="M50" s="18"/>
    </row>
    <row r="51" spans="4:16" x14ac:dyDescent="0.2">
      <c r="D51" s="123"/>
      <c r="E51" s="21" t="s">
        <v>575</v>
      </c>
      <c r="F51" s="45">
        <v>415</v>
      </c>
      <c r="G51" s="45">
        <v>3379</v>
      </c>
      <c r="H51" s="45">
        <v>10</v>
      </c>
      <c r="I51" s="45">
        <v>15</v>
      </c>
      <c r="J51" s="27">
        <f>SUM(F51:I51)</f>
        <v>3819</v>
      </c>
      <c r="K51" s="50">
        <f>J51/J54</f>
        <v>0.14068371030722759</v>
      </c>
      <c r="L51" s="63">
        <f>G51/J51</f>
        <v>0.8847865933490443</v>
      </c>
      <c r="M51" s="18"/>
    </row>
    <row r="52" spans="4:16" x14ac:dyDescent="0.2">
      <c r="D52" s="123"/>
      <c r="E52" s="21" t="s">
        <v>576</v>
      </c>
      <c r="F52" s="45">
        <v>235</v>
      </c>
      <c r="G52" s="45">
        <v>14</v>
      </c>
      <c r="H52" s="45">
        <v>4484</v>
      </c>
      <c r="I52" s="45">
        <v>184</v>
      </c>
      <c r="J52" s="27">
        <f>SUM(F52:I52)</f>
        <v>4917</v>
      </c>
      <c r="K52" s="50">
        <f>J52/J54</f>
        <v>0.18113165843954909</v>
      </c>
      <c r="L52" s="63">
        <f>H52/J52</f>
        <v>0.91193817368314012</v>
      </c>
      <c r="M52" s="18"/>
    </row>
    <row r="53" spans="4:16" x14ac:dyDescent="0.2">
      <c r="D53" s="120"/>
      <c r="E53" s="22" t="s">
        <v>584</v>
      </c>
      <c r="F53" s="45">
        <v>434</v>
      </c>
      <c r="G53" s="45">
        <v>22</v>
      </c>
      <c r="H53" s="45">
        <v>176</v>
      </c>
      <c r="I53" s="45">
        <v>4324</v>
      </c>
      <c r="J53" s="23">
        <f>SUM(F53:I53)</f>
        <v>4956</v>
      </c>
      <c r="K53" s="52">
        <f>J53/J54</f>
        <v>0.18256833419288293</v>
      </c>
      <c r="L53" s="64">
        <f>I53/J53</f>
        <v>0.87247780468119451</v>
      </c>
      <c r="M53" s="18"/>
    </row>
    <row r="54" spans="4:16" x14ac:dyDescent="0.2">
      <c r="D54" s="18"/>
      <c r="E54" s="18"/>
      <c r="F54" s="40">
        <f>SUM(F50:F53)</f>
        <v>13319</v>
      </c>
      <c r="G54" s="41">
        <f>SUM(G50:G53)</f>
        <v>3893</v>
      </c>
      <c r="H54" s="41">
        <f>SUM(H50:H53)</f>
        <v>4969</v>
      </c>
      <c r="I54" s="42">
        <f>SUM(I50:I53)</f>
        <v>4965</v>
      </c>
      <c r="J54" s="22">
        <f>SUM(J50:J53)</f>
        <v>27146</v>
      </c>
      <c r="M54" s="45" t="s">
        <v>625</v>
      </c>
      <c r="N54" s="45" t="s">
        <v>598</v>
      </c>
      <c r="O54" s="45" t="s">
        <v>596</v>
      </c>
      <c r="P54" s="45" t="s">
        <v>619</v>
      </c>
    </row>
    <row r="55" spans="4:16" x14ac:dyDescent="0.2">
      <c r="D55" s="18"/>
      <c r="E55" s="36" t="s">
        <v>598</v>
      </c>
      <c r="F55" s="59">
        <f>F50/F54</f>
        <v>0.91861250844658004</v>
      </c>
      <c r="G55" s="59">
        <f>G51/G54</f>
        <v>0.86796814795787314</v>
      </c>
      <c r="H55" s="59">
        <f>H52/H54</f>
        <v>0.90239484805795933</v>
      </c>
      <c r="I55" s="60">
        <f>I53/I54</f>
        <v>0.87089627391742197</v>
      </c>
      <c r="J55" s="18"/>
      <c r="M55" s="46">
        <f>SUM(F50,G51,H52,I53 )/J54</f>
        <v>0.89965372430560675</v>
      </c>
      <c r="N55" s="66">
        <f>(G51+H52+I53)/SUM(G54:I54)</f>
        <v>0.88139148043682647</v>
      </c>
      <c r="O55" s="46">
        <f>(G51+H52+I53)/SUM(J51:J53)</f>
        <v>0.89008179959100209</v>
      </c>
      <c r="P55" s="67">
        <f>2*N55*O55/(N55+O55)</f>
        <v>0.88571532395799268</v>
      </c>
    </row>
    <row r="56" spans="4:16" x14ac:dyDescent="0.2">
      <c r="D56" s="18"/>
      <c r="E56" s="18"/>
      <c r="J56" s="18"/>
      <c r="M56" s="45"/>
      <c r="N56" s="66"/>
    </row>
    <row r="57" spans="4:16" x14ac:dyDescent="0.2">
      <c r="M57" s="45"/>
      <c r="N57" s="67"/>
    </row>
    <row r="58" spans="4:16" x14ac:dyDescent="0.2">
      <c r="F58" s="121" t="s">
        <v>573</v>
      </c>
      <c r="G58" s="124"/>
      <c r="H58" s="124"/>
      <c r="I58" s="122"/>
    </row>
    <row r="59" spans="4:16" x14ac:dyDescent="0.2">
      <c r="D59" s="18"/>
      <c r="E59" s="18"/>
      <c r="F59" s="39" t="s">
        <v>574</v>
      </c>
      <c r="G59" s="51" t="s">
        <v>575</v>
      </c>
      <c r="H59" s="51" t="s">
        <v>576</v>
      </c>
      <c r="I59" s="54" t="s">
        <v>584</v>
      </c>
      <c r="J59" s="36" t="s">
        <v>599</v>
      </c>
      <c r="K59" s="60" t="s">
        <v>600</v>
      </c>
      <c r="L59" s="65" t="s">
        <v>597</v>
      </c>
      <c r="M59" s="43" t="s">
        <v>596</v>
      </c>
    </row>
    <row r="60" spans="4:16" x14ac:dyDescent="0.2">
      <c r="D60" s="119" t="s">
        <v>591</v>
      </c>
      <c r="E60" s="20" t="s">
        <v>574</v>
      </c>
      <c r="F60" s="45">
        <v>2103</v>
      </c>
      <c r="G60" s="45">
        <v>78</v>
      </c>
      <c r="H60" s="45">
        <v>52</v>
      </c>
      <c r="I60" s="45">
        <v>105</v>
      </c>
      <c r="J60" s="27">
        <f>SUM(F60:I60)</f>
        <v>2338</v>
      </c>
      <c r="K60" s="50">
        <f>J60/J64</f>
        <v>0.84863883847549915</v>
      </c>
      <c r="L60" s="63"/>
      <c r="M60" s="44">
        <f>F60/J60</f>
        <v>0.89948674080410607</v>
      </c>
    </row>
    <row r="61" spans="4:16" x14ac:dyDescent="0.2">
      <c r="D61" s="123"/>
      <c r="E61" s="21" t="s">
        <v>575</v>
      </c>
      <c r="F61" s="45">
        <v>32</v>
      </c>
      <c r="G61" s="45">
        <v>109</v>
      </c>
      <c r="H61" s="45">
        <v>0</v>
      </c>
      <c r="I61" s="45">
        <v>1</v>
      </c>
      <c r="J61" s="27">
        <f>SUM(F61:I61)</f>
        <v>142</v>
      </c>
      <c r="K61" s="50">
        <f>J61/J64</f>
        <v>5.1542649727767696E-2</v>
      </c>
      <c r="L61" s="63">
        <f>F61/J61</f>
        <v>0.22535211267605634</v>
      </c>
      <c r="M61" s="33">
        <f>G61/J61</f>
        <v>0.76760563380281688</v>
      </c>
    </row>
    <row r="62" spans="4:16" x14ac:dyDescent="0.2">
      <c r="D62" s="123"/>
      <c r="E62" s="21" t="s">
        <v>576</v>
      </c>
      <c r="F62" s="45">
        <v>18</v>
      </c>
      <c r="G62" s="45">
        <v>1</v>
      </c>
      <c r="H62" s="45">
        <v>100</v>
      </c>
      <c r="I62" s="45">
        <v>6</v>
      </c>
      <c r="J62" s="27">
        <f>SUM(F62:I62)</f>
        <v>125</v>
      </c>
      <c r="K62" s="50">
        <f>J62/J64</f>
        <v>4.5372050816696916E-2</v>
      </c>
      <c r="L62" s="63">
        <f>F62/J62</f>
        <v>0.14399999999999999</v>
      </c>
      <c r="M62" s="33">
        <f>H62/J62</f>
        <v>0.8</v>
      </c>
    </row>
    <row r="63" spans="4:16" x14ac:dyDescent="0.2">
      <c r="D63" s="120"/>
      <c r="E63" s="22" t="s">
        <v>584</v>
      </c>
      <c r="F63" s="45">
        <v>12</v>
      </c>
      <c r="G63" s="45">
        <v>0</v>
      </c>
      <c r="H63" s="45">
        <v>5</v>
      </c>
      <c r="I63" s="45">
        <v>133</v>
      </c>
      <c r="J63" s="23">
        <f>SUM(F63:I63)</f>
        <v>150</v>
      </c>
      <c r="K63" s="52">
        <f>J63/J64</f>
        <v>5.4446460980036297E-2</v>
      </c>
      <c r="L63" s="64">
        <f>F63/J63</f>
        <v>0.08</v>
      </c>
      <c r="M63" s="34">
        <f>I63/J63</f>
        <v>0.88666666666666671</v>
      </c>
    </row>
    <row r="64" spans="4:16" x14ac:dyDescent="0.2">
      <c r="D64" s="18"/>
      <c r="E64" s="18"/>
      <c r="F64" s="40">
        <f>SUM(F60:F63)</f>
        <v>2165</v>
      </c>
      <c r="G64" s="41">
        <f>SUM(G60:G63)</f>
        <v>188</v>
      </c>
      <c r="H64" s="41">
        <f>SUM(H60:H63)</f>
        <v>157</v>
      </c>
      <c r="I64" s="42">
        <f>SUM(I60:I63)</f>
        <v>245</v>
      </c>
      <c r="J64" s="22">
        <f>SUM(J60:J63)</f>
        <v>2755</v>
      </c>
      <c r="M64" s="45" t="s">
        <v>625</v>
      </c>
      <c r="N64" s="45" t="s">
        <v>598</v>
      </c>
      <c r="O64" s="45" t="s">
        <v>596</v>
      </c>
      <c r="P64" s="45" t="s">
        <v>619</v>
      </c>
    </row>
    <row r="65" spans="1:16" x14ac:dyDescent="0.2">
      <c r="D65" s="18"/>
      <c r="E65" s="35" t="s">
        <v>598</v>
      </c>
      <c r="F65" s="72">
        <f>F60/F64</f>
        <v>0.97136258660508079</v>
      </c>
      <c r="G65" s="59">
        <f>G61/G64</f>
        <v>0.57978723404255317</v>
      </c>
      <c r="H65" s="59">
        <f>H62/H64</f>
        <v>0.63694267515923564</v>
      </c>
      <c r="I65" s="60">
        <f>I63/I64</f>
        <v>0.54285714285714282</v>
      </c>
      <c r="J65" s="18"/>
      <c r="M65" s="46">
        <f>SUM(F60,G61,H62,I63 )/J64</f>
        <v>0.88747731397459162</v>
      </c>
      <c r="N65" s="66">
        <f>(G61+H62+I63)/SUM(G64:I64)</f>
        <v>0.57966101694915251</v>
      </c>
      <c r="O65" s="46">
        <f>(G61+H62+I63)/SUM(J61:J63)</f>
        <v>0.82014388489208634</v>
      </c>
      <c r="P65" s="67">
        <f>2*N65*O65/(N65+O65)</f>
        <v>0.67924528301886788</v>
      </c>
    </row>
    <row r="66" spans="1:16" x14ac:dyDescent="0.2">
      <c r="D66" s="18"/>
      <c r="E66" s="18"/>
      <c r="J66" s="18"/>
      <c r="M66" s="45"/>
      <c r="N66" s="68"/>
    </row>
    <row r="67" spans="1:16" x14ac:dyDescent="0.2">
      <c r="D67" s="18"/>
      <c r="E67" s="18"/>
      <c r="J67" s="18"/>
      <c r="M67" s="45"/>
      <c r="N67" s="67"/>
    </row>
    <row r="68" spans="1:16" x14ac:dyDescent="0.2">
      <c r="A68" t="s">
        <v>635</v>
      </c>
    </row>
    <row r="69" spans="1:16" x14ac:dyDescent="0.2">
      <c r="A69" t="s">
        <v>631</v>
      </c>
    </row>
    <row r="70" spans="1:16" x14ac:dyDescent="0.2">
      <c r="D70" s="18"/>
      <c r="E70" s="45"/>
      <c r="F70" s="121" t="s">
        <v>573</v>
      </c>
      <c r="G70" s="124"/>
      <c r="H70" s="124"/>
      <c r="I70" s="122"/>
      <c r="J70" s="45"/>
      <c r="M70" s="18"/>
    </row>
    <row r="71" spans="1:16" x14ac:dyDescent="0.2">
      <c r="D71" s="18"/>
      <c r="E71" s="45"/>
      <c r="F71" s="39" t="s">
        <v>574</v>
      </c>
      <c r="G71" s="51" t="s">
        <v>575</v>
      </c>
      <c r="H71" s="51" t="s">
        <v>576</v>
      </c>
      <c r="I71" s="54" t="s">
        <v>577</v>
      </c>
      <c r="J71" s="37" t="s">
        <v>599</v>
      </c>
      <c r="K71" s="48" t="s">
        <v>600</v>
      </c>
      <c r="L71" s="62" t="s">
        <v>602</v>
      </c>
      <c r="M71" s="18"/>
    </row>
    <row r="72" spans="1:16" x14ac:dyDescent="0.2">
      <c r="D72" s="119" t="s">
        <v>579</v>
      </c>
      <c r="E72" s="55" t="s">
        <v>574</v>
      </c>
      <c r="F72" s="45">
        <v>12894</v>
      </c>
      <c r="G72" s="45">
        <v>228</v>
      </c>
      <c r="H72" s="45">
        <v>122</v>
      </c>
      <c r="I72" s="45">
        <v>210</v>
      </c>
      <c r="J72" s="38">
        <f>SUM(F72:I72)</f>
        <v>13454</v>
      </c>
      <c r="K72" s="50">
        <f>J72/J76</f>
        <v>0.49561629706034038</v>
      </c>
      <c r="L72" s="63">
        <f>F72/J72</f>
        <v>0.95837669094693023</v>
      </c>
      <c r="M72" s="18"/>
    </row>
    <row r="73" spans="1:16" x14ac:dyDescent="0.2">
      <c r="D73" s="123"/>
      <c r="E73" s="73" t="s">
        <v>575</v>
      </c>
      <c r="F73" s="45">
        <v>190</v>
      </c>
      <c r="G73" s="45">
        <v>3619</v>
      </c>
      <c r="H73" s="45">
        <v>4</v>
      </c>
      <c r="I73" s="45">
        <v>6</v>
      </c>
      <c r="J73" s="38">
        <f>SUM(F73:I73)</f>
        <v>3819</v>
      </c>
      <c r="K73" s="50">
        <f>J73/J76</f>
        <v>0.14068371030722759</v>
      </c>
      <c r="L73" s="63">
        <f>G73/J73</f>
        <v>0.94763026970411102</v>
      </c>
      <c r="M73" s="18"/>
    </row>
    <row r="74" spans="1:16" x14ac:dyDescent="0.2">
      <c r="D74" s="123"/>
      <c r="E74" s="73" t="s">
        <v>576</v>
      </c>
      <c r="F74" s="45">
        <v>121</v>
      </c>
      <c r="G74" s="45">
        <v>8</v>
      </c>
      <c r="H74" s="45">
        <v>4681</v>
      </c>
      <c r="I74" s="45">
        <v>107</v>
      </c>
      <c r="J74" s="38">
        <f>SUM(F74:I74)</f>
        <v>4917</v>
      </c>
      <c r="K74" s="50">
        <f>J74/J76</f>
        <v>0.18113165843954909</v>
      </c>
      <c r="L74" s="63">
        <f>H74/J74</f>
        <v>0.95200325401667685</v>
      </c>
      <c r="M74" s="18"/>
    </row>
    <row r="75" spans="1:16" x14ac:dyDescent="0.2">
      <c r="D75" s="120"/>
      <c r="E75" s="56" t="s">
        <v>584</v>
      </c>
      <c r="F75" s="45">
        <v>233</v>
      </c>
      <c r="G75" s="45">
        <v>7</v>
      </c>
      <c r="H75" s="45">
        <v>116</v>
      </c>
      <c r="I75" s="45">
        <v>4600</v>
      </c>
      <c r="J75" s="39">
        <f>SUM(F75:I75)</f>
        <v>4956</v>
      </c>
      <c r="K75" s="52">
        <f>J75/J76</f>
        <v>0.18256833419288293</v>
      </c>
      <c r="L75" s="64">
        <f>I75/J75</f>
        <v>0.92816787732041972</v>
      </c>
      <c r="M75" s="18"/>
    </row>
    <row r="76" spans="1:16" x14ac:dyDescent="0.2">
      <c r="D76" s="18"/>
      <c r="E76" s="45"/>
      <c r="F76" s="40">
        <f>SUM(F72:F75)</f>
        <v>13438</v>
      </c>
      <c r="G76" s="41">
        <f>SUM(G72:G75)</f>
        <v>3862</v>
      </c>
      <c r="H76" s="41">
        <f>SUM(H72:H75)</f>
        <v>4923</v>
      </c>
      <c r="I76" s="42">
        <f>SUM(I72:I75)</f>
        <v>4923</v>
      </c>
      <c r="J76" s="56">
        <f>SUM(J72:J75)</f>
        <v>27146</v>
      </c>
      <c r="M76" s="45" t="s">
        <v>625</v>
      </c>
      <c r="N76" s="45" t="s">
        <v>598</v>
      </c>
      <c r="O76" s="45" t="s">
        <v>596</v>
      </c>
      <c r="P76" s="45" t="s">
        <v>619</v>
      </c>
    </row>
    <row r="77" spans="1:16" x14ac:dyDescent="0.2">
      <c r="D77" s="18"/>
      <c r="E77" s="40" t="s">
        <v>598</v>
      </c>
      <c r="F77" s="59">
        <f>F72/F76</f>
        <v>0.95951778538472987</v>
      </c>
      <c r="G77" s="59">
        <f>G73/G76</f>
        <v>0.93707923355774214</v>
      </c>
      <c r="H77" s="59">
        <f>H74/H76</f>
        <v>0.95084298192159256</v>
      </c>
      <c r="I77" s="60">
        <f>I75/I76</f>
        <v>0.93438959983749748</v>
      </c>
      <c r="J77" s="45"/>
      <c r="M77" s="46">
        <f>SUM(F72,G73,H74,I75 )/J76</f>
        <v>0.95019524055109406</v>
      </c>
      <c r="N77" s="66">
        <f>(G73+H74+I75)/SUM(G76:I76)</f>
        <v>0.94105631747884444</v>
      </c>
      <c r="O77" s="46">
        <f>(G73+H74+I75)/SUM(J73:J75)</f>
        <v>0.94215600350569673</v>
      </c>
      <c r="P77" s="67">
        <f>2*N77*O77/(N77+O77)</f>
        <v>0.94160583941605835</v>
      </c>
    </row>
    <row r="78" spans="1:16" x14ac:dyDescent="0.2">
      <c r="D78" s="18"/>
      <c r="E78" s="45"/>
      <c r="J78" s="45"/>
    </row>
    <row r="79" spans="1:16" x14ac:dyDescent="0.2">
      <c r="E79" s="45"/>
      <c r="J79" s="45"/>
    </row>
    <row r="80" spans="1:16" x14ac:dyDescent="0.2">
      <c r="E80" s="45"/>
      <c r="F80" s="121" t="s">
        <v>573</v>
      </c>
      <c r="G80" s="124"/>
      <c r="H80" s="124"/>
      <c r="I80" s="122"/>
      <c r="J80" s="45"/>
    </row>
    <row r="81" spans="1:16" x14ac:dyDescent="0.2">
      <c r="D81" s="18"/>
      <c r="E81" s="45"/>
      <c r="F81" s="39" t="s">
        <v>574</v>
      </c>
      <c r="G81" s="51" t="s">
        <v>575</v>
      </c>
      <c r="H81" s="51" t="s">
        <v>576</v>
      </c>
      <c r="I81" s="54" t="s">
        <v>584</v>
      </c>
      <c r="J81" s="40" t="s">
        <v>599</v>
      </c>
      <c r="K81" s="60" t="s">
        <v>600</v>
      </c>
      <c r="L81" s="65" t="s">
        <v>597</v>
      </c>
      <c r="M81" s="43" t="s">
        <v>596</v>
      </c>
    </row>
    <row r="82" spans="1:16" x14ac:dyDescent="0.2">
      <c r="D82" s="119" t="s">
        <v>591</v>
      </c>
      <c r="E82" s="55" t="s">
        <v>574</v>
      </c>
      <c r="F82" s="45">
        <v>2130</v>
      </c>
      <c r="G82" s="45">
        <v>89</v>
      </c>
      <c r="H82" s="45">
        <v>40</v>
      </c>
      <c r="I82" s="45">
        <v>79</v>
      </c>
      <c r="J82" s="38">
        <f>SUM(F82:I82)</f>
        <v>2338</v>
      </c>
      <c r="K82" s="50">
        <f>J82/J86</f>
        <v>0.84863883847549915</v>
      </c>
      <c r="L82" s="63"/>
      <c r="M82" s="44">
        <f>F82/J82</f>
        <v>0.91103507271171946</v>
      </c>
    </row>
    <row r="83" spans="1:16" x14ac:dyDescent="0.2">
      <c r="D83" s="123"/>
      <c r="E83" s="73" t="s">
        <v>575</v>
      </c>
      <c r="F83" s="45">
        <v>29</v>
      </c>
      <c r="G83" s="45">
        <v>112</v>
      </c>
      <c r="H83" s="45">
        <v>1</v>
      </c>
      <c r="I83" s="45">
        <v>0</v>
      </c>
      <c r="J83" s="38">
        <f>SUM(F83:I83)</f>
        <v>142</v>
      </c>
      <c r="K83" s="50">
        <f>J83/J86</f>
        <v>5.1542649727767696E-2</v>
      </c>
      <c r="L83" s="63">
        <f>F83/J83</f>
        <v>0.20422535211267606</v>
      </c>
      <c r="M83" s="33">
        <f>G83/J83</f>
        <v>0.78873239436619713</v>
      </c>
    </row>
    <row r="84" spans="1:16" x14ac:dyDescent="0.2">
      <c r="D84" s="123"/>
      <c r="E84" s="73" t="s">
        <v>576</v>
      </c>
      <c r="F84" s="45">
        <v>16</v>
      </c>
      <c r="G84" s="45">
        <v>2</v>
      </c>
      <c r="H84" s="45">
        <v>98</v>
      </c>
      <c r="I84" s="45">
        <v>9</v>
      </c>
      <c r="J84" s="38">
        <f>SUM(F84:I84)</f>
        <v>125</v>
      </c>
      <c r="K84" s="50">
        <f>J84/J86</f>
        <v>4.5372050816696916E-2</v>
      </c>
      <c r="L84" s="63">
        <f>F84/J84</f>
        <v>0.128</v>
      </c>
      <c r="M84" s="33">
        <f>H84/J84</f>
        <v>0.78400000000000003</v>
      </c>
    </row>
    <row r="85" spans="1:16" x14ac:dyDescent="0.2">
      <c r="D85" s="120"/>
      <c r="E85" s="56" t="s">
        <v>584</v>
      </c>
      <c r="F85" s="45">
        <v>14</v>
      </c>
      <c r="G85" s="45">
        <v>0</v>
      </c>
      <c r="H85" s="45">
        <v>1</v>
      </c>
      <c r="I85" s="45">
        <v>135</v>
      </c>
      <c r="J85" s="39">
        <f>SUM(F85:I85)</f>
        <v>150</v>
      </c>
      <c r="K85" s="52">
        <f>J85/J86</f>
        <v>5.4446460980036297E-2</v>
      </c>
      <c r="L85" s="64">
        <f>F85/J85</f>
        <v>9.3333333333333338E-2</v>
      </c>
      <c r="M85" s="34">
        <f>I85/J85</f>
        <v>0.9</v>
      </c>
    </row>
    <row r="86" spans="1:16" x14ac:dyDescent="0.2">
      <c r="D86" s="18"/>
      <c r="E86" s="45"/>
      <c r="F86" s="40">
        <f>SUM(F82:F85)</f>
        <v>2189</v>
      </c>
      <c r="G86" s="41">
        <f>SUM(G82:G85)</f>
        <v>203</v>
      </c>
      <c r="H86" s="41">
        <f>SUM(H82:H85)</f>
        <v>140</v>
      </c>
      <c r="I86" s="42">
        <f>SUM(I82:I85)</f>
        <v>223</v>
      </c>
      <c r="J86" s="56">
        <f>SUM(J82:J85)</f>
        <v>2755</v>
      </c>
      <c r="M86" s="45" t="s">
        <v>625</v>
      </c>
      <c r="N86" s="45" t="s">
        <v>598</v>
      </c>
      <c r="O86" s="45" t="s">
        <v>596</v>
      </c>
      <c r="P86" s="45" t="s">
        <v>619</v>
      </c>
    </row>
    <row r="87" spans="1:16" x14ac:dyDescent="0.2">
      <c r="D87" s="18"/>
      <c r="E87" s="65" t="s">
        <v>598</v>
      </c>
      <c r="F87" s="72">
        <f>F82/F86</f>
        <v>0.9730470534490635</v>
      </c>
      <c r="G87" s="59">
        <f>G83/G86</f>
        <v>0.55172413793103448</v>
      </c>
      <c r="H87" s="59">
        <f>H84/H86</f>
        <v>0.7</v>
      </c>
      <c r="I87" s="60">
        <f>I85/I86</f>
        <v>0.60538116591928248</v>
      </c>
      <c r="J87" s="45"/>
      <c r="M87" s="46">
        <f>SUM(F82,G83,H84,I85 )/J86</f>
        <v>0.89836660617059894</v>
      </c>
      <c r="N87" s="66">
        <f>(G83+H84+I85)/SUM(G86:I86)</f>
        <v>0.60954063604240283</v>
      </c>
      <c r="O87" s="46">
        <f>(G83+H84+I85)/SUM(J83:J85)</f>
        <v>0.82733812949640284</v>
      </c>
      <c r="P87" s="67">
        <f>2*N87*O87/(N87+O87)</f>
        <v>0.7019328585961343</v>
      </c>
    </row>
    <row r="88" spans="1:16" x14ac:dyDescent="0.2">
      <c r="D88" s="18"/>
      <c r="E88" s="18"/>
      <c r="J88" s="18"/>
      <c r="M88" s="45"/>
      <c r="N88" s="68"/>
    </row>
    <row r="89" spans="1:16" x14ac:dyDescent="0.2">
      <c r="A89" t="s">
        <v>636</v>
      </c>
      <c r="D89" s="18"/>
      <c r="E89" s="18"/>
      <c r="J89" s="18"/>
      <c r="M89" s="45"/>
      <c r="N89" s="67"/>
    </row>
    <row r="90" spans="1:16" x14ac:dyDescent="0.2">
      <c r="A90" s="3" t="s">
        <v>634</v>
      </c>
      <c r="D90" s="18"/>
      <c r="E90" s="45"/>
      <c r="F90" s="121" t="s">
        <v>573</v>
      </c>
      <c r="G90" s="124"/>
      <c r="H90" s="124"/>
      <c r="I90" s="122"/>
      <c r="J90" s="45"/>
      <c r="M90" s="18"/>
    </row>
    <row r="91" spans="1:16" x14ac:dyDescent="0.2">
      <c r="D91" s="18"/>
      <c r="E91" s="45"/>
      <c r="F91" s="39" t="s">
        <v>574</v>
      </c>
      <c r="G91" s="51" t="s">
        <v>575</v>
      </c>
      <c r="H91" s="51" t="s">
        <v>576</v>
      </c>
      <c r="I91" s="54" t="s">
        <v>577</v>
      </c>
      <c r="J91" s="37" t="s">
        <v>599</v>
      </c>
      <c r="K91" s="48" t="s">
        <v>600</v>
      </c>
      <c r="L91" s="62" t="s">
        <v>602</v>
      </c>
      <c r="M91" s="18"/>
    </row>
    <row r="92" spans="1:16" x14ac:dyDescent="0.2">
      <c r="D92" s="119" t="s">
        <v>579</v>
      </c>
      <c r="E92" s="55" t="s">
        <v>574</v>
      </c>
      <c r="F92" s="18">
        <v>12750</v>
      </c>
      <c r="G92" s="18">
        <v>288</v>
      </c>
      <c r="H92" s="18">
        <v>160</v>
      </c>
      <c r="I92" s="18">
        <v>256</v>
      </c>
      <c r="J92" s="38">
        <f>SUM(F92:I92)</f>
        <v>13454</v>
      </c>
      <c r="K92" s="50">
        <f>J92/J96</f>
        <v>0.49561629706034038</v>
      </c>
      <c r="L92" s="63">
        <f>F92/J92</f>
        <v>0.94767355433328382</v>
      </c>
      <c r="M92" s="18"/>
    </row>
    <row r="93" spans="1:16" x14ac:dyDescent="0.2">
      <c r="D93" s="123"/>
      <c r="E93" s="73" t="s">
        <v>575</v>
      </c>
      <c r="F93" s="18">
        <v>355</v>
      </c>
      <c r="G93" s="18">
        <v>3444</v>
      </c>
      <c r="H93" s="18">
        <v>11</v>
      </c>
      <c r="I93" s="18">
        <v>9</v>
      </c>
      <c r="J93" s="38">
        <f>SUM(F93:I93)</f>
        <v>3819</v>
      </c>
      <c r="K93" s="50">
        <f>J93/J96</f>
        <v>0.14068371030722759</v>
      </c>
      <c r="L93" s="63">
        <f>G93/J93</f>
        <v>0.90180675569520818</v>
      </c>
      <c r="M93" s="18"/>
    </row>
    <row r="94" spans="1:16" x14ac:dyDescent="0.2">
      <c r="D94" s="123"/>
      <c r="E94" s="73" t="s">
        <v>576</v>
      </c>
      <c r="F94" s="18">
        <v>200</v>
      </c>
      <c r="G94" s="18">
        <v>6</v>
      </c>
      <c r="H94" s="18">
        <v>4564</v>
      </c>
      <c r="I94" s="18">
        <v>147</v>
      </c>
      <c r="J94" s="38">
        <f>SUM(F94:I94)</f>
        <v>4917</v>
      </c>
      <c r="K94" s="50">
        <f>J94/J96</f>
        <v>0.18113165843954909</v>
      </c>
      <c r="L94" s="63">
        <f>H94/J94</f>
        <v>0.92820825706731747</v>
      </c>
      <c r="M94" s="18"/>
    </row>
    <row r="95" spans="1:16" x14ac:dyDescent="0.2">
      <c r="D95" s="120"/>
      <c r="E95" s="56" t="s">
        <v>584</v>
      </c>
      <c r="F95" s="18">
        <v>373</v>
      </c>
      <c r="G95" s="18">
        <v>10</v>
      </c>
      <c r="H95" s="18">
        <v>138</v>
      </c>
      <c r="I95" s="18">
        <v>4435</v>
      </c>
      <c r="J95" s="39">
        <f>SUM(F95:I95)</f>
        <v>4956</v>
      </c>
      <c r="K95" s="52">
        <f>J95/J96</f>
        <v>0.18256833419288293</v>
      </c>
      <c r="L95" s="64">
        <f>I95/J95</f>
        <v>0.89487489911218721</v>
      </c>
      <c r="M95" s="18"/>
    </row>
    <row r="96" spans="1:16" x14ac:dyDescent="0.2">
      <c r="D96" s="18"/>
      <c r="E96" s="45"/>
      <c r="F96" s="40">
        <f>SUM(F92:F95)</f>
        <v>13678</v>
      </c>
      <c r="G96" s="41">
        <f>SUM(G92:G95)</f>
        <v>3748</v>
      </c>
      <c r="H96" s="41">
        <f>SUM(H92:H95)</f>
        <v>4873</v>
      </c>
      <c r="I96" s="42">
        <f>SUM(I92:I95)</f>
        <v>4847</v>
      </c>
      <c r="J96" s="56">
        <f>SUM(J92:J95)</f>
        <v>27146</v>
      </c>
      <c r="M96" s="45" t="s">
        <v>625</v>
      </c>
      <c r="N96" s="45" t="s">
        <v>598</v>
      </c>
      <c r="O96" s="45" t="s">
        <v>596</v>
      </c>
      <c r="P96" s="45" t="s">
        <v>619</v>
      </c>
    </row>
    <row r="97" spans="4:16" x14ac:dyDescent="0.2">
      <c r="D97" s="18"/>
      <c r="E97" s="40" t="s">
        <v>598</v>
      </c>
      <c r="F97" s="59">
        <f>F92/F96</f>
        <v>0.93215382365842958</v>
      </c>
      <c r="G97" s="59">
        <f>G93/G96</f>
        <v>0.91889007470651018</v>
      </c>
      <c r="H97" s="59">
        <f>H94/H96</f>
        <v>0.93658936999794784</v>
      </c>
      <c r="I97" s="60">
        <f>I95/I96</f>
        <v>0.9149989684340829</v>
      </c>
      <c r="J97" s="45"/>
      <c r="M97" s="46">
        <f>SUM(F92,G93,H94,I95 )/J96</f>
        <v>0.92805569881382155</v>
      </c>
      <c r="N97" s="66">
        <f>(G93+H94+I95)/SUM(G96:I96)</f>
        <v>0.92389367389367394</v>
      </c>
      <c r="O97" s="46">
        <f>(G93+H94+I95)/SUM(J93:J95)</f>
        <v>0.90877884896289807</v>
      </c>
      <c r="P97" s="67">
        <f>2*N97*O97/(N97+O97)</f>
        <v>0.91627393225331377</v>
      </c>
    </row>
    <row r="98" spans="4:16" x14ac:dyDescent="0.2">
      <c r="D98" s="18"/>
      <c r="E98" s="45"/>
      <c r="J98" s="45"/>
    </row>
    <row r="99" spans="4:16" x14ac:dyDescent="0.2">
      <c r="E99" s="45"/>
      <c r="J99" s="45"/>
    </row>
    <row r="100" spans="4:16" x14ac:dyDescent="0.2">
      <c r="E100" s="45"/>
      <c r="F100" s="121" t="s">
        <v>573</v>
      </c>
      <c r="G100" s="124"/>
      <c r="H100" s="124"/>
      <c r="I100" s="122"/>
      <c r="J100" s="45"/>
    </row>
    <row r="101" spans="4:16" x14ac:dyDescent="0.2">
      <c r="D101" s="18"/>
      <c r="E101" s="45"/>
      <c r="F101" s="39" t="s">
        <v>574</v>
      </c>
      <c r="G101" s="51" t="s">
        <v>575</v>
      </c>
      <c r="H101" s="51" t="s">
        <v>576</v>
      </c>
      <c r="I101" s="54" t="s">
        <v>584</v>
      </c>
      <c r="J101" s="40" t="s">
        <v>599</v>
      </c>
      <c r="K101" s="60" t="s">
        <v>600</v>
      </c>
      <c r="L101" s="65" t="s">
        <v>597</v>
      </c>
      <c r="M101" s="43" t="s">
        <v>596</v>
      </c>
    </row>
    <row r="102" spans="4:16" x14ac:dyDescent="0.2">
      <c r="D102" s="119" t="s">
        <v>591</v>
      </c>
      <c r="E102" s="55" t="s">
        <v>574</v>
      </c>
      <c r="F102" s="18">
        <v>2130</v>
      </c>
      <c r="G102" s="18">
        <v>79</v>
      </c>
      <c r="H102" s="18">
        <v>41</v>
      </c>
      <c r="I102" s="18">
        <v>88</v>
      </c>
      <c r="J102" s="38">
        <f>SUM(F102:I102)</f>
        <v>2338</v>
      </c>
      <c r="K102" s="50">
        <f>J102/J106</f>
        <v>0.84863883847549915</v>
      </c>
      <c r="L102" s="63"/>
      <c r="M102" s="44">
        <f>F102/J102</f>
        <v>0.91103507271171946</v>
      </c>
    </row>
    <row r="103" spans="4:16" x14ac:dyDescent="0.2">
      <c r="D103" s="123"/>
      <c r="E103" s="73" t="s">
        <v>575</v>
      </c>
      <c r="F103" s="18">
        <v>28</v>
      </c>
      <c r="G103" s="18">
        <v>113</v>
      </c>
      <c r="H103" s="18">
        <v>0</v>
      </c>
      <c r="I103" s="18">
        <v>1</v>
      </c>
      <c r="J103" s="38">
        <f>SUM(F103:I103)</f>
        <v>142</v>
      </c>
      <c r="K103" s="50">
        <f>J103/J106</f>
        <v>5.1542649727767696E-2</v>
      </c>
      <c r="L103" s="63">
        <f>F103/J103</f>
        <v>0.19718309859154928</v>
      </c>
      <c r="M103" s="33">
        <f>G103/J103</f>
        <v>0.79577464788732399</v>
      </c>
    </row>
    <row r="104" spans="4:16" x14ac:dyDescent="0.2">
      <c r="D104" s="123"/>
      <c r="E104" s="73" t="s">
        <v>576</v>
      </c>
      <c r="F104" s="18">
        <v>16</v>
      </c>
      <c r="G104" s="18">
        <v>1</v>
      </c>
      <c r="H104" s="18">
        <v>100</v>
      </c>
      <c r="I104" s="18">
        <v>8</v>
      </c>
      <c r="J104" s="38">
        <f>SUM(F104:I104)</f>
        <v>125</v>
      </c>
      <c r="K104" s="50">
        <f>J104/J106</f>
        <v>4.5372050816696916E-2</v>
      </c>
      <c r="L104" s="63">
        <f>F104/J104</f>
        <v>0.128</v>
      </c>
      <c r="M104" s="33">
        <f>H104/J104</f>
        <v>0.8</v>
      </c>
    </row>
    <row r="105" spans="4:16" x14ac:dyDescent="0.2">
      <c r="D105" s="120"/>
      <c r="E105" s="56" t="s">
        <v>584</v>
      </c>
      <c r="F105" s="18">
        <v>15</v>
      </c>
      <c r="G105" s="18">
        <v>0</v>
      </c>
      <c r="H105" s="18">
        <v>1</v>
      </c>
      <c r="I105" s="18">
        <v>134</v>
      </c>
      <c r="J105" s="39">
        <f>SUM(F105:I105)</f>
        <v>150</v>
      </c>
      <c r="K105" s="52">
        <f>J105/J106</f>
        <v>5.4446460980036297E-2</v>
      </c>
      <c r="L105" s="64">
        <f>F105/J105</f>
        <v>0.1</v>
      </c>
      <c r="M105" s="34">
        <f>I105/J105</f>
        <v>0.89333333333333331</v>
      </c>
    </row>
    <row r="106" spans="4:16" x14ac:dyDescent="0.2">
      <c r="D106" s="18"/>
      <c r="E106" s="45"/>
      <c r="F106" s="40">
        <f>SUM(F102:F105)</f>
        <v>2189</v>
      </c>
      <c r="G106" s="41">
        <f>SUM(G102:G105)</f>
        <v>193</v>
      </c>
      <c r="H106" s="41">
        <f>SUM(H102:H105)</f>
        <v>142</v>
      </c>
      <c r="I106" s="42">
        <f>SUM(I102:I105)</f>
        <v>231</v>
      </c>
      <c r="J106" s="56">
        <f>SUM(J102:J105)</f>
        <v>2755</v>
      </c>
      <c r="M106" s="45" t="s">
        <v>625</v>
      </c>
      <c r="N106" s="45" t="s">
        <v>598</v>
      </c>
      <c r="O106" s="45" t="s">
        <v>596</v>
      </c>
      <c r="P106" s="45" t="s">
        <v>619</v>
      </c>
    </row>
    <row r="107" spans="4:16" x14ac:dyDescent="0.2">
      <c r="D107" s="18"/>
      <c r="E107" s="65" t="s">
        <v>598</v>
      </c>
      <c r="F107" s="72">
        <f>F102/F106</f>
        <v>0.9730470534490635</v>
      </c>
      <c r="G107" s="59">
        <f>G103/G106</f>
        <v>0.58549222797927458</v>
      </c>
      <c r="H107" s="59">
        <f>H104/H106</f>
        <v>0.70422535211267601</v>
      </c>
      <c r="I107" s="60">
        <f>I105/I106</f>
        <v>0.58008658008658009</v>
      </c>
      <c r="J107" s="45"/>
      <c r="M107" s="46">
        <f>SUM(F102,G103,H104,I105 )/J106</f>
        <v>0.89909255898366602</v>
      </c>
      <c r="N107" s="66">
        <f>(G103+H104+I105)/SUM(G106:I106)</f>
        <v>0.61307420494699649</v>
      </c>
      <c r="O107" s="46">
        <f>(G103+H104+I105)/SUM(J103:J105)</f>
        <v>0.83213429256594729</v>
      </c>
      <c r="P107" s="67">
        <f>2*N107*O107/(N107+O107)</f>
        <v>0.70600203458799604</v>
      </c>
    </row>
  </sheetData>
  <mergeCells count="25">
    <mergeCell ref="F100:I100"/>
    <mergeCell ref="D102:D105"/>
    <mergeCell ref="D72:D75"/>
    <mergeCell ref="F80:I80"/>
    <mergeCell ref="D82:D85"/>
    <mergeCell ref="F90:I90"/>
    <mergeCell ref="D92:D95"/>
    <mergeCell ref="F48:I48"/>
    <mergeCell ref="D50:D53"/>
    <mergeCell ref="F58:I58"/>
    <mergeCell ref="D60:D63"/>
    <mergeCell ref="F70:I70"/>
    <mergeCell ref="S3:T3"/>
    <mergeCell ref="Q5:Q6"/>
    <mergeCell ref="S13:T13"/>
    <mergeCell ref="Q15:Q16"/>
    <mergeCell ref="D38:D41"/>
    <mergeCell ref="F26:I26"/>
    <mergeCell ref="D28:D31"/>
    <mergeCell ref="F36:I36"/>
    <mergeCell ref="F3:I3"/>
    <mergeCell ref="D5:D8"/>
    <mergeCell ref="D15:D18"/>
    <mergeCell ref="F13:I13"/>
    <mergeCell ref="F23:G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3"/>
  <sheetViews>
    <sheetView topLeftCell="A21" workbookViewId="0">
      <selection activeCell="C26" sqref="C26:L32"/>
    </sheetView>
  </sheetViews>
  <sheetFormatPr baseColWidth="10" defaultRowHeight="16" x14ac:dyDescent="0.2"/>
  <cols>
    <col min="2" max="7" width="10.83203125" style="18"/>
    <col min="8" max="8" width="12.33203125" bestFit="1" customWidth="1"/>
    <col min="20" max="20" width="12.33203125" bestFit="1" customWidth="1"/>
    <col min="22" max="22" width="13.1640625" bestFit="1" customWidth="1"/>
  </cols>
  <sheetData>
    <row r="1" spans="2:26" x14ac:dyDescent="0.2">
      <c r="D1" s="45"/>
      <c r="E1" s="45"/>
      <c r="F1" s="45"/>
      <c r="G1" s="45"/>
    </row>
    <row r="2" spans="2:26" x14ac:dyDescent="0.2">
      <c r="B2" s="17" t="s">
        <v>676</v>
      </c>
      <c r="D2" s="45"/>
      <c r="E2" s="45"/>
      <c r="F2" s="45"/>
      <c r="G2" s="45"/>
      <c r="N2" t="s">
        <v>680</v>
      </c>
    </row>
    <row r="3" spans="2:26" x14ac:dyDescent="0.2">
      <c r="C3" s="45"/>
      <c r="D3" s="121" t="s">
        <v>573</v>
      </c>
      <c r="E3" s="124"/>
      <c r="F3" s="124"/>
      <c r="G3" s="122"/>
      <c r="H3" s="45"/>
      <c r="I3" s="18"/>
      <c r="N3" s="18"/>
      <c r="O3" s="45"/>
      <c r="P3" s="121" t="s">
        <v>573</v>
      </c>
      <c r="Q3" s="124"/>
      <c r="R3" s="124"/>
      <c r="S3" s="122"/>
      <c r="T3" s="45"/>
      <c r="U3" s="45"/>
      <c r="V3" s="45"/>
      <c r="W3" s="18"/>
    </row>
    <row r="4" spans="2:26" x14ac:dyDescent="0.2">
      <c r="C4" s="45"/>
      <c r="D4" s="83" t="s">
        <v>574</v>
      </c>
      <c r="E4" s="51" t="s">
        <v>575</v>
      </c>
      <c r="F4" s="51" t="s">
        <v>576</v>
      </c>
      <c r="G4" s="54" t="s">
        <v>577</v>
      </c>
      <c r="H4" s="75" t="s">
        <v>599</v>
      </c>
      <c r="I4" s="18"/>
      <c r="N4" s="18"/>
      <c r="O4" s="45"/>
      <c r="P4" s="83" t="s">
        <v>574</v>
      </c>
      <c r="Q4" s="51" t="s">
        <v>575</v>
      </c>
      <c r="R4" s="51" t="s">
        <v>576</v>
      </c>
      <c r="S4" s="54" t="s">
        <v>577</v>
      </c>
      <c r="T4" s="75" t="s">
        <v>599</v>
      </c>
      <c r="U4" s="48" t="s">
        <v>600</v>
      </c>
      <c r="V4" s="62" t="s">
        <v>596</v>
      </c>
      <c r="W4" s="18"/>
    </row>
    <row r="5" spans="2:26" x14ac:dyDescent="0.2">
      <c r="B5" s="119" t="s">
        <v>579</v>
      </c>
      <c r="C5" s="55" t="s">
        <v>574</v>
      </c>
      <c r="D5" s="18">
        <v>12647</v>
      </c>
      <c r="E5" s="18">
        <v>317</v>
      </c>
      <c r="F5" s="45">
        <v>207</v>
      </c>
      <c r="G5" s="45">
        <v>283</v>
      </c>
      <c r="H5" s="76">
        <f>SUM(D5:G5)</f>
        <v>13454</v>
      </c>
      <c r="I5" s="24">
        <f>H5/H9</f>
        <v>0.49561629706034038</v>
      </c>
      <c r="N5" s="119" t="s">
        <v>579</v>
      </c>
      <c r="O5" s="55" t="s">
        <v>574</v>
      </c>
      <c r="P5" s="18">
        <v>12663</v>
      </c>
      <c r="Q5" s="18">
        <v>305</v>
      </c>
      <c r="R5" s="18">
        <v>202</v>
      </c>
      <c r="S5" s="18">
        <v>284</v>
      </c>
      <c r="T5" s="76">
        <f>SUM(P5:S5)</f>
        <v>13454</v>
      </c>
      <c r="U5" s="50">
        <f>T5/T9</f>
        <v>0.49561629706034038</v>
      </c>
      <c r="V5" s="63">
        <f>P5/T5</f>
        <v>0.94120707596253905</v>
      </c>
      <c r="W5" s="18"/>
    </row>
    <row r="6" spans="2:26" x14ac:dyDescent="0.2">
      <c r="B6" s="123"/>
      <c r="C6" s="73" t="s">
        <v>575</v>
      </c>
      <c r="D6" s="18">
        <v>626</v>
      </c>
      <c r="E6" s="18">
        <v>3159</v>
      </c>
      <c r="F6" s="45">
        <v>17</v>
      </c>
      <c r="G6" s="45">
        <v>17</v>
      </c>
      <c r="H6" s="76">
        <f>SUM(D6:G6)</f>
        <v>3819</v>
      </c>
      <c r="I6" s="24">
        <f>H6/H9</f>
        <v>0.14068371030722759</v>
      </c>
      <c r="N6" s="123"/>
      <c r="O6" s="73" t="s">
        <v>575</v>
      </c>
      <c r="P6" s="18">
        <v>579</v>
      </c>
      <c r="Q6" s="18">
        <v>3190</v>
      </c>
      <c r="R6" s="18">
        <v>29</v>
      </c>
      <c r="S6" s="18">
        <v>21</v>
      </c>
      <c r="T6" s="76">
        <f>SUM(P6:S6)</f>
        <v>3819</v>
      </c>
      <c r="U6" s="50">
        <f>T6/T9</f>
        <v>0.14068371030722759</v>
      </c>
      <c r="V6" s="63">
        <f>Q6/T6</f>
        <v>0.83529719821942916</v>
      </c>
      <c r="W6" s="18"/>
    </row>
    <row r="7" spans="2:26" x14ac:dyDescent="0.2">
      <c r="B7" s="123"/>
      <c r="C7" s="73" t="s">
        <v>576</v>
      </c>
      <c r="D7" s="18">
        <v>453</v>
      </c>
      <c r="E7" s="18">
        <v>25</v>
      </c>
      <c r="F7" s="45">
        <v>4244</v>
      </c>
      <c r="G7" s="45">
        <v>195</v>
      </c>
      <c r="H7" s="76">
        <f>SUM(D7:G7)</f>
        <v>4917</v>
      </c>
      <c r="I7" s="24">
        <f>H7/H9</f>
        <v>0.18113165843954909</v>
      </c>
      <c r="N7" s="123"/>
      <c r="O7" s="73" t="s">
        <v>576</v>
      </c>
      <c r="P7" s="18">
        <v>442</v>
      </c>
      <c r="Q7" s="18">
        <v>29</v>
      </c>
      <c r="R7" s="18">
        <v>4285</v>
      </c>
      <c r="S7" s="18">
        <v>161</v>
      </c>
      <c r="T7" s="76">
        <f>SUM(P7:S7)</f>
        <v>4917</v>
      </c>
      <c r="U7" s="50">
        <f>T7/T9</f>
        <v>0.18113165843954909</v>
      </c>
      <c r="V7" s="63">
        <f>R7/T7</f>
        <v>0.871466341264999</v>
      </c>
      <c r="W7" s="18"/>
    </row>
    <row r="8" spans="2:26" x14ac:dyDescent="0.2">
      <c r="B8" s="120"/>
      <c r="C8" s="56" t="s">
        <v>577</v>
      </c>
      <c r="D8" s="18">
        <v>630</v>
      </c>
      <c r="E8" s="18">
        <v>28</v>
      </c>
      <c r="F8" s="45">
        <v>176</v>
      </c>
      <c r="G8" s="45">
        <v>4122</v>
      </c>
      <c r="H8" s="77">
        <f>SUM(D8:G8)</f>
        <v>4956</v>
      </c>
      <c r="I8" s="24">
        <f>H8/H9</f>
        <v>0.18256833419288293</v>
      </c>
      <c r="N8" s="120"/>
      <c r="O8" s="56" t="s">
        <v>577</v>
      </c>
      <c r="P8" s="18">
        <v>567</v>
      </c>
      <c r="Q8" s="18">
        <v>23</v>
      </c>
      <c r="R8" s="18">
        <v>171</v>
      </c>
      <c r="S8" s="18">
        <v>4195</v>
      </c>
      <c r="T8" s="77">
        <f>SUM(P8:S8)</f>
        <v>4956</v>
      </c>
      <c r="U8" s="52">
        <f>T8/T9</f>
        <v>0.18256833419288293</v>
      </c>
      <c r="V8" s="64">
        <f>S8/T8</f>
        <v>0.84644874899112188</v>
      </c>
      <c r="W8" s="18"/>
    </row>
    <row r="9" spans="2:26" x14ac:dyDescent="0.2">
      <c r="C9" s="45"/>
      <c r="D9" s="78">
        <f>SUM(D5:D8)</f>
        <v>14356</v>
      </c>
      <c r="E9" s="79">
        <f>SUM(E5:E8)</f>
        <v>3529</v>
      </c>
      <c r="F9" s="79">
        <f>SUM(F5:F8)</f>
        <v>4644</v>
      </c>
      <c r="G9" s="80">
        <f>SUM(G5:G8)</f>
        <v>4617</v>
      </c>
      <c r="H9" s="56">
        <f>SUM(H5:H8)</f>
        <v>27146</v>
      </c>
      <c r="I9" s="45" t="s">
        <v>625</v>
      </c>
      <c r="J9" s="45" t="s">
        <v>598</v>
      </c>
      <c r="K9" s="45" t="s">
        <v>596</v>
      </c>
      <c r="L9" s="45" t="s">
        <v>619</v>
      </c>
      <c r="N9" s="18"/>
      <c r="O9" s="45"/>
      <c r="P9" s="78">
        <f>SUM(P5:P8)</f>
        <v>14251</v>
      </c>
      <c r="Q9" s="79">
        <f>SUM(Q5:Q8)</f>
        <v>3547</v>
      </c>
      <c r="R9" s="79">
        <f>SUM(R5:R8)</f>
        <v>4687</v>
      </c>
      <c r="S9" s="80">
        <f>SUM(S5:S8)</f>
        <v>4661</v>
      </c>
      <c r="T9" s="56">
        <f>SUM(T5:T8)</f>
        <v>27146</v>
      </c>
      <c r="U9" s="45"/>
      <c r="V9" s="45"/>
      <c r="W9" s="45" t="s">
        <v>625</v>
      </c>
      <c r="X9" s="45" t="s">
        <v>598</v>
      </c>
      <c r="Y9" s="45" t="s">
        <v>596</v>
      </c>
      <c r="Z9" s="45" t="s">
        <v>619</v>
      </c>
    </row>
    <row r="10" spans="2:26" x14ac:dyDescent="0.2">
      <c r="C10" s="78" t="s">
        <v>598</v>
      </c>
      <c r="D10" s="59">
        <f>D5/D9</f>
        <v>0.88095569796600726</v>
      </c>
      <c r="E10" s="59">
        <f>E6/E9</f>
        <v>0.89515443468404643</v>
      </c>
      <c r="F10" s="59">
        <f>F7/F9</f>
        <v>0.91386735572782085</v>
      </c>
      <c r="G10" s="60">
        <f>G8/G9</f>
        <v>0.89278752436647169</v>
      </c>
      <c r="H10" s="45"/>
      <c r="I10" s="46">
        <f>SUM(D5,E6,F7,G8 )/H9</f>
        <v>0.89044426434833857</v>
      </c>
      <c r="J10" s="66">
        <f>(E6+F7+G8)/SUM(E9:G9)</f>
        <v>0.9010946051602815</v>
      </c>
      <c r="K10" s="46">
        <f>(E6+F7+G8)/SUM(H6:H8)</f>
        <v>0.84173239848086479</v>
      </c>
      <c r="L10" s="67">
        <f>2*J10*K10/(J10+K10)</f>
        <v>0.87040253757269093</v>
      </c>
      <c r="N10" s="18"/>
      <c r="O10" s="78" t="s">
        <v>598</v>
      </c>
      <c r="P10" s="59">
        <f>P5/P9</f>
        <v>0.88856922321240617</v>
      </c>
      <c r="Q10" s="59">
        <f>Q6/Q9</f>
        <v>0.8993515647025655</v>
      </c>
      <c r="R10" s="59">
        <f>R7/R9</f>
        <v>0.91423085129080439</v>
      </c>
      <c r="S10" s="60">
        <f>S8/S9</f>
        <v>0.90002145462347138</v>
      </c>
      <c r="T10" s="45"/>
      <c r="U10" s="45"/>
      <c r="V10" s="45"/>
      <c r="W10" s="46">
        <f>SUM(P5,Q6,R7,S8 )/T9</f>
        <v>0.89637515656081923</v>
      </c>
      <c r="X10" s="66">
        <f>(Q6+R7+S8)/SUM(Q9:S9)</f>
        <v>0.90500193873594414</v>
      </c>
      <c r="Y10" s="46">
        <f>(Q6+R7+S8)/SUM(T6:T8)</f>
        <v>0.8523225241016652</v>
      </c>
      <c r="Z10" s="67">
        <f>2*X10*Y10/(X10+Y10)</f>
        <v>0.87787264452552005</v>
      </c>
    </row>
    <row r="11" spans="2:26" x14ac:dyDescent="0.2">
      <c r="C11" s="45"/>
      <c r="D11" s="45"/>
      <c r="E11" s="45"/>
      <c r="F11" s="45"/>
      <c r="G11" s="45"/>
      <c r="H11" s="45"/>
      <c r="N11" s="18"/>
      <c r="O11" s="45"/>
      <c r="P11" s="45"/>
      <c r="Q11" s="45"/>
      <c r="R11" s="45"/>
      <c r="S11" s="45"/>
      <c r="T11" s="45"/>
      <c r="U11" s="45"/>
      <c r="V11" s="45"/>
    </row>
    <row r="12" spans="2:26" x14ac:dyDescent="0.2">
      <c r="C12" s="45"/>
      <c r="D12" s="45"/>
      <c r="E12" s="45"/>
      <c r="F12" s="45"/>
      <c r="G12" s="45"/>
      <c r="H12" s="45"/>
      <c r="N12" s="18"/>
      <c r="O12" s="45"/>
      <c r="P12" s="45"/>
      <c r="Q12" s="45"/>
      <c r="R12" s="45"/>
      <c r="S12" s="45"/>
      <c r="T12" s="45"/>
      <c r="U12" s="45"/>
      <c r="V12" s="45"/>
    </row>
    <row r="13" spans="2:26" x14ac:dyDescent="0.2">
      <c r="C13" s="45"/>
      <c r="D13" s="121" t="s">
        <v>573</v>
      </c>
      <c r="E13" s="124"/>
      <c r="F13" s="124"/>
      <c r="G13" s="122"/>
      <c r="H13" s="45"/>
      <c r="N13" s="18"/>
      <c r="O13" s="45"/>
      <c r="P13" s="121" t="s">
        <v>573</v>
      </c>
      <c r="Q13" s="124"/>
      <c r="R13" s="124"/>
      <c r="S13" s="122"/>
      <c r="T13" s="45"/>
      <c r="U13" s="45"/>
      <c r="V13" s="45"/>
    </row>
    <row r="14" spans="2:26" x14ac:dyDescent="0.2">
      <c r="C14" s="45"/>
      <c r="D14" s="83" t="s">
        <v>574</v>
      </c>
      <c r="E14" s="51" t="s">
        <v>575</v>
      </c>
      <c r="F14" s="51" t="s">
        <v>576</v>
      </c>
      <c r="G14" s="54" t="s">
        <v>577</v>
      </c>
      <c r="H14" s="74" t="s">
        <v>599</v>
      </c>
      <c r="I14" s="43" t="s">
        <v>596</v>
      </c>
      <c r="N14" s="18"/>
      <c r="O14" s="45"/>
      <c r="P14" s="83" t="s">
        <v>574</v>
      </c>
      <c r="Q14" s="51" t="s">
        <v>575</v>
      </c>
      <c r="R14" s="51" t="s">
        <v>576</v>
      </c>
      <c r="S14" s="54" t="s">
        <v>577</v>
      </c>
      <c r="T14" s="74" t="s">
        <v>599</v>
      </c>
      <c r="U14" s="60" t="s">
        <v>600</v>
      </c>
      <c r="V14" s="65" t="s">
        <v>597</v>
      </c>
      <c r="W14" s="43" t="s">
        <v>596</v>
      </c>
    </row>
    <row r="15" spans="2:26" x14ac:dyDescent="0.2">
      <c r="B15" s="119" t="s">
        <v>579</v>
      </c>
      <c r="C15" s="55" t="s">
        <v>574</v>
      </c>
      <c r="D15" s="18">
        <v>2188</v>
      </c>
      <c r="E15" s="18">
        <v>56</v>
      </c>
      <c r="F15" s="45">
        <v>33</v>
      </c>
      <c r="G15" s="45">
        <v>61</v>
      </c>
      <c r="H15" s="76">
        <f>SUM(D15:G15)</f>
        <v>2338</v>
      </c>
      <c r="I15" s="44">
        <f>D15/H15</f>
        <v>0.93584260051325918</v>
      </c>
      <c r="J15" s="88">
        <v>0.88</v>
      </c>
      <c r="N15" s="119" t="s">
        <v>579</v>
      </c>
      <c r="O15" s="55" t="s">
        <v>574</v>
      </c>
      <c r="P15" s="18">
        <v>2168</v>
      </c>
      <c r="Q15" s="18">
        <v>69</v>
      </c>
      <c r="R15" s="18">
        <v>32</v>
      </c>
      <c r="S15" s="18">
        <v>69</v>
      </c>
      <c r="T15" s="76">
        <f>SUM(P15:S15)</f>
        <v>2338</v>
      </c>
      <c r="U15" s="50">
        <f>T15/T19</f>
        <v>0.84863883847549915</v>
      </c>
      <c r="V15" s="63"/>
      <c r="W15" s="44">
        <f>P15/T15</f>
        <v>0.92728828058169377</v>
      </c>
    </row>
    <row r="16" spans="2:26" x14ac:dyDescent="0.2">
      <c r="B16" s="123"/>
      <c r="C16" s="73" t="s">
        <v>575</v>
      </c>
      <c r="D16" s="18">
        <v>33</v>
      </c>
      <c r="E16" s="18">
        <v>109</v>
      </c>
      <c r="F16" s="45">
        <v>0</v>
      </c>
      <c r="G16" s="45">
        <v>0</v>
      </c>
      <c r="H16" s="76">
        <f>SUM(D16:G16)</f>
        <v>142</v>
      </c>
      <c r="I16" s="33">
        <f>E16/H16</f>
        <v>0.76760563380281688</v>
      </c>
      <c r="J16" s="88">
        <v>0.04</v>
      </c>
      <c r="N16" s="123"/>
      <c r="O16" s="73" t="s">
        <v>575</v>
      </c>
      <c r="P16" s="18">
        <v>33</v>
      </c>
      <c r="Q16" s="18">
        <v>108</v>
      </c>
      <c r="R16" s="18">
        <v>0</v>
      </c>
      <c r="S16" s="18">
        <v>1</v>
      </c>
      <c r="T16" s="76">
        <f>SUM(P16:S16)</f>
        <v>142</v>
      </c>
      <c r="U16" s="50">
        <f>T16/T19</f>
        <v>5.1542649727767696E-2</v>
      </c>
      <c r="V16" s="63">
        <f>P16/T16</f>
        <v>0.23239436619718309</v>
      </c>
      <c r="W16" s="33">
        <f>Q16/T16</f>
        <v>0.76056338028169013</v>
      </c>
    </row>
    <row r="17" spans="2:26" x14ac:dyDescent="0.2">
      <c r="B17" s="123"/>
      <c r="C17" s="73" t="s">
        <v>576</v>
      </c>
      <c r="D17" s="18">
        <v>22</v>
      </c>
      <c r="E17" s="18">
        <v>1</v>
      </c>
      <c r="F17" s="45">
        <v>97</v>
      </c>
      <c r="G17" s="45">
        <v>5</v>
      </c>
      <c r="H17" s="76">
        <f>SUM(D17:G17)</f>
        <v>125</v>
      </c>
      <c r="I17" s="33">
        <f>F17/H17</f>
        <v>0.77600000000000002</v>
      </c>
      <c r="J17" s="88">
        <v>0.04</v>
      </c>
      <c r="N17" s="123"/>
      <c r="O17" s="73" t="s">
        <v>576</v>
      </c>
      <c r="P17" s="18">
        <v>27</v>
      </c>
      <c r="Q17" s="18">
        <v>1</v>
      </c>
      <c r="R17" s="18">
        <v>93</v>
      </c>
      <c r="S17" s="18">
        <v>4</v>
      </c>
      <c r="T17" s="76">
        <f>SUM(P17:S17)</f>
        <v>125</v>
      </c>
      <c r="U17" s="50">
        <f>T17/T19</f>
        <v>4.5372050816696916E-2</v>
      </c>
      <c r="V17" s="63">
        <f>P17/T17</f>
        <v>0.216</v>
      </c>
      <c r="W17" s="33">
        <f>R17/T17</f>
        <v>0.74399999999999999</v>
      </c>
    </row>
    <row r="18" spans="2:26" x14ac:dyDescent="0.2">
      <c r="B18" s="120"/>
      <c r="C18" s="56" t="s">
        <v>577</v>
      </c>
      <c r="D18" s="18">
        <v>16</v>
      </c>
      <c r="E18" s="18">
        <v>0</v>
      </c>
      <c r="F18" s="45">
        <v>0</v>
      </c>
      <c r="G18" s="45">
        <v>134</v>
      </c>
      <c r="H18" s="77">
        <f>SUM(D18:G18)</f>
        <v>150</v>
      </c>
      <c r="I18" s="34">
        <f>G18/H18</f>
        <v>0.89333333333333331</v>
      </c>
      <c r="J18" s="88">
        <v>0.04</v>
      </c>
      <c r="N18" s="120"/>
      <c r="O18" s="56" t="s">
        <v>577</v>
      </c>
      <c r="P18" s="18">
        <v>16</v>
      </c>
      <c r="Q18" s="18">
        <v>0</v>
      </c>
      <c r="R18" s="18">
        <v>0</v>
      </c>
      <c r="S18" s="18">
        <v>134</v>
      </c>
      <c r="T18" s="77">
        <f>SUM(P18:S18)</f>
        <v>150</v>
      </c>
      <c r="U18" s="52">
        <f>T18/T19</f>
        <v>5.4446460980036297E-2</v>
      </c>
      <c r="V18" s="64">
        <f>P18/T18</f>
        <v>0.10666666666666667</v>
      </c>
      <c r="W18" s="34">
        <f>S18/T18</f>
        <v>0.89333333333333331</v>
      </c>
    </row>
    <row r="19" spans="2:26" x14ac:dyDescent="0.2">
      <c r="C19" s="45"/>
      <c r="D19" s="78">
        <f>SUM(D15:D18)</f>
        <v>2259</v>
      </c>
      <c r="E19" s="79">
        <f>SUM(E15:E18)</f>
        <v>166</v>
      </c>
      <c r="F19" s="79">
        <f>SUM(F15:F18)</f>
        <v>130</v>
      </c>
      <c r="G19" s="80">
        <f>SUM(G15:G18)</f>
        <v>200</v>
      </c>
      <c r="H19" s="56">
        <f>SUM(H15:H18)</f>
        <v>2755</v>
      </c>
      <c r="I19" s="45" t="s">
        <v>625</v>
      </c>
      <c r="J19" s="45" t="s">
        <v>598</v>
      </c>
      <c r="K19" s="45" t="s">
        <v>596</v>
      </c>
      <c r="L19" s="45" t="s">
        <v>619</v>
      </c>
      <c r="N19" s="18"/>
      <c r="O19" s="45"/>
      <c r="P19" s="78">
        <f>SUM(P15:P18)</f>
        <v>2244</v>
      </c>
      <c r="Q19" s="79">
        <f>SUM(Q15:Q18)</f>
        <v>178</v>
      </c>
      <c r="R19" s="79">
        <f>SUM(R15:R18)</f>
        <v>125</v>
      </c>
      <c r="S19" s="80">
        <f>SUM(S15:S18)</f>
        <v>208</v>
      </c>
      <c r="T19" s="56">
        <f>SUM(T15:T18)</f>
        <v>2755</v>
      </c>
      <c r="U19" s="45"/>
      <c r="V19" s="45"/>
      <c r="W19" s="45" t="s">
        <v>625</v>
      </c>
      <c r="X19" s="45" t="s">
        <v>598</v>
      </c>
      <c r="Y19" s="45" t="s">
        <v>596</v>
      </c>
      <c r="Z19" s="45" t="s">
        <v>619</v>
      </c>
    </row>
    <row r="20" spans="2:26" x14ac:dyDescent="0.2">
      <c r="C20" s="65" t="s">
        <v>598</v>
      </c>
      <c r="D20" s="72">
        <f>D15/D19</f>
        <v>0.96857016378928729</v>
      </c>
      <c r="E20" s="59">
        <f>E16/E19</f>
        <v>0.65662650602409633</v>
      </c>
      <c r="F20" s="59">
        <f>F17/F19</f>
        <v>0.74615384615384617</v>
      </c>
      <c r="G20" s="60">
        <f>G18/G19</f>
        <v>0.67</v>
      </c>
      <c r="H20" s="45"/>
      <c r="I20" s="46">
        <f>SUM(D15,E16,F17,G18 )/H19</f>
        <v>0.91760435571687837</v>
      </c>
      <c r="J20" s="66">
        <f>(E16+F17+G18)/SUM(E19:G19)</f>
        <v>0.68548387096774188</v>
      </c>
      <c r="K20" s="46">
        <f>(E16+F17+G18)/SUM(H16:H18)</f>
        <v>0.815347721822542</v>
      </c>
      <c r="L20" s="67">
        <f>2*J20*K20/(J20+K20)</f>
        <v>0.74479737130339541</v>
      </c>
      <c r="N20" s="18"/>
      <c r="O20" s="65" t="s">
        <v>598</v>
      </c>
      <c r="P20" s="72">
        <f>P15/P19</f>
        <v>0.96613190730837795</v>
      </c>
      <c r="Q20" s="59">
        <f>Q16/Q19</f>
        <v>0.6067415730337079</v>
      </c>
      <c r="R20" s="59">
        <f>R17/R19</f>
        <v>0.74399999999999999</v>
      </c>
      <c r="S20" s="60">
        <f>S18/S19</f>
        <v>0.64423076923076927</v>
      </c>
      <c r="T20" s="45"/>
      <c r="U20" s="45"/>
      <c r="V20" s="45"/>
      <c r="W20" s="46">
        <f>SUM(P15,Q16,R17,S18 )/T19</f>
        <v>0.90852994555353905</v>
      </c>
      <c r="X20" s="66">
        <f>(Q16+R17+S18)/SUM(Q19:S19)</f>
        <v>0.65557729941291587</v>
      </c>
      <c r="Y20" s="46">
        <f>(Q16+R17+S18)/SUM(T16:T18)</f>
        <v>0.80335731414868106</v>
      </c>
      <c r="Z20" s="67">
        <f>2*X20*Y20/(X20+Y20)</f>
        <v>0.72198275862068984</v>
      </c>
    </row>
    <row r="22" spans="2:26" x14ac:dyDescent="0.2">
      <c r="B22" s="19"/>
      <c r="C22" s="19"/>
      <c r="D22" s="19"/>
      <c r="E22" s="19"/>
      <c r="F22" s="19"/>
      <c r="G22" s="19"/>
      <c r="H22" s="57"/>
      <c r="I22" s="57"/>
      <c r="J22" s="57"/>
      <c r="K22" s="57"/>
      <c r="L22" s="57"/>
    </row>
    <row r="23" spans="2:26" x14ac:dyDescent="0.2">
      <c r="B23" s="19"/>
      <c r="C23" s="19"/>
      <c r="D23" s="19"/>
      <c r="E23" s="19"/>
      <c r="F23" s="19"/>
      <c r="G23" s="19"/>
      <c r="H23" s="101"/>
      <c r="I23" s="57"/>
      <c r="J23" s="57"/>
      <c r="K23" s="57"/>
      <c r="L23" s="57"/>
    </row>
    <row r="24" spans="2:26" x14ac:dyDescent="0.2">
      <c r="B24" s="19"/>
      <c r="C24" s="19"/>
      <c r="D24" s="19"/>
      <c r="E24" s="19"/>
      <c r="F24" s="19"/>
      <c r="G24" s="19"/>
      <c r="H24" s="101"/>
      <c r="I24" s="57"/>
      <c r="J24" s="57"/>
      <c r="K24" s="57"/>
      <c r="L24" s="57"/>
    </row>
    <row r="25" spans="2:26" x14ac:dyDescent="0.2">
      <c r="C25" s="45"/>
      <c r="D25" s="121" t="s">
        <v>573</v>
      </c>
      <c r="E25" s="124"/>
      <c r="F25" s="124"/>
      <c r="G25" s="122"/>
      <c r="H25" s="45"/>
      <c r="N25" s="3" t="s">
        <v>694</v>
      </c>
    </row>
    <row r="26" spans="2:26" x14ac:dyDescent="0.2">
      <c r="C26" s="45"/>
      <c r="D26" s="96" t="s">
        <v>574</v>
      </c>
      <c r="E26" s="51" t="s">
        <v>575</v>
      </c>
      <c r="F26" s="51" t="s">
        <v>576</v>
      </c>
      <c r="G26" s="54" t="s">
        <v>577</v>
      </c>
      <c r="H26" s="97" t="s">
        <v>599</v>
      </c>
      <c r="I26" s="43" t="s">
        <v>596</v>
      </c>
      <c r="N26" s="18"/>
      <c r="O26" s="45"/>
      <c r="P26" s="121" t="s">
        <v>573</v>
      </c>
      <c r="Q26" s="124"/>
      <c r="R26" s="124"/>
      <c r="S26" s="122"/>
      <c r="T26" s="45"/>
      <c r="U26" s="45"/>
      <c r="V26" s="45"/>
      <c r="W26" s="18"/>
    </row>
    <row r="27" spans="2:26" x14ac:dyDescent="0.2">
      <c r="B27" s="119" t="s">
        <v>579</v>
      </c>
      <c r="C27" s="55" t="s">
        <v>574</v>
      </c>
      <c r="D27" s="18">
        <v>2234</v>
      </c>
      <c r="E27" s="18">
        <v>40</v>
      </c>
      <c r="F27" s="18">
        <v>27</v>
      </c>
      <c r="G27" s="18">
        <v>37</v>
      </c>
      <c r="H27" s="99">
        <f>SUM(D27:G27)</f>
        <v>2338</v>
      </c>
      <c r="I27" s="44">
        <f>D27/H27</f>
        <v>0.95551753635585968</v>
      </c>
      <c r="J27" s="88"/>
      <c r="N27" s="18"/>
      <c r="O27" s="45"/>
      <c r="P27" s="83" t="s">
        <v>574</v>
      </c>
      <c r="Q27" s="51" t="s">
        <v>575</v>
      </c>
      <c r="R27" s="51" t="s">
        <v>576</v>
      </c>
      <c r="S27" s="54" t="s">
        <v>577</v>
      </c>
      <c r="T27" s="81" t="s">
        <v>599</v>
      </c>
      <c r="U27" s="48" t="s">
        <v>600</v>
      </c>
      <c r="V27" s="62" t="s">
        <v>596</v>
      </c>
      <c r="W27" s="18"/>
    </row>
    <row r="28" spans="2:26" x14ac:dyDescent="0.2">
      <c r="B28" s="123"/>
      <c r="C28" s="73" t="s">
        <v>575</v>
      </c>
      <c r="D28" s="18">
        <v>34</v>
      </c>
      <c r="E28" s="18">
        <v>107</v>
      </c>
      <c r="F28" s="18">
        <v>0</v>
      </c>
      <c r="G28" s="18">
        <v>1</v>
      </c>
      <c r="H28" s="99">
        <f>SUM(D28:G28)</f>
        <v>142</v>
      </c>
      <c r="I28" s="33">
        <f>E28/H28</f>
        <v>0.75352112676056338</v>
      </c>
      <c r="J28" s="88"/>
      <c r="N28" s="119" t="s">
        <v>579</v>
      </c>
      <c r="O28" s="55" t="s">
        <v>574</v>
      </c>
      <c r="P28" s="103">
        <v>12628</v>
      </c>
      <c r="Q28" s="103">
        <v>344</v>
      </c>
      <c r="R28" s="103">
        <v>200</v>
      </c>
      <c r="S28" s="103">
        <v>282</v>
      </c>
      <c r="T28" s="82">
        <f>SUM(P28:S28)</f>
        <v>13454</v>
      </c>
      <c r="U28" s="50">
        <f>T28/T32</f>
        <v>0.49561629706034038</v>
      </c>
      <c r="V28" s="63">
        <f>P28/T28</f>
        <v>0.93860561914672214</v>
      </c>
      <c r="W28" s="24">
        <f>T28/T32</f>
        <v>0.49561629706034038</v>
      </c>
    </row>
    <row r="29" spans="2:26" x14ac:dyDescent="0.2">
      <c r="B29" s="123"/>
      <c r="C29" s="73" t="s">
        <v>576</v>
      </c>
      <c r="D29" s="18">
        <v>24</v>
      </c>
      <c r="E29" s="18">
        <v>1</v>
      </c>
      <c r="F29" s="18">
        <v>98</v>
      </c>
      <c r="G29" s="18">
        <v>2</v>
      </c>
      <c r="H29" s="99">
        <f>SUM(D29:G29)</f>
        <v>125</v>
      </c>
      <c r="I29" s="33">
        <f>F29/H29</f>
        <v>0.78400000000000003</v>
      </c>
      <c r="J29" s="88"/>
      <c r="N29" s="123"/>
      <c r="O29" s="73" t="s">
        <v>575</v>
      </c>
      <c r="P29" s="103">
        <v>655</v>
      </c>
      <c r="Q29" s="103">
        <v>3112</v>
      </c>
      <c r="R29" s="103">
        <v>29</v>
      </c>
      <c r="S29" s="103">
        <v>23</v>
      </c>
      <c r="T29" s="82">
        <f>SUM(P29:S29)</f>
        <v>3819</v>
      </c>
      <c r="U29" s="50">
        <f>T29/T32</f>
        <v>0.14068371030722759</v>
      </c>
      <c r="V29" s="63">
        <f>Q29/T29</f>
        <v>0.81487300340403246</v>
      </c>
      <c r="W29" s="24">
        <f>T29/T32</f>
        <v>0.14068371030722759</v>
      </c>
    </row>
    <row r="30" spans="2:26" x14ac:dyDescent="0.2">
      <c r="B30" s="120"/>
      <c r="C30" s="56" t="s">
        <v>577</v>
      </c>
      <c r="D30" s="18">
        <v>19</v>
      </c>
      <c r="E30" s="18">
        <v>0</v>
      </c>
      <c r="F30" s="18">
        <v>1</v>
      </c>
      <c r="G30" s="18">
        <v>130</v>
      </c>
      <c r="H30" s="96">
        <f>SUM(D30:G30)</f>
        <v>150</v>
      </c>
      <c r="I30" s="34">
        <f>G30/H30</f>
        <v>0.8666666666666667</v>
      </c>
      <c r="J30" s="88"/>
      <c r="N30" s="123"/>
      <c r="O30" s="73" t="s">
        <v>576</v>
      </c>
      <c r="P30" s="103">
        <v>459</v>
      </c>
      <c r="Q30" s="103">
        <v>22</v>
      </c>
      <c r="R30" s="103">
        <v>4264</v>
      </c>
      <c r="S30" s="103">
        <v>172</v>
      </c>
      <c r="T30" s="82">
        <f>SUM(P30:S30)</f>
        <v>4917</v>
      </c>
      <c r="U30" s="50">
        <f>T30/T32</f>
        <v>0.18113165843954909</v>
      </c>
      <c r="V30" s="63">
        <f>R30/T30</f>
        <v>0.86719544437665241</v>
      </c>
      <c r="W30" s="24">
        <f>T30/T32</f>
        <v>0.18113165843954909</v>
      </c>
    </row>
    <row r="31" spans="2:26" x14ac:dyDescent="0.2">
      <c r="C31" s="45"/>
      <c r="D31" s="97">
        <f>SUM(D27:D30)</f>
        <v>2311</v>
      </c>
      <c r="E31" s="100">
        <f>SUM(E27:E30)</f>
        <v>148</v>
      </c>
      <c r="F31" s="100">
        <f>SUM(F27:F30)</f>
        <v>126</v>
      </c>
      <c r="G31" s="98">
        <f>SUM(G27:G30)</f>
        <v>170</v>
      </c>
      <c r="H31" s="56">
        <f>SUM(H27:H30)</f>
        <v>2755</v>
      </c>
      <c r="I31" s="45" t="s">
        <v>625</v>
      </c>
      <c r="J31" s="45" t="s">
        <v>598</v>
      </c>
      <c r="K31" s="45" t="s">
        <v>596</v>
      </c>
      <c r="L31" s="45" t="s">
        <v>948</v>
      </c>
      <c r="N31" s="120"/>
      <c r="O31" s="56" t="s">
        <v>577</v>
      </c>
      <c r="P31" s="103">
        <v>642</v>
      </c>
      <c r="Q31" s="103">
        <v>14</v>
      </c>
      <c r="R31" s="103">
        <v>195</v>
      </c>
      <c r="S31" s="103">
        <v>4105</v>
      </c>
      <c r="T31" s="83">
        <f>SUM(P31:S31)</f>
        <v>4956</v>
      </c>
      <c r="U31" s="52">
        <f>T31/T32</f>
        <v>0.18256833419288293</v>
      </c>
      <c r="V31" s="64">
        <f>S31/T31</f>
        <v>0.8282889426957224</v>
      </c>
      <c r="W31" s="24">
        <f>T31/T32</f>
        <v>0.18256833419288293</v>
      </c>
    </row>
    <row r="32" spans="2:26" x14ac:dyDescent="0.2">
      <c r="C32" s="65" t="s">
        <v>598</v>
      </c>
      <c r="D32" s="72">
        <f>D27/D31</f>
        <v>0.9666810904370402</v>
      </c>
      <c r="E32" s="59">
        <f>E28/E31</f>
        <v>0.72297297297297303</v>
      </c>
      <c r="F32" s="59">
        <f>F29/F31</f>
        <v>0.77777777777777779</v>
      </c>
      <c r="G32" s="60">
        <f>G30/G31</f>
        <v>0.76470588235294112</v>
      </c>
      <c r="H32" s="45"/>
      <c r="I32" s="46">
        <f>SUM(D27,E28,F29,G30 )/H31</f>
        <v>0.93248638838475495</v>
      </c>
      <c r="J32" s="66">
        <f>(E28+F29+G30)/SUM(E31:G31)</f>
        <v>0.75450450450450446</v>
      </c>
      <c r="K32" s="46">
        <f>(E28+F29+G30)/SUM(H28:H30)</f>
        <v>0.80335731414868106</v>
      </c>
      <c r="L32" s="67">
        <f>2*J32*K32/(J32+K32)</f>
        <v>0.77816492450638775</v>
      </c>
      <c r="N32" s="18"/>
      <c r="O32" s="45"/>
      <c r="P32" s="78">
        <f>SUM(P28:P31)</f>
        <v>14384</v>
      </c>
      <c r="Q32" s="79">
        <f>SUM(Q28:Q31)</f>
        <v>3492</v>
      </c>
      <c r="R32" s="79">
        <f>SUM(R28:R31)</f>
        <v>4688</v>
      </c>
      <c r="S32" s="80">
        <f>SUM(S28:S31)</f>
        <v>4582</v>
      </c>
      <c r="T32" s="56">
        <f>SUM(T28:T31)</f>
        <v>27146</v>
      </c>
      <c r="U32" s="45"/>
      <c r="V32" s="45"/>
      <c r="W32" s="45" t="s">
        <v>625</v>
      </c>
      <c r="X32" s="45" t="s">
        <v>598</v>
      </c>
      <c r="Y32" s="45" t="s">
        <v>596</v>
      </c>
      <c r="Z32" s="45" t="s">
        <v>619</v>
      </c>
    </row>
    <row r="33" spans="2:26" x14ac:dyDescent="0.2">
      <c r="N33" s="18"/>
      <c r="O33" s="78" t="s">
        <v>598</v>
      </c>
      <c r="P33" s="59">
        <f>P28/P32</f>
        <v>0.87791991101223577</v>
      </c>
      <c r="Q33" s="59">
        <f>Q29/Q32</f>
        <v>0.89117983963344793</v>
      </c>
      <c r="R33" s="59">
        <f>R30/R32</f>
        <v>0.90955631399317405</v>
      </c>
      <c r="S33" s="60">
        <f>S31/S32</f>
        <v>0.89589698821475339</v>
      </c>
      <c r="T33" s="45"/>
      <c r="U33" s="45"/>
      <c r="V33" s="45"/>
      <c r="W33" s="46">
        <f>SUM(P28,Q29,R30,S31 )/T32</f>
        <v>0.88812348043910705</v>
      </c>
      <c r="X33" s="66">
        <f>(Q29+R30+S31)/SUM(Q32:S32)</f>
        <v>0.89962388340385524</v>
      </c>
      <c r="Y33" s="46">
        <f>(Q29+R30+S31)/SUM(T29:T31)</f>
        <v>0.83851884312007008</v>
      </c>
      <c r="Z33" s="67">
        <f>2*X33*Y33/(X33+Y33)</f>
        <v>0.86799727829439788</v>
      </c>
    </row>
    <row r="34" spans="2:26" x14ac:dyDescent="0.2">
      <c r="N34" s="18"/>
      <c r="O34" s="45"/>
      <c r="P34" s="45"/>
      <c r="Q34" s="45"/>
      <c r="R34" s="45"/>
      <c r="S34" s="45"/>
      <c r="T34" s="45"/>
      <c r="U34" s="45"/>
      <c r="V34" s="45"/>
    </row>
    <row r="35" spans="2:26" x14ac:dyDescent="0.2">
      <c r="C35" s="45"/>
      <c r="D35" s="121" t="s">
        <v>573</v>
      </c>
      <c r="E35" s="124"/>
      <c r="F35" s="124"/>
      <c r="G35" s="122"/>
      <c r="H35" s="45"/>
      <c r="N35" s="18"/>
      <c r="O35" s="45"/>
      <c r="P35" s="45"/>
      <c r="Q35" s="45"/>
      <c r="R35" s="45"/>
      <c r="S35" s="45"/>
      <c r="T35" s="45"/>
      <c r="U35" s="45"/>
      <c r="V35" s="45"/>
    </row>
    <row r="36" spans="2:26" x14ac:dyDescent="0.2">
      <c r="C36" s="45"/>
      <c r="D36" s="96" t="s">
        <v>574</v>
      </c>
      <c r="E36" s="51" t="s">
        <v>575</v>
      </c>
      <c r="F36" s="51" t="s">
        <v>576</v>
      </c>
      <c r="G36" s="54" t="s">
        <v>577</v>
      </c>
      <c r="H36" s="97" t="s">
        <v>599</v>
      </c>
      <c r="I36" s="43" t="s">
        <v>596</v>
      </c>
      <c r="N36" s="18"/>
      <c r="O36" s="45"/>
      <c r="P36" s="121" t="s">
        <v>573</v>
      </c>
      <c r="Q36" s="124"/>
      <c r="R36" s="124"/>
      <c r="S36" s="122"/>
      <c r="T36" s="45"/>
      <c r="U36" s="45"/>
      <c r="V36" s="45"/>
    </row>
    <row r="37" spans="2:26" x14ac:dyDescent="0.2">
      <c r="B37" s="119" t="s">
        <v>579</v>
      </c>
      <c r="C37" s="55" t="s">
        <v>574</v>
      </c>
      <c r="D37" s="18">
        <v>2245</v>
      </c>
      <c r="E37" s="18">
        <v>37</v>
      </c>
      <c r="F37" s="18">
        <v>26</v>
      </c>
      <c r="G37" s="18">
        <v>30</v>
      </c>
      <c r="H37" s="99">
        <f>SUM(D37:G37)</f>
        <v>2338</v>
      </c>
      <c r="I37" s="44">
        <f>D37/H37</f>
        <v>0.9602224123182207</v>
      </c>
      <c r="J37" s="88"/>
      <c r="N37" s="18"/>
      <c r="O37" s="45"/>
      <c r="P37" s="83" t="s">
        <v>574</v>
      </c>
      <c r="Q37" s="51" t="s">
        <v>575</v>
      </c>
      <c r="R37" s="51" t="s">
        <v>576</v>
      </c>
      <c r="S37" s="54" t="s">
        <v>577</v>
      </c>
      <c r="T37" s="78" t="s">
        <v>599</v>
      </c>
      <c r="U37" s="60" t="s">
        <v>600</v>
      </c>
      <c r="V37" s="65" t="s">
        <v>597</v>
      </c>
      <c r="W37" s="43" t="s">
        <v>596</v>
      </c>
    </row>
    <row r="38" spans="2:26" x14ac:dyDescent="0.2">
      <c r="B38" s="123"/>
      <c r="C38" s="73" t="s">
        <v>575</v>
      </c>
      <c r="D38" s="18">
        <v>34</v>
      </c>
      <c r="E38" s="18">
        <v>107</v>
      </c>
      <c r="F38" s="18">
        <v>0</v>
      </c>
      <c r="G38" s="18">
        <v>1</v>
      </c>
      <c r="H38" s="99">
        <f>SUM(D38:G38)</f>
        <v>142</v>
      </c>
      <c r="I38" s="33">
        <f>E38/H38</f>
        <v>0.75352112676056338</v>
      </c>
      <c r="J38" s="88"/>
      <c r="N38" s="119" t="s">
        <v>579</v>
      </c>
      <c r="O38" s="55" t="s">
        <v>574</v>
      </c>
      <c r="P38" s="18">
        <v>2165</v>
      </c>
      <c r="Q38" s="18">
        <v>63</v>
      </c>
      <c r="R38" s="18">
        <v>38</v>
      </c>
      <c r="S38" s="18">
        <v>72</v>
      </c>
      <c r="T38" s="82">
        <f>SUM(P38:S38)</f>
        <v>2338</v>
      </c>
      <c r="U38" s="50">
        <f>T38/T42</f>
        <v>0.84863883847549915</v>
      </c>
      <c r="V38" s="63"/>
      <c r="W38" s="44">
        <f>P38/T38</f>
        <v>0.92600513259195893</v>
      </c>
      <c r="X38" s="88">
        <v>0.88</v>
      </c>
    </row>
    <row r="39" spans="2:26" x14ac:dyDescent="0.2">
      <c r="B39" s="123"/>
      <c r="C39" s="73" t="s">
        <v>576</v>
      </c>
      <c r="D39" s="18">
        <v>27</v>
      </c>
      <c r="E39" s="18">
        <v>1</v>
      </c>
      <c r="F39" s="18">
        <v>95</v>
      </c>
      <c r="G39" s="18">
        <v>2</v>
      </c>
      <c r="H39" s="99">
        <f>SUM(D39:G39)</f>
        <v>125</v>
      </c>
      <c r="I39" s="33">
        <f>F39/H39</f>
        <v>0.76</v>
      </c>
      <c r="J39" s="88"/>
      <c r="N39" s="123"/>
      <c r="O39" s="73" t="s">
        <v>575</v>
      </c>
      <c r="P39" s="18">
        <v>29</v>
      </c>
      <c r="Q39" s="18">
        <v>111</v>
      </c>
      <c r="R39" s="18">
        <v>0</v>
      </c>
      <c r="S39" s="18">
        <v>2</v>
      </c>
      <c r="T39" s="82">
        <f>SUM(P39:S39)</f>
        <v>142</v>
      </c>
      <c r="U39" s="50">
        <f>T39/T42</f>
        <v>5.1542649727767696E-2</v>
      </c>
      <c r="V39" s="63">
        <f>P39/T39</f>
        <v>0.20422535211267606</v>
      </c>
      <c r="W39" s="33">
        <f>Q39/T39</f>
        <v>0.78169014084507038</v>
      </c>
      <c r="X39" s="88">
        <v>0.04</v>
      </c>
    </row>
    <row r="40" spans="2:26" x14ac:dyDescent="0.2">
      <c r="B40" s="120"/>
      <c r="C40" s="56" t="s">
        <v>577</v>
      </c>
      <c r="D40" s="18">
        <v>23</v>
      </c>
      <c r="E40" s="18">
        <v>0</v>
      </c>
      <c r="F40" s="18">
        <v>1</v>
      </c>
      <c r="G40" s="18">
        <v>126</v>
      </c>
      <c r="H40" s="96">
        <f>SUM(D40:G40)</f>
        <v>150</v>
      </c>
      <c r="I40" s="34">
        <f>G40/H40</f>
        <v>0.84</v>
      </c>
      <c r="J40" s="88"/>
      <c r="N40" s="123"/>
      <c r="O40" s="73" t="s">
        <v>576</v>
      </c>
      <c r="P40" s="18">
        <v>25</v>
      </c>
      <c r="Q40" s="18">
        <v>0</v>
      </c>
      <c r="R40" s="18">
        <v>97</v>
      </c>
      <c r="S40" s="18">
        <v>3</v>
      </c>
      <c r="T40" s="82">
        <f>SUM(P40:S40)</f>
        <v>125</v>
      </c>
      <c r="U40" s="50">
        <f>T40/T42</f>
        <v>4.5372050816696916E-2</v>
      </c>
      <c r="V40" s="63">
        <f>P40/T40</f>
        <v>0.2</v>
      </c>
      <c r="W40" s="33">
        <f>R40/T40</f>
        <v>0.77600000000000002</v>
      </c>
      <c r="X40" s="88">
        <v>0.04</v>
      </c>
    </row>
    <row r="41" spans="2:26" x14ac:dyDescent="0.2">
      <c r="C41" s="45"/>
      <c r="D41" s="97">
        <f>SUM(D37:D40)</f>
        <v>2329</v>
      </c>
      <c r="E41" s="100">
        <f>SUM(E37:E40)</f>
        <v>145</v>
      </c>
      <c r="F41" s="100">
        <f>SUM(F37:F40)</f>
        <v>122</v>
      </c>
      <c r="G41" s="98">
        <f>SUM(G37:G40)</f>
        <v>159</v>
      </c>
      <c r="H41" s="56">
        <f>SUM(H37:H40)</f>
        <v>2755</v>
      </c>
      <c r="I41" s="45" t="s">
        <v>625</v>
      </c>
      <c r="J41" s="45" t="s">
        <v>598</v>
      </c>
      <c r="K41" s="45" t="s">
        <v>596</v>
      </c>
      <c r="L41" s="45" t="s">
        <v>619</v>
      </c>
      <c r="N41" s="120"/>
      <c r="O41" s="56" t="s">
        <v>577</v>
      </c>
      <c r="P41" s="18">
        <v>18</v>
      </c>
      <c r="Q41" s="18">
        <v>0</v>
      </c>
      <c r="R41" s="18">
        <v>1</v>
      </c>
      <c r="S41" s="18">
        <v>131</v>
      </c>
      <c r="T41" s="83">
        <f>SUM(P41:S41)</f>
        <v>150</v>
      </c>
      <c r="U41" s="52">
        <f>T41/T42</f>
        <v>5.4446460980036297E-2</v>
      </c>
      <c r="V41" s="64">
        <f>P41/T41</f>
        <v>0.12</v>
      </c>
      <c r="W41" s="34">
        <f>S41/T41</f>
        <v>0.87333333333333329</v>
      </c>
      <c r="X41" s="88">
        <v>0.04</v>
      </c>
    </row>
    <row r="42" spans="2:26" x14ac:dyDescent="0.2">
      <c r="C42" s="65" t="s">
        <v>598</v>
      </c>
      <c r="D42" s="72">
        <f>D37/D41</f>
        <v>0.96393301846285961</v>
      </c>
      <c r="E42" s="59">
        <f>E38/E41</f>
        <v>0.73793103448275865</v>
      </c>
      <c r="F42" s="59">
        <f>F39/F41</f>
        <v>0.77868852459016391</v>
      </c>
      <c r="G42" s="60">
        <f>G40/G41</f>
        <v>0.79245283018867929</v>
      </c>
      <c r="H42" s="45"/>
      <c r="I42" s="46">
        <f>SUM(D37,E38,F39,G40 )/H41</f>
        <v>0.93393829401088935</v>
      </c>
      <c r="J42" s="66">
        <f>(E38+F39+G40)/SUM(E41:G41)</f>
        <v>0.7699530516431925</v>
      </c>
      <c r="K42" s="46">
        <f>(E38+F39+G40)/SUM(H38:H40)</f>
        <v>0.78657074340527577</v>
      </c>
      <c r="L42" s="67">
        <f>2*J42*K42/(J42+K42)</f>
        <v>0.77817319098457893</v>
      </c>
      <c r="N42" s="18"/>
      <c r="O42" s="45"/>
      <c r="P42" s="78">
        <f>SUM(P38:P41)</f>
        <v>2237</v>
      </c>
      <c r="Q42" s="79">
        <f>SUM(Q38:Q41)</f>
        <v>174</v>
      </c>
      <c r="R42" s="79">
        <f>SUM(R38:R41)</f>
        <v>136</v>
      </c>
      <c r="S42" s="80">
        <f>SUM(S38:S41)</f>
        <v>208</v>
      </c>
      <c r="T42" s="56">
        <f>SUM(T38:T41)</f>
        <v>2755</v>
      </c>
      <c r="U42" s="45"/>
      <c r="V42" s="45"/>
      <c r="W42" s="45" t="s">
        <v>625</v>
      </c>
      <c r="X42" s="45" t="s">
        <v>598</v>
      </c>
      <c r="Y42" s="45" t="s">
        <v>596</v>
      </c>
      <c r="Z42" s="45" t="s">
        <v>619</v>
      </c>
    </row>
    <row r="43" spans="2:26" x14ac:dyDescent="0.2">
      <c r="N43" s="18"/>
      <c r="O43" s="65" t="s">
        <v>598</v>
      </c>
      <c r="P43" s="72">
        <f>P38/P42</f>
        <v>0.967814036656236</v>
      </c>
      <c r="Q43" s="59">
        <f>Q39/Q42</f>
        <v>0.63793103448275867</v>
      </c>
      <c r="R43" s="59">
        <f>R40/R42</f>
        <v>0.71323529411764708</v>
      </c>
      <c r="S43" s="60">
        <f>S41/S42</f>
        <v>0.62980769230769229</v>
      </c>
      <c r="T43" s="45"/>
      <c r="U43" s="45"/>
      <c r="V43" s="45"/>
      <c r="W43" s="46">
        <f>SUM(P38,Q39,R40,S41 )/T42</f>
        <v>0.90889292196007254</v>
      </c>
      <c r="X43" s="66">
        <f>(Q39+R40+S41)/SUM(Q42:S42)</f>
        <v>0.65444015444015446</v>
      </c>
      <c r="Y43" s="46">
        <f>(Q39+R40+S41)/SUM(T39:T41)</f>
        <v>0.81294964028776984</v>
      </c>
      <c r="Z43" s="67">
        <f>2*X43*Y43/(X43+Y43)</f>
        <v>0.72513368983957216</v>
      </c>
    </row>
  </sheetData>
  <mergeCells count="16">
    <mergeCell ref="N38:N41"/>
    <mergeCell ref="P13:S13"/>
    <mergeCell ref="N15:N18"/>
    <mergeCell ref="P3:S3"/>
    <mergeCell ref="N5:N8"/>
    <mergeCell ref="P26:S26"/>
    <mergeCell ref="N28:N31"/>
    <mergeCell ref="P36:S36"/>
    <mergeCell ref="D25:G25"/>
    <mergeCell ref="B27:B30"/>
    <mergeCell ref="D35:G35"/>
    <mergeCell ref="B37:B40"/>
    <mergeCell ref="D3:G3"/>
    <mergeCell ref="B5:B8"/>
    <mergeCell ref="D13:G13"/>
    <mergeCell ref="B15:B18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4"/>
  <sheetViews>
    <sheetView topLeftCell="A2" workbookViewId="0">
      <selection activeCell="AH22" sqref="AH22"/>
    </sheetView>
  </sheetViews>
  <sheetFormatPr baseColWidth="10" defaultRowHeight="16" x14ac:dyDescent="0.2"/>
  <cols>
    <col min="3" max="3" width="9.1640625" bestFit="1" customWidth="1"/>
    <col min="4" max="4" width="6.83203125" bestFit="1" customWidth="1"/>
    <col min="5" max="5" width="7.33203125" bestFit="1" customWidth="1"/>
    <col min="6" max="7" width="7.1640625" bestFit="1" customWidth="1"/>
    <col min="8" max="8" width="6.1640625" bestFit="1" customWidth="1"/>
    <col min="9" max="9" width="9.1640625" bestFit="1" customWidth="1"/>
    <col min="10" max="10" width="11.1640625" bestFit="1" customWidth="1"/>
    <col min="11" max="11" width="7" style="18" bestFit="1" customWidth="1"/>
    <col min="12" max="12" width="7.1640625" bestFit="1" customWidth="1"/>
    <col min="13" max="13" width="11" customWidth="1"/>
    <col min="14" max="14" width="9.1640625" bestFit="1" customWidth="1"/>
    <col min="15" max="15" width="6.83203125" bestFit="1" customWidth="1"/>
    <col min="16" max="18" width="7" bestFit="1" customWidth="1"/>
    <col min="19" max="19" width="12.33203125" bestFit="1" customWidth="1"/>
    <col min="20" max="21" width="9.1640625" bestFit="1" customWidth="1"/>
    <col min="22" max="22" width="7" bestFit="1" customWidth="1"/>
    <col min="27" max="27" width="7.1640625" bestFit="1" customWidth="1"/>
    <col min="30" max="33" width="10.83203125" style="3"/>
  </cols>
  <sheetData>
    <row r="1" spans="2:33" x14ac:dyDescent="0.2">
      <c r="Y1" s="3" t="s">
        <v>7</v>
      </c>
      <c r="Z1" s="3" t="s">
        <v>8</v>
      </c>
      <c r="AA1" s="3" t="s">
        <v>9</v>
      </c>
      <c r="AB1" s="3" t="s">
        <v>559</v>
      </c>
      <c r="AD1" s="3" t="s">
        <v>7</v>
      </c>
      <c r="AE1" s="3" t="s">
        <v>8</v>
      </c>
      <c r="AF1" s="3" t="s">
        <v>9</v>
      </c>
      <c r="AG1" s="3" t="s">
        <v>559</v>
      </c>
    </row>
    <row r="2" spans="2:33" x14ac:dyDescent="0.2">
      <c r="B2" s="18" t="s">
        <v>945</v>
      </c>
      <c r="C2" s="114"/>
      <c r="D2" s="114" t="s">
        <v>941</v>
      </c>
      <c r="E2" s="127" t="s">
        <v>942</v>
      </c>
      <c r="F2" s="127" t="s">
        <v>943</v>
      </c>
      <c r="G2" s="115" t="s">
        <v>939</v>
      </c>
      <c r="H2" s="127"/>
      <c r="I2" s="36" t="s">
        <v>936</v>
      </c>
      <c r="J2" s="145" t="s">
        <v>947</v>
      </c>
      <c r="Y2" s="164">
        <v>1</v>
      </c>
      <c r="Z2" s="164" t="s">
        <v>562</v>
      </c>
      <c r="AA2" s="165">
        <v>6</v>
      </c>
      <c r="AB2" s="165" t="s">
        <v>953</v>
      </c>
      <c r="AD2" s="3">
        <v>1</v>
      </c>
      <c r="AE2" s="3" t="s">
        <v>562</v>
      </c>
      <c r="AF2" s="3">
        <v>7</v>
      </c>
      <c r="AG2" s="3" t="s">
        <v>970</v>
      </c>
    </row>
    <row r="3" spans="2:33" x14ac:dyDescent="0.2">
      <c r="B3" s="18"/>
      <c r="C3" s="114" t="s">
        <v>940</v>
      </c>
      <c r="D3" s="149">
        <f>D7-SUM(D4:D6)</f>
        <v>4395.0074086020322</v>
      </c>
      <c r="E3" s="128">
        <f>E7-E4</f>
        <v>87</v>
      </c>
      <c r="F3" s="128">
        <f>F7-F5</f>
        <v>99.986500000000007</v>
      </c>
      <c r="G3" s="133">
        <f>G7-G6</f>
        <v>95.007000000000005</v>
      </c>
      <c r="H3" s="155">
        <f>H7-SUM(H4:H6)</f>
        <v>4677.0009086020327</v>
      </c>
      <c r="I3" s="114"/>
      <c r="J3" s="156">
        <f>1-SUM(J4:J6)</f>
        <v>0.84897457044872615</v>
      </c>
      <c r="Y3" s="164">
        <v>2</v>
      </c>
      <c r="Z3" s="164" t="s">
        <v>954</v>
      </c>
      <c r="AA3" s="165">
        <v>6</v>
      </c>
      <c r="AB3" s="165" t="s">
        <v>955</v>
      </c>
      <c r="AD3" s="3">
        <v>2</v>
      </c>
      <c r="AE3" s="3" t="s">
        <v>729</v>
      </c>
      <c r="AF3" s="3">
        <v>12</v>
      </c>
      <c r="AG3" s="3" t="s">
        <v>971</v>
      </c>
    </row>
    <row r="4" spans="2:33" x14ac:dyDescent="0.2">
      <c r="B4" s="18"/>
      <c r="C4" s="27" t="s">
        <v>937</v>
      </c>
      <c r="D4" s="140">
        <f>H4-E4</f>
        <v>80.995523223279235</v>
      </c>
      <c r="E4" s="128">
        <f>E7*E8</f>
        <v>203</v>
      </c>
      <c r="F4" s="128"/>
      <c r="G4" s="133"/>
      <c r="H4" s="149">
        <f>E4/I4</f>
        <v>283.99552322327924</v>
      </c>
      <c r="I4" s="27">
        <v>0.71479999999999999</v>
      </c>
      <c r="J4" s="129">
        <f>H4/H7</f>
        <v>5.1551193179030536E-2</v>
      </c>
      <c r="Y4" s="164">
        <v>3</v>
      </c>
      <c r="Z4" s="164" t="s">
        <v>729</v>
      </c>
      <c r="AA4" s="165">
        <v>11</v>
      </c>
      <c r="AB4" s="165" t="s">
        <v>956</v>
      </c>
      <c r="AD4" s="3">
        <v>3</v>
      </c>
      <c r="AE4" s="3" t="s">
        <v>954</v>
      </c>
      <c r="AF4" s="3">
        <v>6</v>
      </c>
      <c r="AG4" s="3" t="s">
        <v>972</v>
      </c>
    </row>
    <row r="5" spans="2:33" x14ac:dyDescent="0.2">
      <c r="B5" s="18"/>
      <c r="C5" s="27" t="s">
        <v>938</v>
      </c>
      <c r="D5" s="140">
        <f>H5-F5</f>
        <v>39.002495260663522</v>
      </c>
      <c r="E5" s="128"/>
      <c r="F5" s="128">
        <f>F7*F8</f>
        <v>211.01349999999999</v>
      </c>
      <c r="G5" s="133"/>
      <c r="H5" s="149">
        <f>F5/I5</f>
        <v>250.01599526066352</v>
      </c>
      <c r="I5" s="27">
        <v>0.84399999999999997</v>
      </c>
      <c r="J5" s="129">
        <f>H5/H7</f>
        <v>4.538319028147822E-2</v>
      </c>
      <c r="Y5" s="165">
        <v>4</v>
      </c>
      <c r="Z5" s="165" t="s">
        <v>957</v>
      </c>
      <c r="AA5" s="165">
        <v>8</v>
      </c>
      <c r="AB5" s="165" t="s">
        <v>958</v>
      </c>
      <c r="AD5" s="3">
        <v>4</v>
      </c>
      <c r="AE5" s="3" t="s">
        <v>973</v>
      </c>
      <c r="AF5" s="3">
        <v>11</v>
      </c>
      <c r="AG5" s="3" t="s">
        <v>974</v>
      </c>
    </row>
    <row r="6" spans="2:33" x14ac:dyDescent="0.2">
      <c r="B6" s="18"/>
      <c r="C6" s="23" t="s">
        <v>939</v>
      </c>
      <c r="D6" s="148">
        <f>H6-G6</f>
        <v>62.994572914024843</v>
      </c>
      <c r="E6" s="134"/>
      <c r="F6" s="134"/>
      <c r="G6" s="135">
        <f>G7*G8</f>
        <v>234.99299999999999</v>
      </c>
      <c r="H6" s="157">
        <f>G6/I6</f>
        <v>297.98757291402484</v>
      </c>
      <c r="I6" s="23">
        <v>0.78859999999999997</v>
      </c>
      <c r="J6" s="144">
        <f>H6/H7</f>
        <v>5.409104609076508E-2</v>
      </c>
      <c r="Y6" s="165">
        <v>5</v>
      </c>
      <c r="Z6" s="165" t="s">
        <v>959</v>
      </c>
      <c r="AA6" s="165">
        <v>4</v>
      </c>
      <c r="AB6" s="165" t="s">
        <v>960</v>
      </c>
      <c r="AD6" s="3">
        <v>5</v>
      </c>
      <c r="AE6" s="3" t="s">
        <v>735</v>
      </c>
      <c r="AF6" s="3">
        <v>13</v>
      </c>
      <c r="AG6" s="3" t="s">
        <v>975</v>
      </c>
    </row>
    <row r="7" spans="2:33" x14ac:dyDescent="0.2">
      <c r="B7" s="18"/>
      <c r="C7" s="27"/>
      <c r="D7" s="151">
        <f>H7-SUM(E7:G7)</f>
        <v>4578</v>
      </c>
      <c r="E7" s="127">
        <v>290</v>
      </c>
      <c r="F7" s="127">
        <v>311</v>
      </c>
      <c r="G7" s="115">
        <v>330</v>
      </c>
      <c r="H7" s="128">
        <v>5509</v>
      </c>
      <c r="I7" s="45" t="s">
        <v>625</v>
      </c>
      <c r="J7" s="45" t="s">
        <v>598</v>
      </c>
      <c r="K7" s="45" t="s">
        <v>596</v>
      </c>
      <c r="L7" s="45" t="s">
        <v>948</v>
      </c>
      <c r="Y7" s="165">
        <v>6</v>
      </c>
      <c r="Z7" s="165" t="s">
        <v>722</v>
      </c>
      <c r="AA7" s="165">
        <v>3</v>
      </c>
      <c r="AB7" s="165" t="s">
        <v>961</v>
      </c>
      <c r="AD7" s="3">
        <v>6</v>
      </c>
      <c r="AE7" s="3" t="s">
        <v>957</v>
      </c>
      <c r="AF7" s="3">
        <v>9</v>
      </c>
      <c r="AG7" s="3" t="s">
        <v>976</v>
      </c>
    </row>
    <row r="8" spans="2:33" x14ac:dyDescent="0.2">
      <c r="B8" s="18"/>
      <c r="C8" s="23" t="s">
        <v>935</v>
      </c>
      <c r="D8" s="142"/>
      <c r="E8" s="131">
        <v>0.7</v>
      </c>
      <c r="F8" s="131">
        <v>0.67849999999999999</v>
      </c>
      <c r="G8" s="143">
        <v>0.71209999999999996</v>
      </c>
      <c r="H8" s="154"/>
      <c r="I8" s="46">
        <f>SUM(D3,E4,F5,G6 )/H7</f>
        <v>0.91559519125104971</v>
      </c>
      <c r="J8" s="66">
        <f>(E4+F5+G6)/SUM(E7:G7)</f>
        <v>0.69710687432867879</v>
      </c>
      <c r="K8" s="46">
        <f>(E4+F5+G6)/SUM(H4:H6)</f>
        <v>0.7800567412994478</v>
      </c>
      <c r="L8" s="67">
        <f>2*J8*K8/(J8+K8)</f>
        <v>0.73625279010821409</v>
      </c>
      <c r="Y8" s="165">
        <v>7</v>
      </c>
      <c r="Z8" s="165" t="s">
        <v>54</v>
      </c>
      <c r="AA8" s="165">
        <v>16</v>
      </c>
      <c r="AB8" s="165" t="s">
        <v>962</v>
      </c>
      <c r="AD8" s="3">
        <v>7</v>
      </c>
      <c r="AE8" s="3" t="s">
        <v>959</v>
      </c>
      <c r="AF8" s="3">
        <v>4</v>
      </c>
      <c r="AG8" s="3" t="s">
        <v>977</v>
      </c>
    </row>
    <row r="9" spans="2:33" x14ac:dyDescent="0.2">
      <c r="D9" s="137"/>
      <c r="E9" s="138"/>
      <c r="F9" s="138"/>
      <c r="G9" s="139"/>
      <c r="Y9" s="165">
        <v>8</v>
      </c>
      <c r="Z9" s="165" t="s">
        <v>963</v>
      </c>
      <c r="AA9" s="165">
        <v>5</v>
      </c>
      <c r="AB9" s="165" t="s">
        <v>964</v>
      </c>
    </row>
    <row r="10" spans="2:33" x14ac:dyDescent="0.2">
      <c r="B10" s="18" t="s">
        <v>946</v>
      </c>
      <c r="C10" s="114"/>
      <c r="D10" s="114" t="s">
        <v>941</v>
      </c>
      <c r="E10" s="127" t="s">
        <v>942</v>
      </c>
      <c r="F10" s="127" t="s">
        <v>943</v>
      </c>
      <c r="G10" s="115" t="s">
        <v>939</v>
      </c>
      <c r="H10" s="43"/>
      <c r="I10" s="127" t="s">
        <v>936</v>
      </c>
      <c r="J10" s="115" t="s">
        <v>944</v>
      </c>
      <c r="N10" s="45"/>
      <c r="O10" s="109" t="s">
        <v>574</v>
      </c>
      <c r="P10" s="110" t="s">
        <v>575</v>
      </c>
      <c r="Q10" s="110" t="s">
        <v>576</v>
      </c>
      <c r="R10" s="111" t="s">
        <v>577</v>
      </c>
      <c r="S10" s="109" t="s">
        <v>599</v>
      </c>
      <c r="T10" s="43" t="s">
        <v>596</v>
      </c>
      <c r="Y10" s="165">
        <v>9</v>
      </c>
      <c r="Z10" s="165" t="s">
        <v>560</v>
      </c>
      <c r="AA10" s="165">
        <v>2</v>
      </c>
      <c r="AB10" s="165" t="s">
        <v>965</v>
      </c>
    </row>
    <row r="11" spans="2:33" x14ac:dyDescent="0.2">
      <c r="B11" s="126"/>
      <c r="C11" s="27" t="s">
        <v>940</v>
      </c>
      <c r="D11" s="149">
        <f>D15-SUM(D12:D14)</f>
        <v>4415.983607222005</v>
      </c>
      <c r="E11" s="128">
        <f>E15-E12</f>
        <v>76.008800000000008</v>
      </c>
      <c r="F11" s="128">
        <f>F15-F13</f>
        <v>74.995000000000005</v>
      </c>
      <c r="G11" s="133">
        <f>G15-G14</f>
        <v>110.00400000000002</v>
      </c>
      <c r="H11" s="133">
        <f>H15-SUM(H12:H14)</f>
        <v>4676.9914072220054</v>
      </c>
      <c r="I11" s="114"/>
      <c r="J11" s="115"/>
      <c r="K11" s="89">
        <f>H11/H15</f>
        <v>0.84897284574732357</v>
      </c>
      <c r="N11" s="55" t="s">
        <v>574</v>
      </c>
      <c r="O11" s="18">
        <v>2234</v>
      </c>
      <c r="P11" s="18">
        <v>40</v>
      </c>
      <c r="Q11" s="18">
        <v>27</v>
      </c>
      <c r="R11" s="18">
        <v>37</v>
      </c>
      <c r="S11" s="112">
        <f>SUM(O11:R11)</f>
        <v>2338</v>
      </c>
      <c r="T11" s="159"/>
      <c r="U11" s="88"/>
      <c r="V11" s="158">
        <f>S11/S15</f>
        <v>0.84863883847549915</v>
      </c>
      <c r="Y11" s="165">
        <v>10</v>
      </c>
      <c r="Z11" s="165" t="s">
        <v>561</v>
      </c>
      <c r="AA11" s="165">
        <v>6</v>
      </c>
      <c r="AB11" s="165" t="s">
        <v>966</v>
      </c>
    </row>
    <row r="12" spans="2:33" x14ac:dyDescent="0.2">
      <c r="B12" s="126"/>
      <c r="C12" s="27" t="s">
        <v>937</v>
      </c>
      <c r="D12" s="140">
        <f>H12-E12</f>
        <v>83.015017323724749</v>
      </c>
      <c r="E12" s="128">
        <f>E16*E15</f>
        <v>200.99119999999999</v>
      </c>
      <c r="F12" s="128">
        <v>0</v>
      </c>
      <c r="G12" s="133">
        <v>0</v>
      </c>
      <c r="H12" s="133">
        <f>E12/I12</f>
        <v>284.00621732372474</v>
      </c>
      <c r="I12" s="146">
        <v>0.7077</v>
      </c>
      <c r="J12" s="130"/>
      <c r="K12" s="89">
        <f>H12/H15</f>
        <v>5.1553134384411822E-2</v>
      </c>
      <c r="N12" s="73" t="s">
        <v>575</v>
      </c>
      <c r="O12" s="18">
        <v>34</v>
      </c>
      <c r="P12" s="18">
        <v>107</v>
      </c>
      <c r="Q12" s="18">
        <v>0</v>
      </c>
      <c r="R12" s="18">
        <v>1</v>
      </c>
      <c r="S12" s="112">
        <f>SUM(O12:R12)</f>
        <v>142</v>
      </c>
      <c r="T12" s="160">
        <f>P12/S12</f>
        <v>0.75352112676056338</v>
      </c>
      <c r="U12" s="88"/>
      <c r="V12" s="158">
        <f>S12/S15</f>
        <v>5.1542649727767696E-2</v>
      </c>
      <c r="Y12" s="165">
        <v>11</v>
      </c>
      <c r="Z12" s="165" t="s">
        <v>967</v>
      </c>
      <c r="AA12" s="165">
        <v>10</v>
      </c>
      <c r="AB12" s="165" t="s">
        <v>968</v>
      </c>
    </row>
    <row r="13" spans="2:33" x14ac:dyDescent="0.2">
      <c r="B13" s="18"/>
      <c r="C13" s="27" t="s">
        <v>938</v>
      </c>
      <c r="D13" s="140">
        <f>H13-F13</f>
        <v>42.001009615384618</v>
      </c>
      <c r="E13" s="128">
        <f>E15-SUM(E11:E12)</f>
        <v>0</v>
      </c>
      <c r="F13" s="128">
        <f>F16*F15</f>
        <v>208.005</v>
      </c>
      <c r="G13" s="133">
        <v>0</v>
      </c>
      <c r="H13" s="133">
        <f>F13/I13</f>
        <v>250.00600961538461</v>
      </c>
      <c r="I13" s="146">
        <v>0.83199999999999996</v>
      </c>
      <c r="J13" s="130"/>
      <c r="K13" s="89">
        <f>H13/H15</f>
        <v>4.5381377675691524E-2</v>
      </c>
      <c r="N13" s="73" t="s">
        <v>576</v>
      </c>
      <c r="O13" s="18">
        <v>24</v>
      </c>
      <c r="P13" s="18">
        <v>1</v>
      </c>
      <c r="Q13" s="18">
        <v>98</v>
      </c>
      <c r="R13" s="18">
        <v>2</v>
      </c>
      <c r="S13" s="112">
        <f>SUM(O13:R13)</f>
        <v>125</v>
      </c>
      <c r="T13" s="160">
        <f>Q13/S13</f>
        <v>0.78400000000000003</v>
      </c>
      <c r="U13" s="88"/>
      <c r="V13" s="158">
        <f>S13/S15</f>
        <v>4.5372050816696916E-2</v>
      </c>
      <c r="Y13" s="165">
        <v>12</v>
      </c>
      <c r="Z13" s="165" t="s">
        <v>735</v>
      </c>
      <c r="AA13" s="165">
        <v>12</v>
      </c>
      <c r="AB13" s="165" t="s">
        <v>969</v>
      </c>
    </row>
    <row r="14" spans="2:33" x14ac:dyDescent="0.2">
      <c r="B14" s="18"/>
      <c r="C14" s="23" t="s">
        <v>939</v>
      </c>
      <c r="D14" s="148">
        <f>H14-G14</f>
        <v>52.0003658388855</v>
      </c>
      <c r="E14" s="134">
        <v>0</v>
      </c>
      <c r="F14" s="134">
        <f>F15-SUM(F11:F13)</f>
        <v>0</v>
      </c>
      <c r="G14" s="135">
        <f>G16*G15</f>
        <v>245.99599999999998</v>
      </c>
      <c r="H14" s="135">
        <f>G14/I14</f>
        <v>297.99636583888548</v>
      </c>
      <c r="I14" s="147">
        <v>0.82550000000000001</v>
      </c>
      <c r="J14" s="132"/>
      <c r="K14" s="89">
        <f>H14/H15</f>
        <v>5.4092642192573148E-2</v>
      </c>
      <c r="N14" s="56" t="s">
        <v>577</v>
      </c>
      <c r="O14" s="18">
        <v>19</v>
      </c>
      <c r="P14" s="18">
        <v>0</v>
      </c>
      <c r="Q14" s="18">
        <v>1</v>
      </c>
      <c r="R14" s="18">
        <v>130</v>
      </c>
      <c r="S14" s="113">
        <f>SUM(O14:R14)</f>
        <v>150</v>
      </c>
      <c r="T14" s="161">
        <f>R14/S14</f>
        <v>0.8666666666666667</v>
      </c>
      <c r="U14" s="88"/>
      <c r="V14" s="158">
        <f>S14/S15</f>
        <v>5.4446460980036297E-2</v>
      </c>
    </row>
    <row r="15" spans="2:33" x14ac:dyDescent="0.2">
      <c r="B15" s="18"/>
      <c r="C15" s="27"/>
      <c r="D15" s="151">
        <f>H15-SUM(E15:G15)</f>
        <v>4593</v>
      </c>
      <c r="E15" s="152">
        <v>277</v>
      </c>
      <c r="F15" s="152">
        <v>283</v>
      </c>
      <c r="G15" s="153">
        <v>356</v>
      </c>
      <c r="H15" s="128">
        <v>5509</v>
      </c>
      <c r="I15" s="45" t="s">
        <v>625</v>
      </c>
      <c r="J15" s="45" t="s">
        <v>598</v>
      </c>
      <c r="K15" s="45" t="s">
        <v>596</v>
      </c>
      <c r="L15" s="45" t="s">
        <v>948</v>
      </c>
      <c r="N15" s="45"/>
      <c r="O15" s="109">
        <f>SUM(O11:O14)</f>
        <v>2311</v>
      </c>
      <c r="P15" s="110">
        <f>SUM(P11:P14)</f>
        <v>148</v>
      </c>
      <c r="Q15" s="110">
        <f>SUM(Q11:Q14)</f>
        <v>126</v>
      </c>
      <c r="R15" s="111">
        <f>SUM(R11:R14)</f>
        <v>170</v>
      </c>
      <c r="S15" s="56">
        <f>SUM(S11:S14)</f>
        <v>2755</v>
      </c>
      <c r="T15" s="45" t="s">
        <v>625</v>
      </c>
      <c r="U15" s="45" t="s">
        <v>598</v>
      </c>
      <c r="V15" s="45" t="s">
        <v>596</v>
      </c>
      <c r="W15" s="45" t="s">
        <v>948</v>
      </c>
    </row>
    <row r="16" spans="2:33" x14ac:dyDescent="0.2">
      <c r="B16" s="18"/>
      <c r="C16" s="23" t="s">
        <v>935</v>
      </c>
      <c r="D16" s="23"/>
      <c r="E16" s="136">
        <v>0.72560000000000002</v>
      </c>
      <c r="F16" s="136">
        <v>0.73499999999999999</v>
      </c>
      <c r="G16" s="141">
        <v>0.69099999999999995</v>
      </c>
      <c r="H16" s="150"/>
      <c r="I16" s="46">
        <f>SUM(D11,E12,F13,G14 )/H15</f>
        <v>0.9204893460196053</v>
      </c>
      <c r="J16" s="66">
        <f>(E12+F13+G14)/SUM(E15:G15)</f>
        <v>0.71505698689956321</v>
      </c>
      <c r="K16" s="46">
        <f>(E12+F13+G14)/SUM(H12:H14)</f>
        <v>0.78724210985976162</v>
      </c>
      <c r="L16" s="67">
        <f>2*J16*K16/(J16+K16)</f>
        <v>0.74941530917655719</v>
      </c>
      <c r="N16" s="65" t="s">
        <v>598</v>
      </c>
      <c r="O16" s="72"/>
      <c r="P16" s="59">
        <f>P12/P15</f>
        <v>0.72297297297297303</v>
      </c>
      <c r="Q16" s="59">
        <f>Q13/Q15</f>
        <v>0.77777777777777779</v>
      </c>
      <c r="R16" s="60">
        <f>R14/R15</f>
        <v>0.76470588235294112</v>
      </c>
      <c r="S16" s="45"/>
      <c r="T16" s="46">
        <f>SUM(O11,P12,Q13,R14 )/S15</f>
        <v>0.93248638838475495</v>
      </c>
      <c r="U16" s="66">
        <f>(P12+Q13+R14)/SUM(P15:R15)</f>
        <v>0.75450450450450446</v>
      </c>
      <c r="V16" s="46">
        <f>(P12+Q13+R14)/SUM(S12:S14)</f>
        <v>0.80335731414868106</v>
      </c>
      <c r="W16" s="67">
        <f>2*U16*V16/(U16+V16)</f>
        <v>0.77816492450638775</v>
      </c>
    </row>
    <row r="17" spans="2:23" x14ac:dyDescent="0.2">
      <c r="B17" s="18"/>
      <c r="C17" s="19"/>
      <c r="D17" s="19"/>
      <c r="E17" s="162"/>
      <c r="F17" s="162"/>
      <c r="G17" s="162"/>
      <c r="H17" s="150"/>
      <c r="I17" s="46"/>
      <c r="J17" s="66"/>
      <c r="K17" s="46"/>
      <c r="L17" s="67"/>
      <c r="N17" s="163"/>
      <c r="O17" s="61"/>
      <c r="P17" s="61"/>
      <c r="Q17" s="61"/>
      <c r="R17" s="61"/>
      <c r="S17" s="45"/>
      <c r="T17" s="46"/>
      <c r="U17" s="66"/>
      <c r="V17" s="46"/>
      <c r="W17" s="67"/>
    </row>
    <row r="18" spans="2:23" x14ac:dyDescent="0.2">
      <c r="B18" s="18" t="s">
        <v>951</v>
      </c>
      <c r="C18" s="114"/>
      <c r="D18" s="114" t="s">
        <v>941</v>
      </c>
      <c r="E18" s="127" t="s">
        <v>942</v>
      </c>
      <c r="F18" s="127" t="s">
        <v>943</v>
      </c>
      <c r="G18" s="115" t="s">
        <v>939</v>
      </c>
      <c r="H18" s="43"/>
      <c r="I18" s="127" t="s">
        <v>936</v>
      </c>
      <c r="J18" s="115" t="s">
        <v>944</v>
      </c>
      <c r="N18" s="45" t="s">
        <v>950</v>
      </c>
      <c r="O18" s="109" t="s">
        <v>574</v>
      </c>
      <c r="P18" s="110" t="s">
        <v>575</v>
      </c>
      <c r="Q18" s="110" t="s">
        <v>576</v>
      </c>
      <c r="R18" s="111" t="s">
        <v>577</v>
      </c>
      <c r="S18" s="109" t="s">
        <v>599</v>
      </c>
      <c r="T18" s="43" t="s">
        <v>596</v>
      </c>
    </row>
    <row r="19" spans="2:23" x14ac:dyDescent="0.2">
      <c r="B19" s="18"/>
      <c r="C19" s="27" t="s">
        <v>940</v>
      </c>
      <c r="D19" s="149">
        <f>D23-SUM(D20:D22)</f>
        <v>4443.9999813892919</v>
      </c>
      <c r="E19" s="128">
        <f>E23-E20</f>
        <v>68.992799999999988</v>
      </c>
      <c r="F19" s="128">
        <f>F23-F21</f>
        <v>63.999899999999997</v>
      </c>
      <c r="G19" s="133">
        <f>G23-G22</f>
        <v>100.00500000000002</v>
      </c>
      <c r="H19" s="133">
        <f>H23-SUM(H20:H22)</f>
        <v>4676.9976813892918</v>
      </c>
      <c r="I19" s="114"/>
      <c r="J19" s="115"/>
      <c r="K19" s="89">
        <f>H19/H23</f>
        <v>0.8489739846413672</v>
      </c>
      <c r="N19" s="55" t="s">
        <v>574</v>
      </c>
      <c r="O19">
        <v>2248</v>
      </c>
      <c r="P19">
        <v>35</v>
      </c>
      <c r="Q19">
        <v>22</v>
      </c>
      <c r="R19">
        <v>33</v>
      </c>
      <c r="S19" s="112">
        <f>SUM(O19:R19)</f>
        <v>2338</v>
      </c>
      <c r="T19" s="159"/>
      <c r="U19" s="88"/>
      <c r="V19" s="158">
        <f>S19/S23</f>
        <v>0.84863883847549915</v>
      </c>
    </row>
    <row r="20" spans="2:23" x14ac:dyDescent="0.2">
      <c r="C20" s="27" t="s">
        <v>937</v>
      </c>
      <c r="D20" s="140">
        <f>H20-E20</f>
        <v>85.996242340791753</v>
      </c>
      <c r="E20" s="128">
        <f>E24*E23</f>
        <v>198.00720000000001</v>
      </c>
      <c r="F20" s="128">
        <v>0</v>
      </c>
      <c r="G20" s="133">
        <v>0</v>
      </c>
      <c r="H20" s="133">
        <f>E20/I20</f>
        <v>284.00344234079176</v>
      </c>
      <c r="I20" s="146">
        <v>0.69720000000000004</v>
      </c>
      <c r="J20" s="130"/>
      <c r="K20" s="89">
        <f>H20/H23</f>
        <v>5.155263066632633E-2</v>
      </c>
      <c r="N20" s="73" t="s">
        <v>575</v>
      </c>
      <c r="O20">
        <v>37</v>
      </c>
      <c r="P20">
        <v>104</v>
      </c>
      <c r="Q20">
        <v>0</v>
      </c>
      <c r="R20">
        <v>1</v>
      </c>
      <c r="S20" s="112">
        <f>SUM(O20:R20)</f>
        <v>142</v>
      </c>
      <c r="T20" s="160">
        <f>P20/S20</f>
        <v>0.73239436619718312</v>
      </c>
      <c r="U20" s="88"/>
      <c r="V20" s="158">
        <f>S20/S23</f>
        <v>5.1542649727767696E-2</v>
      </c>
    </row>
    <row r="21" spans="2:23" x14ac:dyDescent="0.2">
      <c r="C21" s="27" t="s">
        <v>938</v>
      </c>
      <c r="D21" s="140">
        <f>H21-F21</f>
        <v>47.000023152709332</v>
      </c>
      <c r="E21" s="128">
        <f>E23-SUM(E19:E20)</f>
        <v>0</v>
      </c>
      <c r="F21" s="128">
        <f>F24*F23</f>
        <v>203.0001</v>
      </c>
      <c r="G21" s="133">
        <v>0</v>
      </c>
      <c r="H21" s="133">
        <f>F21/I21</f>
        <v>250.00012315270934</v>
      </c>
      <c r="I21" s="146">
        <v>0.81200000000000006</v>
      </c>
      <c r="J21" s="130"/>
      <c r="K21" s="89">
        <f>H21/H23</f>
        <v>4.5380309158233677E-2</v>
      </c>
      <c r="N21" s="73" t="s">
        <v>576</v>
      </c>
      <c r="O21">
        <v>30</v>
      </c>
      <c r="P21">
        <v>1</v>
      </c>
      <c r="Q21">
        <v>92</v>
      </c>
      <c r="R21">
        <v>2</v>
      </c>
      <c r="S21" s="112">
        <f>SUM(O21:R21)</f>
        <v>125</v>
      </c>
      <c r="T21" s="160">
        <f>Q21/S21</f>
        <v>0.73599999999999999</v>
      </c>
      <c r="U21" s="88"/>
      <c r="V21" s="158">
        <f>S21/S23</f>
        <v>4.5372050816696916E-2</v>
      </c>
    </row>
    <row r="22" spans="2:23" x14ac:dyDescent="0.2">
      <c r="C22" s="23" t="s">
        <v>939</v>
      </c>
      <c r="D22" s="148">
        <f>H22-G22</f>
        <v>59.003753117206969</v>
      </c>
      <c r="E22" s="134">
        <v>0</v>
      </c>
      <c r="F22" s="134">
        <f>F23-SUM(F19:F21)</f>
        <v>0</v>
      </c>
      <c r="G22" s="135">
        <f>G24*G23</f>
        <v>238.99499999999998</v>
      </c>
      <c r="H22" s="135">
        <f>G22/I22</f>
        <v>297.99875311720695</v>
      </c>
      <c r="I22" s="147">
        <v>0.80200000000000005</v>
      </c>
      <c r="J22" s="132"/>
      <c r="K22" s="89">
        <f>H22/H23</f>
        <v>5.4093075534072783E-2</v>
      </c>
      <c r="N22" s="56" t="s">
        <v>577</v>
      </c>
      <c r="O22">
        <v>25</v>
      </c>
      <c r="P22">
        <v>0</v>
      </c>
      <c r="Q22">
        <v>1</v>
      </c>
      <c r="R22">
        <v>124</v>
      </c>
      <c r="S22" s="113">
        <f>SUM(O22:R22)</f>
        <v>150</v>
      </c>
      <c r="T22" s="161">
        <f>R22/S22</f>
        <v>0.82666666666666666</v>
      </c>
      <c r="U22" s="88"/>
      <c r="V22" s="158">
        <f>S22/S23</f>
        <v>5.4446460980036297E-2</v>
      </c>
    </row>
    <row r="23" spans="2:23" x14ac:dyDescent="0.2">
      <c r="C23" s="27"/>
      <c r="D23" s="151">
        <v>4636</v>
      </c>
      <c r="E23" s="152">
        <v>267</v>
      </c>
      <c r="F23" s="152">
        <v>267</v>
      </c>
      <c r="G23" s="153">
        <v>339</v>
      </c>
      <c r="H23" s="128">
        <f>SUM(D23:G23)</f>
        <v>5509</v>
      </c>
      <c r="I23" s="45" t="s">
        <v>625</v>
      </c>
      <c r="J23" s="45" t="s">
        <v>598</v>
      </c>
      <c r="K23" s="45" t="s">
        <v>596</v>
      </c>
      <c r="L23" s="45" t="s">
        <v>948</v>
      </c>
      <c r="N23" s="45"/>
      <c r="O23" s="109">
        <f>SUM(O19:O22)</f>
        <v>2340</v>
      </c>
      <c r="P23" s="110">
        <f>SUM(P19:P22)</f>
        <v>140</v>
      </c>
      <c r="Q23" s="110">
        <f>SUM(Q19:Q22)</f>
        <v>115</v>
      </c>
      <c r="R23" s="111">
        <f>SUM(R19:R22)</f>
        <v>160</v>
      </c>
      <c r="S23" s="56">
        <f>SUM(S19:S22)</f>
        <v>2755</v>
      </c>
      <c r="T23" s="45" t="s">
        <v>625</v>
      </c>
      <c r="U23" s="45" t="s">
        <v>598</v>
      </c>
      <c r="V23" s="45" t="s">
        <v>596</v>
      </c>
      <c r="W23" s="45" t="s">
        <v>948</v>
      </c>
    </row>
    <row r="24" spans="2:23" x14ac:dyDescent="0.2">
      <c r="C24" s="23" t="s">
        <v>935</v>
      </c>
      <c r="D24" s="23"/>
      <c r="E24" s="136">
        <v>0.74160000000000004</v>
      </c>
      <c r="F24" s="136">
        <v>0.76029999999999998</v>
      </c>
      <c r="G24" s="141">
        <v>0.70499999999999996</v>
      </c>
      <c r="H24" s="150"/>
      <c r="I24" s="46">
        <f>SUM(D19,E20,F21,G22 )/H23</f>
        <v>0.92285392655460008</v>
      </c>
      <c r="J24" s="66">
        <f>(E20+F21+G22)/SUM(E23:G23)</f>
        <v>0.73310687285223364</v>
      </c>
      <c r="K24" s="46">
        <f>(E20+F21+G22)/SUM(H20:H22)</f>
        <v>0.76923138996618057</v>
      </c>
      <c r="L24" s="67">
        <f>2*J24*K24/(J24+K24)</f>
        <v>0.75073481486112581</v>
      </c>
      <c r="N24" s="65" t="s">
        <v>598</v>
      </c>
      <c r="O24" s="72"/>
      <c r="P24" s="59">
        <f>P20/P23</f>
        <v>0.74285714285714288</v>
      </c>
      <c r="Q24" s="59">
        <f>Q21/Q23</f>
        <v>0.8</v>
      </c>
      <c r="R24" s="60">
        <f>R22/R23</f>
        <v>0.77500000000000002</v>
      </c>
      <c r="S24" s="45"/>
      <c r="T24" s="46">
        <f>SUM(O19,P20,Q21,R22 )/S23</f>
        <v>0.93212341197822146</v>
      </c>
      <c r="U24" s="66">
        <f>(P20+Q21+R22)/SUM(P23:R23)</f>
        <v>0.77108433734939763</v>
      </c>
      <c r="V24" s="46">
        <f>(P20+Q21+R22)/SUM(S20:S22)</f>
        <v>0.76738609112709832</v>
      </c>
      <c r="W24" s="67">
        <f>2*U24*V24/(U24+V24)</f>
        <v>0.76923076923076938</v>
      </c>
    </row>
    <row r="26" spans="2:23" x14ac:dyDescent="0.2">
      <c r="N26" s="45" t="s">
        <v>952</v>
      </c>
      <c r="O26" s="109" t="s">
        <v>574</v>
      </c>
      <c r="P26" s="110" t="s">
        <v>575</v>
      </c>
      <c r="Q26" s="110" t="s">
        <v>576</v>
      </c>
      <c r="R26" s="111" t="s">
        <v>577</v>
      </c>
      <c r="S26" s="109" t="s">
        <v>599</v>
      </c>
      <c r="T26" s="43" t="s">
        <v>596</v>
      </c>
    </row>
    <row r="27" spans="2:23" x14ac:dyDescent="0.2">
      <c r="N27" s="55" t="s">
        <v>574</v>
      </c>
      <c r="O27">
        <v>2227</v>
      </c>
      <c r="P27">
        <v>40</v>
      </c>
      <c r="Q27">
        <v>28</v>
      </c>
      <c r="R27">
        <v>43</v>
      </c>
      <c r="S27" s="112">
        <f>SUM(O27:R27)</f>
        <v>2338</v>
      </c>
      <c r="T27" s="159"/>
      <c r="U27" s="88"/>
      <c r="V27" s="158">
        <f>S27/S31</f>
        <v>0.84863883847549915</v>
      </c>
    </row>
    <row r="28" spans="2:23" x14ac:dyDescent="0.2">
      <c r="N28" s="73" t="s">
        <v>575</v>
      </c>
      <c r="O28">
        <v>33</v>
      </c>
      <c r="P28">
        <v>108</v>
      </c>
      <c r="Q28">
        <v>0</v>
      </c>
      <c r="R28">
        <v>1</v>
      </c>
      <c r="S28" s="112">
        <f>SUM(O28:R28)</f>
        <v>142</v>
      </c>
      <c r="T28" s="160">
        <f>P28/S28</f>
        <v>0.76056338028169013</v>
      </c>
      <c r="U28" s="88"/>
      <c r="V28" s="158">
        <f>S28/S31</f>
        <v>5.1542649727767696E-2</v>
      </c>
    </row>
    <row r="29" spans="2:23" x14ac:dyDescent="0.2">
      <c r="N29" s="73" t="s">
        <v>576</v>
      </c>
      <c r="O29">
        <v>25</v>
      </c>
      <c r="P29">
        <v>1</v>
      </c>
      <c r="Q29">
        <v>97</v>
      </c>
      <c r="R29">
        <v>2</v>
      </c>
      <c r="S29" s="112">
        <f>SUM(O29:R29)</f>
        <v>125</v>
      </c>
      <c r="T29" s="160">
        <f>Q29/S29</f>
        <v>0.77600000000000002</v>
      </c>
      <c r="U29" s="88"/>
      <c r="V29" s="158">
        <f>S29/S31</f>
        <v>4.5372050816696916E-2</v>
      </c>
    </row>
    <row r="30" spans="2:23" x14ac:dyDescent="0.2">
      <c r="N30" s="56" t="s">
        <v>577</v>
      </c>
      <c r="O30">
        <v>19</v>
      </c>
      <c r="P30">
        <v>0</v>
      </c>
      <c r="Q30">
        <v>1</v>
      </c>
      <c r="R30">
        <v>130</v>
      </c>
      <c r="S30" s="113">
        <f>SUM(O30:R30)</f>
        <v>150</v>
      </c>
      <c r="T30" s="161">
        <f>R30/S30</f>
        <v>0.8666666666666667</v>
      </c>
      <c r="U30" s="88"/>
      <c r="V30" s="158">
        <f>S30/S31</f>
        <v>5.4446460980036297E-2</v>
      </c>
    </row>
    <row r="31" spans="2:23" x14ac:dyDescent="0.2">
      <c r="N31" s="45"/>
      <c r="O31" s="109">
        <f>SUM(O27:O30)</f>
        <v>2304</v>
      </c>
      <c r="P31" s="110">
        <f>SUM(P27:P30)</f>
        <v>149</v>
      </c>
      <c r="Q31" s="110">
        <f>SUM(Q27:Q30)</f>
        <v>126</v>
      </c>
      <c r="R31" s="111">
        <f>SUM(R27:R30)</f>
        <v>176</v>
      </c>
      <c r="S31" s="56">
        <f>SUM(S27:S30)</f>
        <v>2755</v>
      </c>
      <c r="T31" s="45" t="s">
        <v>625</v>
      </c>
      <c r="U31" s="45" t="s">
        <v>598</v>
      </c>
      <c r="V31" s="45" t="s">
        <v>596</v>
      </c>
      <c r="W31" s="45" t="s">
        <v>948</v>
      </c>
    </row>
    <row r="32" spans="2:23" x14ac:dyDescent="0.2">
      <c r="N32" s="65" t="s">
        <v>598</v>
      </c>
      <c r="O32" s="72"/>
      <c r="P32" s="59">
        <f>P28/P31</f>
        <v>0.72483221476510062</v>
      </c>
      <c r="Q32" s="59">
        <f>Q29/Q31</f>
        <v>0.76984126984126988</v>
      </c>
      <c r="R32" s="60">
        <f>R30/R31</f>
        <v>0.73863636363636365</v>
      </c>
      <c r="S32" s="45"/>
      <c r="T32" s="46">
        <f>SUM(O27,P28,Q29,R30 )/S31</f>
        <v>0.92994555353901998</v>
      </c>
      <c r="U32" s="66">
        <f>(P28+Q29+R30)/SUM(P31:R31)</f>
        <v>0.74279379157427938</v>
      </c>
      <c r="V32" s="46">
        <f>(P28+Q29+R30)/SUM(S28:S30)</f>
        <v>0.80335731414868106</v>
      </c>
      <c r="W32" s="67">
        <f>2*U32*V32/(U32+V32)</f>
        <v>0.77188940092165892</v>
      </c>
    </row>
    <row r="33" spans="14:23" ht="17" customHeight="1" x14ac:dyDescent="0.2"/>
    <row r="40" spans="14:23" x14ac:dyDescent="0.2">
      <c r="N40" s="45" t="s">
        <v>949</v>
      </c>
      <c r="O40" s="109" t="s">
        <v>574</v>
      </c>
      <c r="P40" s="110" t="s">
        <v>575</v>
      </c>
      <c r="Q40" s="110" t="s">
        <v>576</v>
      </c>
      <c r="R40" s="111" t="s">
        <v>577</v>
      </c>
      <c r="S40" s="109" t="s">
        <v>599</v>
      </c>
      <c r="T40" s="43" t="s">
        <v>596</v>
      </c>
    </row>
    <row r="41" spans="14:23" x14ac:dyDescent="0.2">
      <c r="N41" s="55" t="s">
        <v>574</v>
      </c>
      <c r="O41">
        <v>2242</v>
      </c>
      <c r="P41">
        <v>38</v>
      </c>
      <c r="Q41">
        <v>23</v>
      </c>
      <c r="R41">
        <v>35</v>
      </c>
      <c r="S41" s="112">
        <f>SUM(O41:R41)</f>
        <v>2338</v>
      </c>
      <c r="T41" s="159"/>
      <c r="U41" s="88"/>
      <c r="V41" s="158">
        <f>S41/S45</f>
        <v>0.84863883847549915</v>
      </c>
    </row>
    <row r="42" spans="14:23" x14ac:dyDescent="0.2">
      <c r="N42" s="73" t="s">
        <v>575</v>
      </c>
      <c r="O42">
        <v>34</v>
      </c>
      <c r="P42">
        <v>107</v>
      </c>
      <c r="Q42">
        <v>0</v>
      </c>
      <c r="R42">
        <v>1</v>
      </c>
      <c r="S42" s="112">
        <f>SUM(O42:R42)</f>
        <v>142</v>
      </c>
      <c r="T42" s="160">
        <f>P42/S42</f>
        <v>0.75352112676056338</v>
      </c>
      <c r="U42" s="88"/>
      <c r="V42" s="158">
        <f>S42/S45</f>
        <v>5.1542649727767696E-2</v>
      </c>
    </row>
    <row r="43" spans="14:23" x14ac:dyDescent="0.2">
      <c r="N43" s="73" t="s">
        <v>576</v>
      </c>
      <c r="O43">
        <v>28</v>
      </c>
      <c r="P43">
        <v>1</v>
      </c>
      <c r="Q43">
        <v>94</v>
      </c>
      <c r="R43">
        <v>2</v>
      </c>
      <c r="S43" s="112">
        <f>SUM(O43:R43)</f>
        <v>125</v>
      </c>
      <c r="T43" s="160">
        <f>Q43/S43</f>
        <v>0.752</v>
      </c>
      <c r="U43" s="88"/>
      <c r="V43" s="158">
        <f>S43/S45</f>
        <v>4.5372050816696916E-2</v>
      </c>
    </row>
    <row r="44" spans="14:23" x14ac:dyDescent="0.2">
      <c r="N44" s="56" t="s">
        <v>577</v>
      </c>
      <c r="O44">
        <v>23</v>
      </c>
      <c r="P44">
        <v>0</v>
      </c>
      <c r="Q44">
        <v>1</v>
      </c>
      <c r="R44">
        <v>126</v>
      </c>
      <c r="S44" s="113">
        <f>SUM(O44:R44)</f>
        <v>150</v>
      </c>
      <c r="T44" s="161">
        <f>R44/S44</f>
        <v>0.84</v>
      </c>
      <c r="U44" s="88"/>
      <c r="V44" s="158">
        <f>S44/S45</f>
        <v>5.4446460980036297E-2</v>
      </c>
    </row>
    <row r="45" spans="14:23" x14ac:dyDescent="0.2">
      <c r="N45" s="45"/>
      <c r="O45" s="109">
        <f>SUM(O41:O44)</f>
        <v>2327</v>
      </c>
      <c r="P45" s="110">
        <f>SUM(P41:P44)</f>
        <v>146</v>
      </c>
      <c r="Q45" s="110">
        <f>SUM(Q41:Q44)</f>
        <v>118</v>
      </c>
      <c r="R45" s="111">
        <f>SUM(R41:R44)</f>
        <v>164</v>
      </c>
      <c r="S45" s="56">
        <f>SUM(S41:S44)</f>
        <v>2755</v>
      </c>
      <c r="T45" s="45" t="s">
        <v>625</v>
      </c>
      <c r="U45" s="45" t="s">
        <v>598</v>
      </c>
      <c r="V45" s="45" t="s">
        <v>596</v>
      </c>
      <c r="W45" s="45" t="s">
        <v>948</v>
      </c>
    </row>
    <row r="46" spans="14:23" x14ac:dyDescent="0.2">
      <c r="N46" s="65" t="s">
        <v>598</v>
      </c>
      <c r="O46" s="72"/>
      <c r="P46" s="59">
        <f>P42/P45</f>
        <v>0.73287671232876717</v>
      </c>
      <c r="Q46" s="59">
        <f>Q43/Q45</f>
        <v>0.79661016949152541</v>
      </c>
      <c r="R46" s="60">
        <f>R44/R45</f>
        <v>0.76829268292682928</v>
      </c>
      <c r="S46" s="45"/>
      <c r="T46" s="46">
        <f>SUM(O41,P42,Q43,R44 )/S45</f>
        <v>0.93248638838475495</v>
      </c>
      <c r="U46" s="66">
        <f>(P42+Q43+R44)/SUM(P45:R45)</f>
        <v>0.76401869158878499</v>
      </c>
      <c r="V46" s="46">
        <f>(P42+Q43+R44)/SUM(S42:S44)</f>
        <v>0.78417266187050361</v>
      </c>
      <c r="W46" s="67">
        <f>2*U46*V46/(U46+V46)</f>
        <v>0.77396449704142012</v>
      </c>
    </row>
    <row r="48" spans="14:23" x14ac:dyDescent="0.2">
      <c r="N48" s="45" t="s">
        <v>950</v>
      </c>
      <c r="O48" s="109" t="s">
        <v>574</v>
      </c>
      <c r="P48" s="110" t="s">
        <v>575</v>
      </c>
      <c r="Q48" s="110" t="s">
        <v>576</v>
      </c>
      <c r="R48" s="111" t="s">
        <v>577</v>
      </c>
      <c r="S48" s="109" t="s">
        <v>599</v>
      </c>
      <c r="T48" s="43" t="s">
        <v>596</v>
      </c>
    </row>
    <row r="49" spans="14:23" x14ac:dyDescent="0.2">
      <c r="N49" s="55" t="s">
        <v>574</v>
      </c>
      <c r="O49">
        <v>2248</v>
      </c>
      <c r="P49">
        <v>35</v>
      </c>
      <c r="Q49">
        <v>22</v>
      </c>
      <c r="R49">
        <v>33</v>
      </c>
      <c r="S49" s="112">
        <f>SUM(O49:R49)</f>
        <v>2338</v>
      </c>
      <c r="T49" s="159"/>
      <c r="U49" s="88"/>
      <c r="V49" s="158">
        <f>S49/S53</f>
        <v>0.84863883847549915</v>
      </c>
    </row>
    <row r="50" spans="14:23" x14ac:dyDescent="0.2">
      <c r="N50" s="73" t="s">
        <v>575</v>
      </c>
      <c r="O50">
        <v>37</v>
      </c>
      <c r="P50">
        <v>104</v>
      </c>
      <c r="Q50">
        <v>0</v>
      </c>
      <c r="R50">
        <v>1</v>
      </c>
      <c r="S50" s="112">
        <f>SUM(O50:R50)</f>
        <v>142</v>
      </c>
      <c r="T50" s="160">
        <f>P50/S50</f>
        <v>0.73239436619718312</v>
      </c>
      <c r="U50" s="88"/>
      <c r="V50" s="158">
        <f>S50/S53</f>
        <v>5.1542649727767696E-2</v>
      </c>
    </row>
    <row r="51" spans="14:23" x14ac:dyDescent="0.2">
      <c r="N51" s="73" t="s">
        <v>576</v>
      </c>
      <c r="O51">
        <v>30</v>
      </c>
      <c r="P51">
        <v>1</v>
      </c>
      <c r="Q51">
        <v>92</v>
      </c>
      <c r="R51">
        <v>2</v>
      </c>
      <c r="S51" s="112">
        <f>SUM(O51:R51)</f>
        <v>125</v>
      </c>
      <c r="T51" s="160">
        <f>Q51/S51</f>
        <v>0.73599999999999999</v>
      </c>
      <c r="U51" s="88"/>
      <c r="V51" s="158">
        <f>S51/S53</f>
        <v>4.5372050816696916E-2</v>
      </c>
    </row>
    <row r="52" spans="14:23" x14ac:dyDescent="0.2">
      <c r="N52" s="56" t="s">
        <v>577</v>
      </c>
      <c r="O52">
        <v>25</v>
      </c>
      <c r="P52">
        <v>0</v>
      </c>
      <c r="Q52">
        <v>1</v>
      </c>
      <c r="R52">
        <v>124</v>
      </c>
      <c r="S52" s="113">
        <f>SUM(O52:R52)</f>
        <v>150</v>
      </c>
      <c r="T52" s="161">
        <f>R52/S52</f>
        <v>0.82666666666666666</v>
      </c>
      <c r="U52" s="88"/>
      <c r="V52" s="158">
        <f>S52/S53</f>
        <v>5.4446460980036297E-2</v>
      </c>
    </row>
    <row r="53" spans="14:23" x14ac:dyDescent="0.2">
      <c r="N53" s="45"/>
      <c r="O53" s="109">
        <f>SUM(O49:O52)</f>
        <v>2340</v>
      </c>
      <c r="P53" s="110">
        <f>SUM(P49:P52)</f>
        <v>140</v>
      </c>
      <c r="Q53" s="110">
        <f>SUM(Q49:Q52)</f>
        <v>115</v>
      </c>
      <c r="R53" s="111">
        <f>SUM(R49:R52)</f>
        <v>160</v>
      </c>
      <c r="S53" s="56">
        <f>SUM(S49:S52)</f>
        <v>2755</v>
      </c>
      <c r="T53" s="45" t="s">
        <v>625</v>
      </c>
      <c r="U53" s="45" t="s">
        <v>598</v>
      </c>
      <c r="V53" s="45" t="s">
        <v>596</v>
      </c>
      <c r="W53" s="45" t="s">
        <v>948</v>
      </c>
    </row>
    <row r="54" spans="14:23" x14ac:dyDescent="0.2">
      <c r="N54" s="65" t="s">
        <v>598</v>
      </c>
      <c r="O54" s="72"/>
      <c r="P54" s="59">
        <f>P50/P53</f>
        <v>0.74285714285714288</v>
      </c>
      <c r="Q54" s="59">
        <f>Q51/Q53</f>
        <v>0.8</v>
      </c>
      <c r="R54" s="60">
        <f>R52/R53</f>
        <v>0.77500000000000002</v>
      </c>
      <c r="S54" s="45"/>
      <c r="T54" s="46">
        <f>SUM(O49,P50,Q51,R52 )/S53</f>
        <v>0.93212341197822146</v>
      </c>
      <c r="U54" s="66">
        <f>(P50+Q51+R52)/SUM(P53:R53)</f>
        <v>0.77108433734939763</v>
      </c>
      <c r="V54" s="46">
        <f>(P50+Q51+R52)/SUM(S50:S52)</f>
        <v>0.76738609112709832</v>
      </c>
      <c r="W54" s="67">
        <f>2*U54*V54/(U54+V54)</f>
        <v>0.76923076923076938</v>
      </c>
    </row>
  </sheetData>
  <phoneticPr fontId="2" type="noConversion"/>
  <pageMargins left="0.7" right="0.7" top="0.75" bottom="0.75" header="0.3" footer="0.3"/>
  <ignoredErrors>
    <ignoredError sqref="J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SemEval2018_Task3_A</vt:lpstr>
      <vt:lpstr>SemEval2018_Task3_B</vt:lpstr>
      <vt:lpstr>SemEval2019_Task3</vt:lpstr>
      <vt:lpstr>SemEval2019_Task3 混淆矩阵</vt:lpstr>
      <vt:lpstr>工作表1</vt:lpstr>
      <vt:lpstr>93submit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2019-01-22T07:19:14Z</dcterms:modified>
</cp:coreProperties>
</file>