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2180" yWindow="680" windowWidth="23220" windowHeight="13500" tabRatio="500" activeTab="7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00" i="2" l="1"/>
  <c r="AN100" i="2"/>
  <c r="AM118" i="2"/>
  <c r="AN118" i="2"/>
  <c r="AN101" i="2"/>
  <c r="AN119" i="2"/>
  <c r="AM101" i="2"/>
  <c r="AM119" i="2"/>
  <c r="AN99" i="2"/>
  <c r="AN117" i="2"/>
  <c r="AN102" i="2"/>
  <c r="AN120" i="2"/>
  <c r="AM99" i="2"/>
  <c r="AM117" i="2"/>
  <c r="AQ117" i="2"/>
  <c r="AT117" i="2"/>
  <c r="AM102" i="2"/>
  <c r="AM120" i="2"/>
  <c r="AM121" i="2"/>
  <c r="AM122" i="2"/>
  <c r="AU117" i="2"/>
  <c r="AQ118" i="2"/>
  <c r="AT118" i="2"/>
  <c r="AN121" i="2"/>
  <c r="AN122" i="2"/>
  <c r="AU118" i="2"/>
  <c r="AQ119" i="2"/>
  <c r="AT119" i="2"/>
  <c r="AO121" i="2"/>
  <c r="AO122" i="2"/>
  <c r="AU119" i="2"/>
  <c r="AQ120" i="2"/>
  <c r="AT120" i="2"/>
  <c r="AP121" i="2"/>
  <c r="AP122" i="2"/>
  <c r="AU120" i="2"/>
  <c r="AW122" i="2"/>
  <c r="AV122" i="2"/>
  <c r="AU122" i="2"/>
  <c r="AQ121" i="2"/>
  <c r="AT122" i="2"/>
  <c r="AS120" i="2"/>
  <c r="AR120" i="2"/>
  <c r="AS119" i="2"/>
  <c r="AR119" i="2"/>
  <c r="AS118" i="2"/>
  <c r="AR118" i="2"/>
  <c r="AR117" i="2"/>
  <c r="AN109" i="2"/>
  <c r="AN110" i="2"/>
  <c r="AN111" i="2"/>
  <c r="AN108" i="2"/>
  <c r="AM109" i="2"/>
  <c r="AM110" i="2"/>
  <c r="AM111" i="2"/>
  <c r="AM108" i="2"/>
  <c r="AQ108" i="2"/>
  <c r="AT108" i="2"/>
  <c r="AM112" i="2"/>
  <c r="AM113" i="2"/>
  <c r="AU108" i="2"/>
  <c r="AQ109" i="2"/>
  <c r="AT109" i="2"/>
  <c r="AN112" i="2"/>
  <c r="AN113" i="2"/>
  <c r="AU109" i="2"/>
  <c r="AQ110" i="2"/>
  <c r="AT110" i="2"/>
  <c r="AO112" i="2"/>
  <c r="AO113" i="2"/>
  <c r="AU110" i="2"/>
  <c r="AQ111" i="2"/>
  <c r="AT111" i="2"/>
  <c r="AP112" i="2"/>
  <c r="AP113" i="2"/>
  <c r="AU111" i="2"/>
  <c r="AW113" i="2"/>
  <c r="AV113" i="2"/>
  <c r="AU113" i="2"/>
  <c r="AQ112" i="2"/>
  <c r="AT113" i="2"/>
  <c r="AS111" i="2"/>
  <c r="AR111" i="2"/>
  <c r="AS110" i="2"/>
  <c r="AR110" i="2"/>
  <c r="AS109" i="2"/>
  <c r="AR109" i="2"/>
  <c r="AR108" i="2"/>
  <c r="AQ99" i="2"/>
  <c r="AT99" i="2"/>
  <c r="AM103" i="2"/>
  <c r="AM104" i="2"/>
  <c r="AU99" i="2"/>
  <c r="AQ100" i="2"/>
  <c r="AT100" i="2"/>
  <c r="AN103" i="2"/>
  <c r="AN104" i="2"/>
  <c r="AU100" i="2"/>
  <c r="AQ101" i="2"/>
  <c r="AT101" i="2"/>
  <c r="AO103" i="2"/>
  <c r="AO104" i="2"/>
  <c r="AU101" i="2"/>
  <c r="AQ102" i="2"/>
  <c r="AT102" i="2"/>
  <c r="AP103" i="2"/>
  <c r="AP104" i="2"/>
  <c r="AU102" i="2"/>
  <c r="AW104" i="2"/>
  <c r="AQ90" i="2"/>
  <c r="AT90" i="2"/>
  <c r="AM94" i="2"/>
  <c r="AM95" i="2"/>
  <c r="AU90" i="2"/>
  <c r="AQ91" i="2"/>
  <c r="AT91" i="2"/>
  <c r="AN94" i="2"/>
  <c r="AN95" i="2"/>
  <c r="AU91" i="2"/>
  <c r="AQ92" i="2"/>
  <c r="AT92" i="2"/>
  <c r="AO94" i="2"/>
  <c r="AO95" i="2"/>
  <c r="AU92" i="2"/>
  <c r="AQ93" i="2"/>
  <c r="AT93" i="2"/>
  <c r="AP94" i="2"/>
  <c r="AP95" i="2"/>
  <c r="AU93" i="2"/>
  <c r="AW95" i="2"/>
  <c r="AN85" i="2"/>
  <c r="AN86" i="2"/>
  <c r="AQ82" i="2"/>
  <c r="AT82" i="2"/>
  <c r="AU82" i="2"/>
  <c r="AP85" i="2"/>
  <c r="AP86" i="2"/>
  <c r="AQ84" i="2"/>
  <c r="AT84" i="2"/>
  <c r="AU84" i="2"/>
  <c r="AM85" i="2"/>
  <c r="AM86" i="2"/>
  <c r="AQ81" i="2"/>
  <c r="AT81" i="2"/>
  <c r="AU81" i="2"/>
  <c r="AU104" i="2"/>
  <c r="AV104" i="2"/>
  <c r="AQ103" i="2"/>
  <c r="AT104" i="2"/>
  <c r="AS102" i="2"/>
  <c r="AR102" i="2"/>
  <c r="AS101" i="2"/>
  <c r="AR101" i="2"/>
  <c r="AS100" i="2"/>
  <c r="AR100" i="2"/>
  <c r="AR99" i="2"/>
  <c r="AU95" i="2"/>
  <c r="AV95" i="2"/>
  <c r="AQ94" i="2"/>
  <c r="AT95" i="2"/>
  <c r="AS93" i="2"/>
  <c r="AR93" i="2"/>
  <c r="AS92" i="2"/>
  <c r="AR92" i="2"/>
  <c r="AS91" i="2"/>
  <c r="AR91" i="2"/>
  <c r="AR90" i="2"/>
  <c r="AO85" i="2"/>
  <c r="AU86" i="2"/>
  <c r="AV86" i="2"/>
  <c r="AW86" i="2"/>
  <c r="AQ85" i="2"/>
  <c r="AT86" i="2"/>
  <c r="AO86" i="2"/>
  <c r="AS84" i="2"/>
  <c r="AR84" i="2"/>
  <c r="AS82" i="2"/>
  <c r="AR82" i="2"/>
  <c r="AR81" i="2"/>
  <c r="O165" i="1"/>
  <c r="O164" i="1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<sst xmlns="http://schemas.openxmlformats.org/spreadsheetml/2006/main" count="3374" uniqueCount="1241">
  <si>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</si>
  <si>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</si>
  <si>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</si>
  <si>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</si>
  <si>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</si>
  <si>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</si>
  <si>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</si>
  <si>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</si>
  <si>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</si>
  <si>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</si>
  <si>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</si>
  <si>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</si>
  <si>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</si>
  <si>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</si>
  <si>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</si>
  <si>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</si>
  <si>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</si>
  <si>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</si>
  <si>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</si>
  <si>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</si>
  <si>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</si>
  <si>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</si>
  <si>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</si>
  <si>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</si>
  <si>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</si>
  <si>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</si>
  <si>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</si>
  <si>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</si>
  <si>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</si>
  <si>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</si>
  <si>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</si>
  <si>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</si>
  <si>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</si>
  <si>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</si>
  <si>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</si>
  <si>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</si>
  <si>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</si>
  <si>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</si>
  <si>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</si>
  <si>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</si>
  <si>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</si>
  <si>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</si>
  <si>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</si>
  <si>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</si>
  <si>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</si>
  <si>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</si>
  <si>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</si>
  <si>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</si>
  <si>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</si>
  <si>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</si>
  <si>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</si>
  <si>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</si>
  <si>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</si>
  <si>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</si>
  <si>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</si>
  <si>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</si>
  <si>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</si>
  <si>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</si>
  <si>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</si>
  <si>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</si>
  <si>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</si>
  <si>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</si>
  <si>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</si>
  <si>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</si>
  <si>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</si>
  <si>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</si>
  <si>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</si>
  <si>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</si>
  <si>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</si>
  <si>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</si>
  <si>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</si>
  <si>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</si>
  <si>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</si>
  <si>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</si>
  <si>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</si>
  <si>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</si>
  <si>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</si>
  <si>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</si>
  <si>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</si>
  <si>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</si>
  <si>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</si>
  <si>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</si>
  <si>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</si>
  <si>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</si>
  <si>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</si>
  <si>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</si>
  <si>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</si>
  <si>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</si>
  <si>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</si>
  <si>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</si>
  <si>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</si>
  <si>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</si>
  <si>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</si>
  <si>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</si>
  <si>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</si>
  <si>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</si>
  <si>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</si>
  <si>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</si>
  <si>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</si>
  <si>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</si>
  <si>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</si>
  <si>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</si>
  <si>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</si>
  <si>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</si>
  <si>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</si>
  <si>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</si>
  <si>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</si>
  <si>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</si>
  <si>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</si>
  <si>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</si>
  <si>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</si>
  <si>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</si>
  <si>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</si>
  <si>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</si>
  <si>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</si>
  <si>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</si>
  <si>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</si>
  <si>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</si>
  <si>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</si>
  <si>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</si>
  <si>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</si>
  <si>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</si>
  <si>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</si>
  <si>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</si>
  <si>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</si>
  <si>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</si>
  <si>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</si>
  <si>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</si>
  <si>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</si>
  <si>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</si>
  <si>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</si>
  <si>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</si>
  <si>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</si>
  <si>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</si>
  <si>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</si>
  <si>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</si>
  <si>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</si>
  <si>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</si>
  <si>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</si>
  <si>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</si>
  <si>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</si>
  <si>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</si>
  <si>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</si>
  <si>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</si>
  <si>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</si>
  <si>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</si>
  <si>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</si>
  <si>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</si>
  <si>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</si>
  <si>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</si>
  <si>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</si>
  <si>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</si>
  <si>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</si>
  <si>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</si>
  <si>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</si>
  <si>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</si>
  <si>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</si>
  <si>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</si>
  <si>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</si>
  <si>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</si>
  <si>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</si>
  <si>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</si>
  <si>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</si>
  <si>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</si>
  <si>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</si>
  <si>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</si>
  <si>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</si>
  <si>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</si>
  <si>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</si>
  <si>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</si>
  <si>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</si>
  <si>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</si>
  <si>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</si>
  <si>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</si>
  <si>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</si>
  <si>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</si>
  <si>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</si>
  <si>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</si>
  <si>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</si>
  <si>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</si>
  <si>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</si>
  <si>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</si>
  <si>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</si>
  <si>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</si>
  <si>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</si>
  <si>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</si>
  <si>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</si>
  <si>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</si>
  <si>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</si>
  <si>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</si>
  <si>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</si>
  <si>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</si>
  <si>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</si>
  <si>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</si>
  <si>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</si>
  <si>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</si>
  <si>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</si>
  <si>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</si>
  <si>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</si>
  <si>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</si>
  <si>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</si>
  <si>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</si>
  <si>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</si>
  <si>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</si>
  <si>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</si>
  <si>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</si>
  <si>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</si>
  <si>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</si>
  <si>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</si>
  <si>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</si>
  <si>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</si>
  <si>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</si>
  <si>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</si>
  <si>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</si>
  <si>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</si>
  <si>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</si>
  <si>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</si>
  <si>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</si>
  <si>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</si>
  <si>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</si>
  <si>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</si>
  <si>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</si>
  <si>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</si>
  <si>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</si>
  <si>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</si>
  <si>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</si>
  <si>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</si>
  <si>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</si>
  <si>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</si>
  <si>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</si>
  <si>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</si>
  <si>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</si>
  <si>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</si>
  <si>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</si>
  <si>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</si>
  <si>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</si>
  <si>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</si>
  <si>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</si>
  <si>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</si>
  <si>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</si>
  <si>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</si>
  <si>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</si>
  <si>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</si>
  <si>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</si>
  <si>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</si>
  <si>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</si>
  <si>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</si>
  <si>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</si>
  <si>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</si>
  <si>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</si>
  <si>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</si>
  <si>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</si>
  <si>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</si>
  <si>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</si>
  <si>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</si>
  <si>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</si>
  <si>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</si>
  <si>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</si>
  <si>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</si>
  <si>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</si>
  <si>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</si>
  <si>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</si>
  <si>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</si>
  <si>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</si>
  <si>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</si>
  <si>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</si>
  <si>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</si>
  <si>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</si>
  <si>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</si>
  <si>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</si>
  <si>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</si>
  <si>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</si>
  <si>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</si>
  <si>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</si>
  <si>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</si>
  <si>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</si>
  <si>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</si>
  <si>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</si>
  <si>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</si>
  <si>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</si>
  <si>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</si>
  <si>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</si>
  <si>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</si>
  <si>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</si>
  <si>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</si>
  <si>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</si>
  <si>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</si>
  <si>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</si>
  <si>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</si>
  <si>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</si>
  <si>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</si>
  <si>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</si>
  <si>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</si>
  <si>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</si>
  <si>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</si>
  <si>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</si>
  <si>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</si>
  <si>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</si>
  <si>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</si>
  <si>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</si>
  <si>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</si>
  <si>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</si>
  <si>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</si>
  <si>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</si>
  <si>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</si>
  <si>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</si>
  <si>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</si>
  <si>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</si>
  <si>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</si>
  <si>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</si>
  <si>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</si>
  <si>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</si>
  <si>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</si>
  <si>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</si>
  <si>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</si>
  <si>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</si>
  <si>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</si>
  <si>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</si>
  <si>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</si>
  <si>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</si>
  <si>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</si>
  <si>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</si>
  <si>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</si>
  <si>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</si>
  <si>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</si>
  <si>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</si>
  <si>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</si>
  <si>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</si>
  <si>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</si>
  <si>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</si>
  <si>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</si>
  <si>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</si>
  <si>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</si>
  <si>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</si>
  <si>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</si>
  <si>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</si>
  <si>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</si>
  <si>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</si>
  <si>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</si>
  <si>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</si>
  <si>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</si>
  <si>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</si>
  <si>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</si>
  <si>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</si>
  <si>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</si>
  <si>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</si>
  <si>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</si>
  <si>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</si>
  <si>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</si>
  <si>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</si>
  <si>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</si>
  <si>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</si>
  <si>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</si>
  <si>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</si>
  <si>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</si>
  <si>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</si>
  <si>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</si>
  <si>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</si>
  <si>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</si>
  <si>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</si>
  <si>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</si>
  <si>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</si>
  <si>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</si>
  <si>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</si>
  <si>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</si>
  <si>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</si>
  <si>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</si>
  <si>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</si>
  <si>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</si>
  <si>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</si>
  <si>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</si>
  <si>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</si>
  <si>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</si>
  <si>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</si>
  <si>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</si>
  <si>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</si>
  <si>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</si>
  <si>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</si>
  <si>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</si>
  <si>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</si>
  <si>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</si>
  <si>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</si>
  <si>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</si>
  <si>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</si>
  <si>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</si>
  <si>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</si>
  <si>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</si>
  <si>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</si>
  <si>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</si>
  <si>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</si>
  <si>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</si>
  <si>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</si>
  <si>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</si>
  <si>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</si>
  <si>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</si>
  <si>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</si>
  <si>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</si>
  <si>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</si>
  <si>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</si>
  <si>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</si>
  <si>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</si>
  <si>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</si>
  <si>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</si>
  <si>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</si>
  <si>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</si>
  <si>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</si>
  <si>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</si>
  <si>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</si>
  <si>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</si>
  <si>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</si>
  <si>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</si>
  <si>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</si>
  <si>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</si>
  <si>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</si>
  <si>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</si>
  <si>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</si>
  <si>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</si>
  <si>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</si>
  <si>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</si>
  <si>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</si>
  <si>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</si>
  <si>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</si>
  <si>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</si>
  <si>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</si>
  <si>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</si>
  <si>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</si>
  <si>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</si>
  <si>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</si>
  <si>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</si>
  <si>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</si>
  <si>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</si>
  <si>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</si>
  <si>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</si>
  <si>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</si>
  <si>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</si>
  <si>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</si>
  <si>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</si>
  <si>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</si>
  <si>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</si>
  <si>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</si>
  <si>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</si>
  <si>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</si>
  <si>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</si>
  <si>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</si>
  <si>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</si>
  <si>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</si>
  <si>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</si>
  <si>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</si>
  <si>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</si>
  <si>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</si>
  <si>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</si>
  <si>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</si>
  <si>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</si>
  <si>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</si>
  <si>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</si>
  <si>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</si>
  <si>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</si>
  <si>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</si>
  <si>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</si>
  <si>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</si>
  <si>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</si>
  <si>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</si>
  <si>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</si>
  <si>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</si>
  <si>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</si>
  <si>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</si>
  <si>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</si>
  <si>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</si>
  <si>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</si>
  <si>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</si>
  <si>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</si>
  <si>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</si>
  <si>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</si>
  <si>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</si>
  <si>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</si>
  <si>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</si>
  <si>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</si>
  <si>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</si>
  <si>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</si>
  <si>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</si>
  <si>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</si>
  <si>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</si>
  <si>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</si>
  <si>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</si>
  <si>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</si>
  <si>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</si>
  <si>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</si>
  <si>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</si>
  <si>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</si>
  <si>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</si>
  <si>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</si>
  <si>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</si>
  <si>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</si>
  <si>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</si>
  <si>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</si>
  <si>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</si>
  <si>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</si>
  <si>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</si>
  <si>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</si>
  <si>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</si>
  <si>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</si>
  <si>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</si>
  <si>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</si>
  <si>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</si>
  <si>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</si>
  <si>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</si>
  <si>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</si>
  <si>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</si>
  <si>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</si>
  <si>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</si>
  <si>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</si>
  <si>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</si>
  <si>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</si>
  <si>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</si>
  <si>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</si>
  <si>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</si>
  <si>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</si>
  <si>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</si>
  <si>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</si>
  <si>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</si>
  <si>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</si>
  <si>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</si>
  <si>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</si>
  <si>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</si>
  <si>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</si>
  <si>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</si>
  <si>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</si>
  <si>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</si>
  <si>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</si>
  <si>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</si>
  <si>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</si>
  <si>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</si>
  <si>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</si>
  <si>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</si>
  <si>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</si>
  <si>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</si>
  <si>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</si>
  <si>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</si>
  <si>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</si>
  <si>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</si>
  <si>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</si>
  <si>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</si>
  <si>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</si>
  <si>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</si>
  <si>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</si>
  <si>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</si>
  <si>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</si>
  <si>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</si>
  <si>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</si>
  <si>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</si>
  <si>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</si>
  <si>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</si>
  <si>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</si>
  <si>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</si>
  <si>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</si>
  <si>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</si>
  <si>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</si>
  <si>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</si>
  <si>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</si>
  <si>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</si>
  <si>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</si>
  <si>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</si>
  <si>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</si>
  <si>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</si>
  <si>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</si>
  <si>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</si>
  <si>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</si>
  <si>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</si>
  <si>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</si>
  <si>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</si>
  <si>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</si>
  <si>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</si>
  <si>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</si>
  <si>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</si>
  <si>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</si>
  <si>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</si>
  <si>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</si>
  <si>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</si>
  <si>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</si>
  <si>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</si>
  <si>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</si>
  <si>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</si>
  <si>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</si>
  <si>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</si>
  <si>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</si>
  <si>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</si>
  <si>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</si>
  <si>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</si>
  <si>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</si>
  <si>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</si>
  <si>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</si>
  <si>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</si>
  <si>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</si>
  <si>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</si>
  <si>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</si>
  <si>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</si>
  <si>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</si>
  <si>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</si>
  <si>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</si>
  <si>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</si>
  <si>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</si>
  <si>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</si>
  <si>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</si>
  <si>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</si>
  <si>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</si>
  <si>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</si>
  <si>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</si>
  <si>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</si>
  <si>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</si>
  <si>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</si>
  <si>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</si>
  <si>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</si>
  <si>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</si>
  <si>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</si>
  <si>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</si>
  <si>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</si>
  <si>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</si>
  <si>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</si>
  <si>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</si>
  <si>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</si>
  <si>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</si>
  <si>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</si>
  <si>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</si>
  <si>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</si>
  <si>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</si>
  <si>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</si>
  <si>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</si>
  <si>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</si>
  <si>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</si>
  <si>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</si>
  <si>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</si>
  <si>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</si>
  <si>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</si>
  <si>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</si>
  <si>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</si>
  <si>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</si>
  <si>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</si>
  <si>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</si>
  <si>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</si>
  <si>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</si>
  <si>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</si>
  <si>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</si>
  <si>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</si>
  <si>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</si>
  <si>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</si>
  <si>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</si>
  <si>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</si>
  <si>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</si>
  <si>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</si>
  <si>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</si>
  <si>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</si>
  <si>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</si>
  <si>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</si>
  <si>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</si>
  <si>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</si>
  <si>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</si>
  <si>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</si>
  <si>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</si>
  <si>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</si>
  <si>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</si>
  <si>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</si>
  <si>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</si>
  <si>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</si>
  <si>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</si>
  <si>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</si>
  <si>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</si>
  <si>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</si>
  <si>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</si>
  <si>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</si>
  <si>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</si>
  <si>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</si>
  <si>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</si>
  <si>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</si>
  <si>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</si>
  <si>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</si>
  <si>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</si>
  <si>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</si>
  <si>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</si>
  <si>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</si>
  <si>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</si>
  <si>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</si>
  <si>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</si>
  <si>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</si>
  <si>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</si>
  <si>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</si>
  <si>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</si>
  <si>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</si>
  <si>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</si>
  <si>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</si>
  <si>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</si>
  <si>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</si>
  <si>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</si>
  <si>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</si>
  <si>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</si>
  <si>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</si>
  <si>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</si>
  <si>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</si>
  <si>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</si>
  <si>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</si>
  <si>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</si>
  <si>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</si>
  <si>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</si>
  <si>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</si>
  <si>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</si>
  <si>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</si>
  <si>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</si>
  <si>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</si>
  <si>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</si>
  <si>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</si>
  <si>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</si>
  <si>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</si>
  <si>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</si>
  <si>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</si>
  <si>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</si>
  <si>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</si>
  <si>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</si>
  <si>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</si>
  <si>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</si>
  <si>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</si>
  <si>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</si>
  <si>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</si>
  <si>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</si>
  <si>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</si>
  <si>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</si>
  <si>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</si>
  <si>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</si>
  <si>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</si>
  <si>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</si>
  <si>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</si>
  <si>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</si>
  <si>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</si>
  <si>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</si>
  <si>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</si>
  <si>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</si>
  <si>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</si>
  <si>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</si>
  <si>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</si>
  <si>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</si>
  <si>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</si>
  <si>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</si>
  <si>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</si>
  <si>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</si>
  <si>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</si>
  <si>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</si>
  <si>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</si>
  <si>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</si>
  <si>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</si>
  <si>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</si>
  <si>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</si>
  <si>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</si>
  <si>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</si>
  <si>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</si>
  <si>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</si>
  <si>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</si>
  <si>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</si>
  <si>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</si>
  <si>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</si>
  <si>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</si>
  <si>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</si>
  <si>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</si>
  <si>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</si>
  <si>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</si>
  <si>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</si>
  <si>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</si>
  <si>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</si>
  <si>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</si>
  <si>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</si>
  <si>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</si>
  <si>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</si>
  <si>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</si>
  <si>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</si>
  <si>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</si>
  <si>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</si>
  <si>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</si>
  <si>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</si>
  <si>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</si>
  <si>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</si>
  <si>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</si>
  <si>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</si>
  <si>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</si>
  <si>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</si>
  <si>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</si>
  <si>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</si>
  <si>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</si>
  <si>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</si>
  <si>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</si>
  <si>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</si>
  <si>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</si>
  <si>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</si>
  <si>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</si>
  <si>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</si>
  <si>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</si>
  <si>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</si>
  <si>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</si>
  <si>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</si>
  <si>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</si>
  <si>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</si>
  <si>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</si>
  <si>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</si>
  <si>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</si>
  <si>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</si>
  <si>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</si>
  <si>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</si>
  <si>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</si>
  <si>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</si>
  <si>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</si>
  <si>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</si>
  <si>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</si>
  <si>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</si>
  <si>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</si>
  <si>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</si>
  <si>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</si>
  <si>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</si>
  <si>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</si>
  <si>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</si>
  <si>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</si>
  <si>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</si>
  <si>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</si>
  <si>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</si>
  <si>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</si>
  <si>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</si>
  <si>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</si>
  <si>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</si>
  <si>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</si>
  <si>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</si>
  <si>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</si>
  <si>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</si>
  <si>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</si>
  <si>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</si>
  <si>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</si>
  <si>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</si>
  <si>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</si>
  <si>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</si>
  <si>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</si>
  <si>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</si>
  <si>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</si>
  <si>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</si>
  <si>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</si>
  <si>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</si>
  <si>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</si>
  <si>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</si>
  <si>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</si>
  <si>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</si>
  <si>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</si>
  <si>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</si>
  <si>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</si>
  <si>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</si>
  <si>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</si>
  <si>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</si>
  <si>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</si>
  <si>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</si>
  <si>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</si>
  <si>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</si>
  <si>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</si>
  <si>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</si>
  <si>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</si>
  <si>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</si>
  <si>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</si>
  <si>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</si>
  <si>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</si>
  <si>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</si>
  <si>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</si>
  <si>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</si>
  <si>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</si>
  <si>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</si>
  <si>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</si>
  <si>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</si>
  <si>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</si>
  <si>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</si>
  <si>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</si>
  <si>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</si>
  <si>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</si>
  <si>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</si>
  <si>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</si>
  <si>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</si>
  <si>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</si>
  <si>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</si>
  <si>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</si>
  <si>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</si>
  <si>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</si>
  <si>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</si>
  <si>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</si>
  <si>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</si>
  <si>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</si>
  <si>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</si>
  <si>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</si>
  <si>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</si>
  <si>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</si>
  <si>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</si>
  <si>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</si>
  <si>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</si>
  <si>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</si>
  <si>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</si>
  <si>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</si>
  <si>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</si>
  <si>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</si>
  <si>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</si>
  <si>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</si>
  <si>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</si>
  <si>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</si>
  <si>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</si>
  <si>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</si>
  <si>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</si>
  <si>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</si>
  <si>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</si>
  <si>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</si>
  <si>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</si>
  <si>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</si>
  <si>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</si>
  <si>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</si>
  <si>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</si>
  <si>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</si>
  <si>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</si>
  <si>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</si>
  <si>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</si>
  <si>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</si>
  <si>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</si>
  <si>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</si>
  <si>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</si>
  <si>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</si>
  <si>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</si>
  <si>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</si>
  <si>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</si>
  <si>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</si>
  <si>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</si>
  <si>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</si>
  <si>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</si>
  <si>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</si>
  <si>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</si>
  <si>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</si>
  <si>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</si>
  <si>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</si>
  <si>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</si>
  <si>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</si>
  <si>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</si>
  <si>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</si>
  <si>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</si>
  <si>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</si>
  <si>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</si>
  <si>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</si>
  <si>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</si>
  <si>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</si>
  <si>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</si>
  <si>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</si>
  <si>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</si>
  <si>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</si>
  <si>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</si>
  <si>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</si>
  <si>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</si>
  <si>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</si>
  <si>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</si>
  <si>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</si>
  <si>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</si>
  <si>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</si>
  <si>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</si>
  <si>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</si>
  <si>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</si>
  <si>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</si>
  <si>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</si>
  <si>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</si>
  <si>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</si>
  <si>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</si>
  <si>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</si>
  <si>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</si>
  <si>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</si>
  <si>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</si>
  <si>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</si>
  <si>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</si>
  <si>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</si>
  <si>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</si>
  <si>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</si>
  <si>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</si>
  <si>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</si>
  <si>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</si>
  <si>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</si>
  <si>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</si>
  <si>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</si>
  <si>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</si>
  <si>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</si>
  <si>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</si>
  <si>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</si>
  <si>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</si>
  <si>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</si>
  <si>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</si>
  <si>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</si>
  <si>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</si>
  <si>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</si>
  <si>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</si>
  <si>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</si>
  <si>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</si>
  <si>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</si>
  <si>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</si>
  <si>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</si>
  <si>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</si>
  <si>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</si>
  <si>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</si>
  <si>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</si>
  <si>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</si>
  <si>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</si>
  <si>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</si>
  <si>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</si>
  <si>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</si>
  <si>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</si>
  <si>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</si>
  <si>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</si>
  <si>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</si>
  <si>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</si>
  <si>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</si>
  <si>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</si>
  <si>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</si>
  <si>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</si>
  <si>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</si>
  <si>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</si>
  <si>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</si>
  <si>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</si>
  <si>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</si>
  <si>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</si>
  <si>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</si>
  <si>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</si>
  <si>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</si>
  <si>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</si>
  <si>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</si>
  <si>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</si>
  <si>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</si>
  <si>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</si>
  <si>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</si>
  <si>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</si>
  <si>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</si>
  <si>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</si>
  <si>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</si>
  <si>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</si>
  <si>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</si>
  <si>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</si>
  <si>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</si>
  <si>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</si>
  <si>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</si>
  <si>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</si>
  <si>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</si>
  <si>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</si>
  <si>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</si>
  <si>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</si>
  <si>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</si>
  <si>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</si>
  <si>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</si>
  <si>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</si>
  <si>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</si>
  <si>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</si>
  <si>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</si>
  <si>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</si>
  <si>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</si>
  <si>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</si>
  <si>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</si>
  <si>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</si>
  <si>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</si>
  <si>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</si>
  <si>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</si>
  <si>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</si>
  <si>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</si>
  <si>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</si>
  <si>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</si>
  <si>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</si>
  <si>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</si>
  <si>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</si>
  <si>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</si>
  <si>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</si>
  <si>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</si>
  <si>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</si>
  <si>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</si>
  <si>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</si>
  <si>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</si>
  <si>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</si>
  <si>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</si>
  <si>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</si>
  <si>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</si>
  <si>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</si>
  <si>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</si>
  <si>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</si>
  <si>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</si>
  <si>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</si>
  <si>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</si>
  <si>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</si>
  <si>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</si>
  <si>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</si>
  <si>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</si>
  <si>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</si>
  <si>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</si>
  <si>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</si>
  <si>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</si>
  <si>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</si>
  <si>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</si>
  <si>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</si>
  <si>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</si>
  <si>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</si>
  <si>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</si>
  <si>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</si>
  <si>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</si>
  <si>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</si>
  <si>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</si>
  <si>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</si>
  <si>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</si>
  <si>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</si>
  <si>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</si>
  <si>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</si>
  <si>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</si>
  <si>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</si>
  <si>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</si>
  <si>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</si>
  <si>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</si>
  <si>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</si>
  <si>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</si>
  <si>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</si>
  <si>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</si>
  <si>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</si>
  <si>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</si>
  <si>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</si>
  <si>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</si>
  <si>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</si>
  <si>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</si>
  <si>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</si>
  <si>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</si>
  <si>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</si>
  <si>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</si>
  <si>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</si>
  <si>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</si>
  <si>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</si>
  <si>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</si>
  <si>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</si>
  <si>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</si>
  <si>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</si>
  <si>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</si>
  <si>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</si>
  <si>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</si>
  <si>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</si>
  <si>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</si>
  <si>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</si>
  <si>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</si>
  <si>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</si>
  <si>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</si>
  <si>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</si>
  <si>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</si>
  <si>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</si>
  <si>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</si>
  <si>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</si>
  <si>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</si>
  <si>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</si>
  <si>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</si>
  <si>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</si>
  <si>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</si>
  <si>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</si>
  <si>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</si>
  <si>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</si>
  <si>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</si>
  <si>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</si>
  <si>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</si>
  <si>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</si>
  <si>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</si>
  <si>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</si>
  <si>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</si>
  <si>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</si>
  <si>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</si>
  <si>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</si>
  <si>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</si>
  <si>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</si>
  <si>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</si>
  <si>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</si>
  <si>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</si>
  <si>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</si>
  <si>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</si>
  <si>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</si>
  <si>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</si>
  <si>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</si>
  <si>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</si>
  <si>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</si>
  <si>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</si>
  <si>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</si>
  <si>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</si>
  <si>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</si>
  <si>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</si>
  <si>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</si>
  <si>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</si>
  <si>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</si>
  <si>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</si>
  <si>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</si>
  <si>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</si>
  <si>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</si>
  <si>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</si>
  <si>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</si>
  <si>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</si>
  <si>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</si>
  <si>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</si>
  <si>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</si>
  <si>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</si>
  <si>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</si>
  <si>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</si>
  <si>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</si>
  <si>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</si>
  <si>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</si>
  <si>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</si>
  <si>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</si>
  <si>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</si>
  <si>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</si>
  <si>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</si>
  <si>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</si>
  <si>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</si>
  <si>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</si>
  <si>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</si>
  <si>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</si>
  <si>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</si>
  <si>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</si>
  <si>
    <t>Bbp_nblstm_ek_1553247171</t>
  </si>
  <si>
    <t>Bbp_nblstm_ek_1553247494</t>
  </si>
  <si>
    <t>Bbp_nblstm_ek_1553248065</t>
  </si>
  <si>
    <t>Bbp_nblstm_ek_1553248168</t>
  </si>
  <si>
    <t>Bb_blstm_ek_1553255671</t>
  </si>
  <si>
    <t>Bb_blstm_ek_1553255941</t>
  </si>
  <si>
    <t>Bbp_blstm_ek_1553482145</t>
  </si>
  <si>
    <t>Bbp_blstm_ek_1553482500</t>
  </si>
  <si>
    <t>Bbp_blstm_ek_1553482828</t>
  </si>
  <si>
    <t>Bbp_nblstm_ek_1553483172</t>
  </si>
  <si>
    <t>B_nblstm_ek_1553485519</t>
  </si>
  <si>
    <t>B_nblstm_ek_1553485517</t>
  </si>
  <si>
    <t>Bb01_nblstm_ek_1553486190</t>
  </si>
  <si>
    <t>Bb01_nblstm_ek_1553486188</t>
  </si>
  <si>
    <t>Bb01_nblstm_ek_1553486599</t>
  </si>
  <si>
    <t>Bb01_nblstm_ek_1553487075</t>
  </si>
  <si>
    <t>Bb01_nblstm_ek_1553487705</t>
  </si>
  <si>
    <t>Bb01_nblstm_ek_1553487708</t>
  </si>
  <si>
    <t>Bb02_nblstm_ek_1553496193</t>
  </si>
  <si>
    <t>Bb02_nblstm_ek_1553496329</t>
  </si>
  <si>
    <t>Bb02_nblstm_ek_1553496558</t>
  </si>
  <si>
    <t>Bb02_nblstm_ek_1553496656</t>
  </si>
  <si>
    <t>Bb02_nblstm_ek_1553497549</t>
  </si>
  <si>
    <t>Bb03_gru_ek_1553498349</t>
  </si>
  <si>
    <t>Bb03_gru_ek_1553498356</t>
  </si>
  <si>
    <t>Bb03_bgru_ek_1553498459</t>
  </si>
  <si>
    <t>Bb03_gru_ek_1553498587</t>
  </si>
  <si>
    <t>Bb03_cnn_ek_1553500207</t>
  </si>
  <si>
    <t>Bb03_cnn_ek_1553500198</t>
  </si>
  <si>
    <t>Bb03_cnn_ek_1553500286</t>
  </si>
  <si>
    <t>Bb03_cnn_ek_1553500285</t>
  </si>
  <si>
    <t>Bb03_cnn_ek_1553500424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</si>
</sst>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6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</cellXfs>
  <cellStyles count="129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B111" workbookViewId="0">
      <selection activeCell="G115" sqref="G11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28" t="s">
        <v>573</v>
      </c>
      <c r="G3" s="229"/>
      <c r="H3" s="229"/>
      <c r="I3" s="230"/>
      <c r="J3" s="18"/>
      <c r="P3" t="s">
        <v>621</v>
      </c>
      <c r="S3" s="238" t="s">
        <v>610</v>
      </c>
      <c r="T3" s="239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34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34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3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36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3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36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28" t="s">
        <v>585</v>
      </c>
      <c r="G13" s="229"/>
      <c r="H13" s="229"/>
      <c r="I13" s="230"/>
      <c r="J13" s="18"/>
      <c r="M13" s="18"/>
      <c r="P13" t="s">
        <v>626</v>
      </c>
      <c r="Q13" s="49"/>
      <c r="R13" s="49"/>
      <c r="S13" s="228" t="s">
        <v>609</v>
      </c>
      <c r="T13" s="230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34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34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3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36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3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36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40"/>
      <c r="G23" s="24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28" t="s">
        <v>573</v>
      </c>
      <c r="G26" s="229"/>
      <c r="H26" s="229"/>
      <c r="I26" s="230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34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3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3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36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28" t="s">
        <v>573</v>
      </c>
      <c r="G36" s="229"/>
      <c r="H36" s="229"/>
      <c r="I36" s="230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34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3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3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36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28" t="s">
        <v>573</v>
      </c>
      <c r="G48" s="229"/>
      <c r="H48" s="229"/>
      <c r="I48" s="230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34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3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3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36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28" t="s">
        <v>573</v>
      </c>
      <c r="G58" s="229"/>
      <c r="H58" s="229"/>
      <c r="I58" s="230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34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3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3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36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28" t="s">
        <v>573</v>
      </c>
      <c r="G70" s="229"/>
      <c r="H70" s="229"/>
      <c r="I70" s="230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34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3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3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36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28" t="s">
        <v>573</v>
      </c>
      <c r="G80" s="229"/>
      <c r="H80" s="229"/>
      <c r="I80" s="230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34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3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3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36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28" t="s">
        <v>573</v>
      </c>
      <c r="G90" s="229"/>
      <c r="H90" s="229"/>
      <c r="I90" s="230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34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3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3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36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28" t="s">
        <v>573</v>
      </c>
      <c r="G100" s="229"/>
      <c r="H100" s="229"/>
      <c r="I100" s="230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34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3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3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36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28" t="s">
        <v>573</v>
      </c>
      <c r="G112" s="229"/>
      <c r="H112" s="229"/>
      <c r="I112" s="230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34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35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35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36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28" t="s">
        <v>573</v>
      </c>
      <c r="Q153" s="229"/>
      <c r="R153" s="229"/>
      <c r="S153" s="230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31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32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32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33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U29" workbookViewId="0">
      <selection activeCell="Q34" sqref="Q34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28" t="s">
        <v>573</v>
      </c>
      <c r="E3" s="229"/>
      <c r="F3" s="229"/>
      <c r="G3" s="230"/>
      <c r="H3" s="45"/>
      <c r="I3" s="18"/>
      <c r="N3" s="18"/>
      <c r="O3" s="45"/>
      <c r="P3" s="228" t="s">
        <v>573</v>
      </c>
      <c r="Q3" s="229"/>
      <c r="R3" s="229"/>
      <c r="S3" s="230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34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34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3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35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3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35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36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36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28" t="s">
        <v>573</v>
      </c>
      <c r="E13" s="229"/>
      <c r="F13" s="229"/>
      <c r="G13" s="230"/>
      <c r="H13" s="45"/>
      <c r="N13" s="18"/>
      <c r="O13" s="45"/>
      <c r="P13" s="228" t="s">
        <v>573</v>
      </c>
      <c r="Q13" s="229"/>
      <c r="R13" s="229"/>
      <c r="S13" s="230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34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34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3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35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3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35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36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36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28" t="s">
        <v>573</v>
      </c>
      <c r="E25" s="229"/>
      <c r="F25" s="229"/>
      <c r="G25" s="230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28" t="s">
        <v>573</v>
      </c>
      <c r="Q26" s="229"/>
      <c r="R26" s="229"/>
      <c r="S26" s="230"/>
      <c r="T26" s="45"/>
      <c r="U26" s="45"/>
      <c r="V26" s="45"/>
      <c r="W26" s="18"/>
    </row>
    <row r="27" spans="2:26" x14ac:dyDescent="0.2">
      <c r="B27" s="234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35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34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35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35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36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35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36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28" t="s">
        <v>573</v>
      </c>
      <c r="E35" s="229"/>
      <c r="F35" s="229"/>
      <c r="G35" s="230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28" t="s">
        <v>573</v>
      </c>
      <c r="Q36" s="229"/>
      <c r="R36" s="229"/>
      <c r="S36" s="230"/>
      <c r="T36" s="45"/>
      <c r="U36" s="45"/>
      <c r="V36" s="45"/>
    </row>
    <row r="37" spans="2:26" x14ac:dyDescent="0.2">
      <c r="B37" s="234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35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34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35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35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36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35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36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Q2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37" t="s">
        <v>5</v>
      </c>
      <c r="K1" s="237"/>
      <c r="L1" s="237"/>
      <c r="M1" s="237"/>
      <c r="N1" s="237" t="s">
        <v>546</v>
      </c>
      <c r="O1" s="237"/>
      <c r="P1" s="237"/>
      <c r="Q1" s="237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2"/>
  <sheetViews>
    <sheetView tabSelected="1" topLeftCell="B82" zoomScale="83" zoomScaleNormal="83" zoomScalePageLayoutView="83" workbookViewId="0">
      <selection activeCell="J92" sqref="J92"/>
    </sheetView>
  </sheetViews>
  <sheetFormatPr baseColWidth="10" defaultRowHeight="16" x14ac:dyDescent="0.2"/>
  <cols>
    <col min="1" max="1" width="13.5" customWidth="1"/>
    <col min="2" max="2" width="99.33203125" customWidth="1"/>
    <col min="3" max="3" width="26.83203125" style="260" bestFit="1" customWidth="1"/>
    <col min="4" max="6" width="10.83203125" style="57"/>
    <col min="7" max="7" width="10.83203125" style="260"/>
    <col min="8" max="8" width="10.83203125" style="264"/>
    <col min="9" max="10" width="10.83203125" style="57"/>
    <col min="11" max="11" width="10.83203125" style="260"/>
    <col min="12" max="12" width="10.83203125" style="264"/>
    <col min="13" max="14" width="10.83203125" style="57"/>
    <col min="15" max="15" width="10.83203125" style="260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52"/>
      <c r="D1" s="243" t="s">
        <v>5</v>
      </c>
      <c r="E1" s="243"/>
      <c r="F1" s="243"/>
      <c r="G1" s="251"/>
      <c r="H1" s="261"/>
      <c r="I1" s="140"/>
      <c r="J1" s="140"/>
      <c r="K1" s="262"/>
      <c r="L1" s="242" t="s">
        <v>4</v>
      </c>
      <c r="M1" s="243"/>
      <c r="N1" s="243"/>
      <c r="O1" s="251"/>
      <c r="P1" s="227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52"/>
      <c r="D2" s="245" t="s">
        <v>1</v>
      </c>
      <c r="E2" s="245" t="s">
        <v>2</v>
      </c>
      <c r="F2" s="245" t="s">
        <v>3</v>
      </c>
      <c r="G2" s="252" t="s">
        <v>0</v>
      </c>
      <c r="H2" s="244"/>
      <c r="I2" s="245"/>
      <c r="J2" s="245"/>
      <c r="K2" s="252"/>
      <c r="L2" s="244" t="s">
        <v>1</v>
      </c>
      <c r="M2" s="245" t="s">
        <v>2</v>
      </c>
      <c r="N2" s="245" t="s">
        <v>3</v>
      </c>
      <c r="O2" s="252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60" t="s">
        <v>395</v>
      </c>
      <c r="D3" s="258">
        <v>0.46791862284800001</v>
      </c>
      <c r="E3" s="258">
        <v>0.41867980050999998</v>
      </c>
      <c r="F3" s="258">
        <v>0.51463042326099995</v>
      </c>
      <c r="G3" s="259">
        <v>0.41134977303199999</v>
      </c>
      <c r="H3" s="263"/>
      <c r="I3" s="258"/>
      <c r="J3" s="258"/>
      <c r="K3" s="259"/>
      <c r="L3" s="263">
        <v>0.457908163265</v>
      </c>
      <c r="M3" s="258">
        <v>0.41636834097499997</v>
      </c>
      <c r="N3" s="258">
        <v>0.48212423157599998</v>
      </c>
      <c r="O3" s="259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58">
        <v>0.547209181012</v>
      </c>
      <c r="E4" s="258">
        <v>0.48785556238200001</v>
      </c>
      <c r="F4" s="258">
        <v>0.62465364671099999</v>
      </c>
      <c r="G4" s="259">
        <v>0.498795989376</v>
      </c>
      <c r="H4" s="263"/>
      <c r="I4" s="258"/>
      <c r="J4" s="258"/>
      <c r="K4" s="259"/>
      <c r="L4" s="263">
        <v>0.470663265306</v>
      </c>
      <c r="M4" s="258">
        <v>0.41070387083900001</v>
      </c>
      <c r="N4" s="258">
        <v>0.46726668746599997</v>
      </c>
      <c r="O4" s="259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60" t="s">
        <v>400</v>
      </c>
      <c r="D5" s="258">
        <v>0.49556598852400002</v>
      </c>
      <c r="E5" s="258">
        <v>0.44421520766799999</v>
      </c>
      <c r="F5" s="258">
        <v>0.54579045516000002</v>
      </c>
      <c r="G5" s="259">
        <v>0.43490533514899998</v>
      </c>
      <c r="H5" s="263"/>
      <c r="I5" s="258"/>
      <c r="J5" s="258"/>
      <c r="K5" s="259"/>
      <c r="L5" s="263">
        <v>0.43239795918399998</v>
      </c>
      <c r="M5" s="258">
        <v>0.408691207936</v>
      </c>
      <c r="N5" s="258">
        <v>0.46990966511999999</v>
      </c>
      <c r="O5" s="259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58">
        <v>0.57381324987000004</v>
      </c>
      <c r="E6" s="258">
        <v>0.50921055647400004</v>
      </c>
      <c r="F6" s="258">
        <v>0.64914173778999995</v>
      </c>
      <c r="G6" s="259">
        <v>0.52033204980400005</v>
      </c>
      <c r="H6" s="263"/>
      <c r="I6" s="258"/>
      <c r="J6" s="258"/>
      <c r="K6" s="259"/>
      <c r="L6" s="247">
        <v>0.483418367347</v>
      </c>
      <c r="M6" s="258">
        <v>0.42247496061399997</v>
      </c>
      <c r="N6" s="258">
        <v>0.48076711935900002</v>
      </c>
      <c r="O6" s="254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52"/>
      <c r="D7" s="258">
        <v>0.58502869066200003</v>
      </c>
      <c r="E7" s="258">
        <v>0.51806316393600005</v>
      </c>
      <c r="F7" s="258">
        <v>0.659662426513</v>
      </c>
      <c r="G7" s="259">
        <v>0.53018935088800001</v>
      </c>
      <c r="H7" s="263"/>
      <c r="I7" s="258"/>
      <c r="J7" s="258"/>
      <c r="K7" s="259"/>
      <c r="L7" s="263">
        <v>0.479591836735</v>
      </c>
      <c r="M7" s="258">
        <v>0.421451547175</v>
      </c>
      <c r="N7" s="258">
        <v>0.47431973463900001</v>
      </c>
      <c r="O7" s="259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59"/>
      <c r="D8" s="258">
        <v>0.58502869066200003</v>
      </c>
      <c r="E8" s="258">
        <v>0.51806316393600005</v>
      </c>
      <c r="F8" s="258">
        <v>0.659662426513</v>
      </c>
      <c r="G8" s="259">
        <v>0.53018935088800001</v>
      </c>
      <c r="H8" s="263"/>
      <c r="I8" s="258"/>
      <c r="J8" s="258"/>
      <c r="K8" s="259"/>
      <c r="L8" s="263">
        <v>0.479591836735</v>
      </c>
      <c r="M8" s="258">
        <v>0.421451547175</v>
      </c>
      <c r="N8" s="258">
        <v>0.47431973463900001</v>
      </c>
      <c r="O8" s="259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59"/>
      <c r="D9" s="248">
        <v>0.59181011997900002</v>
      </c>
      <c r="E9" s="248">
        <v>0.52730004802300001</v>
      </c>
      <c r="F9" s="248">
        <v>0.68014979430300004</v>
      </c>
      <c r="G9" s="254">
        <v>0.54067854051499997</v>
      </c>
      <c r="H9" s="247"/>
      <c r="I9" s="248"/>
      <c r="J9" s="248"/>
      <c r="K9" s="254"/>
      <c r="L9" s="263">
        <v>0.470663265306</v>
      </c>
      <c r="M9" s="248">
        <v>0.424161080252</v>
      </c>
      <c r="N9" s="248">
        <v>0.48415513417599998</v>
      </c>
      <c r="O9" s="259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58">
        <v>0.57172665623399999</v>
      </c>
      <c r="E10" s="258">
        <v>0.496841981386</v>
      </c>
      <c r="F10" s="258">
        <v>0.58622892616800004</v>
      </c>
      <c r="G10" s="259">
        <v>0.48918469085100003</v>
      </c>
      <c r="H10" s="263"/>
      <c r="I10" s="258"/>
      <c r="J10" s="258"/>
      <c r="K10" s="259"/>
      <c r="L10" s="263">
        <v>0.492346938776</v>
      </c>
      <c r="M10" s="258">
        <v>0.41565030825499999</v>
      </c>
      <c r="N10" s="258">
        <v>0.45405849187899999</v>
      </c>
      <c r="O10" s="259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58"/>
      <c r="E11" s="258"/>
      <c r="F11" s="258"/>
      <c r="G11" s="259"/>
      <c r="H11" s="263"/>
      <c r="I11" s="258"/>
      <c r="J11" s="258"/>
      <c r="K11" s="259"/>
      <c r="L11" s="263"/>
      <c r="M11" s="258"/>
      <c r="N11" s="258"/>
      <c r="O11" s="259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A12" s="6"/>
      <c r="B12" s="6"/>
      <c r="D12" s="258"/>
      <c r="E12" s="258"/>
      <c r="F12" s="258"/>
      <c r="G12" s="259"/>
      <c r="H12" s="263"/>
      <c r="I12" s="258"/>
      <c r="J12" s="258"/>
      <c r="K12" s="259"/>
      <c r="L12" s="263"/>
      <c r="M12" s="258"/>
      <c r="N12" s="258"/>
      <c r="O12" s="259"/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D13" s="258"/>
      <c r="E13" s="258"/>
      <c r="F13" s="258"/>
      <c r="G13" s="259"/>
      <c r="H13" s="263"/>
      <c r="I13" s="258"/>
      <c r="J13" s="258"/>
      <c r="K13" s="259"/>
      <c r="L13" s="263"/>
      <c r="M13" s="258"/>
      <c r="N13" s="258"/>
      <c r="O13" s="259"/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D14" s="258"/>
      <c r="E14" s="258"/>
      <c r="F14" s="258"/>
      <c r="G14" s="259"/>
      <c r="H14" s="263"/>
      <c r="I14" s="258"/>
      <c r="J14" s="258"/>
      <c r="K14" s="259"/>
      <c r="L14" s="263"/>
      <c r="M14" s="258"/>
      <c r="N14" s="258"/>
      <c r="O14" s="259"/>
      <c r="P14" s="1"/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A15" s="6"/>
      <c r="B15" s="6"/>
      <c r="D15" s="258"/>
      <c r="E15" s="258"/>
      <c r="F15" s="258"/>
      <c r="G15" s="259"/>
      <c r="H15" s="263"/>
      <c r="I15" s="258"/>
      <c r="J15" s="258"/>
      <c r="K15" s="259"/>
      <c r="L15" s="263"/>
      <c r="M15" s="258"/>
      <c r="N15" s="258"/>
      <c r="O15" s="259"/>
      <c r="P15" s="1"/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58"/>
      <c r="E16" s="258"/>
      <c r="F16" s="258"/>
      <c r="G16" s="259"/>
      <c r="H16" s="263"/>
      <c r="I16" s="258"/>
      <c r="J16" s="258"/>
      <c r="K16" s="259"/>
      <c r="L16" s="263"/>
      <c r="M16" s="258"/>
      <c r="N16" s="258"/>
      <c r="O16" s="259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58"/>
      <c r="E17" s="258"/>
      <c r="F17" s="258"/>
      <c r="G17" s="259"/>
      <c r="H17" s="263"/>
      <c r="I17" s="258"/>
      <c r="J17" s="258"/>
      <c r="K17" s="259"/>
      <c r="L17" s="263"/>
      <c r="M17" s="258"/>
      <c r="N17" s="258"/>
      <c r="O17" s="259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60" t="s">
        <v>436</v>
      </c>
      <c r="D18" s="258">
        <v>0.45774647887300002</v>
      </c>
      <c r="E18" s="258">
        <v>0.44925060690500002</v>
      </c>
      <c r="F18" s="258">
        <v>0.52735873814199996</v>
      </c>
      <c r="G18" s="259">
        <v>0.40971357194899999</v>
      </c>
      <c r="H18" s="263"/>
      <c r="I18" s="258"/>
      <c r="J18" s="258"/>
      <c r="K18" s="259"/>
      <c r="L18" s="263">
        <v>0.42346938775499998</v>
      </c>
      <c r="M18" s="258">
        <v>0.42259566497200002</v>
      </c>
      <c r="N18" s="258">
        <v>0.47269410772499998</v>
      </c>
      <c r="O18" s="259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60" t="s">
        <v>435</v>
      </c>
      <c r="D19" s="258">
        <v>0.498695878978</v>
      </c>
      <c r="E19" s="258">
        <v>0.452754459572</v>
      </c>
      <c r="F19" s="258">
        <v>0.55471397111599996</v>
      </c>
      <c r="G19" s="259">
        <v>0.44132001700200002</v>
      </c>
      <c r="H19" s="263"/>
      <c r="I19" s="258"/>
      <c r="J19" s="258"/>
      <c r="K19" s="259"/>
      <c r="L19" s="263">
        <v>0.41836734693900002</v>
      </c>
      <c r="M19" s="258">
        <v>0.39638396670800002</v>
      </c>
      <c r="N19" s="258">
        <v>0.45250869829099999</v>
      </c>
      <c r="O19" s="259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58"/>
      <c r="E20" s="258"/>
      <c r="F20" s="258"/>
      <c r="G20" s="259"/>
      <c r="H20" s="263"/>
      <c r="I20" s="258"/>
      <c r="J20" s="258"/>
      <c r="K20" s="259"/>
      <c r="L20" s="263"/>
      <c r="M20" s="258"/>
      <c r="N20" s="258"/>
      <c r="O20" s="259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58"/>
      <c r="E21" s="258"/>
      <c r="F21" s="258"/>
      <c r="G21" s="259"/>
      <c r="H21" s="263"/>
      <c r="I21" s="258"/>
      <c r="J21" s="258"/>
      <c r="K21" s="259"/>
      <c r="L21" s="263"/>
      <c r="M21" s="258"/>
      <c r="N21" s="258"/>
      <c r="O21" s="259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65" t="s">
        <v>497</v>
      </c>
      <c r="D22" s="258">
        <v>0.468440271257</v>
      </c>
      <c r="E22" s="258">
        <v>0.39913558064100002</v>
      </c>
      <c r="F22" s="258">
        <v>0.44932072540599999</v>
      </c>
      <c r="G22" s="259">
        <v>0.380265668424</v>
      </c>
      <c r="H22" s="263"/>
      <c r="I22" s="258"/>
      <c r="J22" s="258"/>
      <c r="K22" s="259"/>
      <c r="L22" s="263">
        <v>0.433673469388</v>
      </c>
      <c r="M22" s="258">
        <v>0.38486855783099999</v>
      </c>
      <c r="N22" s="258">
        <v>0.43517154559299998</v>
      </c>
      <c r="O22" s="259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58"/>
      <c r="E23" s="258"/>
      <c r="F23" s="258"/>
      <c r="G23" s="259"/>
      <c r="H23" s="263"/>
      <c r="I23" s="258"/>
      <c r="J23" s="258"/>
      <c r="K23" s="259"/>
      <c r="L23" s="263"/>
      <c r="M23" s="258"/>
      <c r="N23" s="258"/>
      <c r="O23" s="259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60" t="s">
        <v>500</v>
      </c>
      <c r="D24" s="258">
        <v>0.43140323421999999</v>
      </c>
      <c r="E24" s="258">
        <v>0.41885550452300002</v>
      </c>
      <c r="F24" s="258">
        <v>0.47702378770100001</v>
      </c>
      <c r="G24" s="259">
        <v>0.357283408749</v>
      </c>
      <c r="H24" s="263"/>
      <c r="I24" s="258"/>
      <c r="J24" s="258"/>
      <c r="K24" s="259"/>
      <c r="L24" s="263">
        <v>0.35714285714299998</v>
      </c>
      <c r="M24" s="258">
        <v>0.39401242071999998</v>
      </c>
      <c r="N24" s="258">
        <v>0.450755934794</v>
      </c>
      <c r="O24" s="259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58"/>
      <c r="E25" s="258"/>
      <c r="F25" s="258"/>
      <c r="G25" s="259"/>
      <c r="H25" s="263"/>
      <c r="I25" s="258"/>
      <c r="J25" s="258"/>
      <c r="K25" s="259"/>
      <c r="L25" s="263"/>
      <c r="M25" s="258"/>
      <c r="N25" s="258"/>
      <c r="O25" s="259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58"/>
      <c r="E26" s="258"/>
      <c r="F26" s="258"/>
      <c r="G26" s="259"/>
      <c r="H26" s="263"/>
      <c r="I26" s="258"/>
      <c r="J26" s="258"/>
      <c r="K26" s="259"/>
      <c r="L26" s="263"/>
      <c r="M26" s="258"/>
      <c r="N26" s="258"/>
      <c r="O26" s="259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58"/>
      <c r="E27" s="258"/>
      <c r="F27" s="258"/>
      <c r="G27" s="259"/>
      <c r="H27" s="263"/>
      <c r="I27" s="258"/>
      <c r="J27" s="258"/>
      <c r="K27" s="259"/>
      <c r="L27" s="263"/>
      <c r="M27" s="258"/>
      <c r="N27" s="258"/>
      <c r="O27" s="259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58"/>
      <c r="E28" s="258"/>
      <c r="F28" s="258"/>
      <c r="G28" s="259"/>
      <c r="H28" s="263"/>
      <c r="I28" s="258"/>
      <c r="J28" s="258"/>
      <c r="K28" s="259"/>
      <c r="L28" s="263"/>
      <c r="M28" s="258"/>
      <c r="N28" s="258"/>
      <c r="O28" s="259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1174</v>
      </c>
      <c r="B29" s="3" t="s">
        <v>1173</v>
      </c>
      <c r="C29" s="260" t="s">
        <v>1170</v>
      </c>
      <c r="D29" s="258">
        <v>0.94289999999999996</v>
      </c>
      <c r="E29" s="258">
        <v>0.88619999999999999</v>
      </c>
      <c r="F29" s="258">
        <v>0.83760000000000001</v>
      </c>
      <c r="G29" s="259">
        <v>0.85599999999999998</v>
      </c>
      <c r="H29" s="263">
        <v>0.62039999999999995</v>
      </c>
      <c r="I29" s="258">
        <v>0.50729999999999997</v>
      </c>
      <c r="J29" s="258">
        <v>0.45400000000000001</v>
      </c>
      <c r="K29" s="259">
        <v>0.47270000000000001</v>
      </c>
      <c r="L29" s="263">
        <v>0.65310000000000001</v>
      </c>
      <c r="M29" s="258">
        <v>0.52290000000000003</v>
      </c>
      <c r="N29" s="258">
        <v>0.47549999999999998</v>
      </c>
      <c r="O29" s="259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58"/>
      <c r="E30" s="258"/>
      <c r="F30" s="258"/>
      <c r="G30" s="259"/>
      <c r="H30" s="263"/>
      <c r="I30" s="258"/>
      <c r="J30" s="258"/>
      <c r="K30" s="259"/>
      <c r="L30" s="263"/>
      <c r="M30" s="258"/>
      <c r="N30" s="258"/>
      <c r="O30" s="259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1174</v>
      </c>
      <c r="B31" s="3" t="s">
        <v>1172</v>
      </c>
      <c r="C31" s="260" t="s">
        <v>1171</v>
      </c>
      <c r="D31" s="258">
        <v>0.94640000000000002</v>
      </c>
      <c r="E31" s="258">
        <v>0.88219999999999998</v>
      </c>
      <c r="F31" s="258">
        <v>0.87409999999999999</v>
      </c>
      <c r="G31" s="259">
        <v>0.87809999999999999</v>
      </c>
      <c r="H31" s="263">
        <v>0.58379999999999999</v>
      </c>
      <c r="I31" s="258">
        <v>0.44529999999999997</v>
      </c>
      <c r="J31" s="258">
        <v>0.42270000000000002</v>
      </c>
      <c r="K31" s="259">
        <v>0.42659999999999998</v>
      </c>
      <c r="L31" s="263">
        <v>0.64029999999999998</v>
      </c>
      <c r="M31" s="258">
        <v>0.48549999999999999</v>
      </c>
      <c r="N31" s="258">
        <v>0.47649999999999998</v>
      </c>
      <c r="O31" s="254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C32" s="260" t="s">
        <v>1219</v>
      </c>
      <c r="D32" s="258">
        <v>0.92989999999999995</v>
      </c>
      <c r="E32" s="258">
        <v>0.85709999999999997</v>
      </c>
      <c r="F32" s="258">
        <v>0.81540000000000001</v>
      </c>
      <c r="G32" s="259">
        <v>0.83040000000000003</v>
      </c>
      <c r="H32" s="263">
        <v>0.60470000000000002</v>
      </c>
      <c r="I32" s="258">
        <v>0.47120000000000001</v>
      </c>
      <c r="J32" s="258">
        <v>0.44429999999999997</v>
      </c>
      <c r="K32" s="259">
        <v>0.45429999999999998</v>
      </c>
      <c r="L32" s="263">
        <v>0.65429999999999999</v>
      </c>
      <c r="M32" s="258">
        <v>0.49730000000000002</v>
      </c>
      <c r="N32" s="258">
        <v>0.49359999999999998</v>
      </c>
      <c r="O32" s="259">
        <v>0.48609999999999998</v>
      </c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C33" s="260" t="s">
        <v>1220</v>
      </c>
      <c r="D33" s="258">
        <v>0.92530000000000001</v>
      </c>
      <c r="E33" s="258">
        <v>0.81240000000000001</v>
      </c>
      <c r="F33" s="258">
        <v>0.78669999999999995</v>
      </c>
      <c r="G33" s="259">
        <v>0.78680000000000005</v>
      </c>
      <c r="H33" s="263">
        <v>0.58640000000000003</v>
      </c>
      <c r="I33" s="258">
        <v>0.50929999999999997</v>
      </c>
      <c r="J33" s="258">
        <v>0.42749999999999999</v>
      </c>
      <c r="K33" s="259">
        <v>0.44569999999999999</v>
      </c>
      <c r="L33" s="263">
        <v>0.62629999999999997</v>
      </c>
      <c r="M33" s="258">
        <v>0.48549999999999999</v>
      </c>
      <c r="N33" s="258">
        <v>0.50460000000000005</v>
      </c>
      <c r="O33" s="259">
        <v>0.4753</v>
      </c>
      <c r="P33" s="1"/>
    </row>
    <row r="34" spans="1:16" x14ac:dyDescent="0.2">
      <c r="D34" s="258"/>
      <c r="E34" s="258"/>
      <c r="F34" s="258"/>
      <c r="G34" s="259"/>
      <c r="H34" s="263"/>
      <c r="I34" s="258"/>
      <c r="J34" s="258"/>
      <c r="K34" s="259"/>
      <c r="L34" s="263"/>
      <c r="M34" s="258"/>
      <c r="N34" s="258"/>
      <c r="O34" s="259"/>
      <c r="P34" s="1"/>
    </row>
    <row r="35" spans="1:16" x14ac:dyDescent="0.2">
      <c r="D35" s="258"/>
      <c r="E35" s="258"/>
      <c r="F35" s="258"/>
      <c r="G35" s="259"/>
      <c r="H35" s="263"/>
      <c r="I35" s="258"/>
      <c r="J35" s="258"/>
      <c r="K35" s="259"/>
      <c r="L35" s="263"/>
      <c r="M35" s="258"/>
      <c r="N35" s="258"/>
      <c r="O35" s="259"/>
      <c r="P35" s="1"/>
    </row>
    <row r="36" spans="1:16" x14ac:dyDescent="0.2">
      <c r="D36" s="258"/>
      <c r="E36" s="258"/>
      <c r="F36" s="258"/>
      <c r="G36" s="259"/>
      <c r="H36" s="263"/>
      <c r="I36" s="258"/>
      <c r="J36" s="258"/>
      <c r="K36" s="259"/>
      <c r="L36" s="263"/>
      <c r="M36" s="258"/>
      <c r="N36" s="258"/>
      <c r="O36" s="259"/>
      <c r="P36" s="1"/>
    </row>
    <row r="37" spans="1:16" x14ac:dyDescent="0.2">
      <c r="D37" s="258"/>
      <c r="E37" s="258"/>
      <c r="F37" s="258"/>
      <c r="G37" s="259"/>
      <c r="H37" s="263"/>
      <c r="I37" s="258"/>
      <c r="J37" s="258"/>
      <c r="K37" s="259"/>
      <c r="L37" s="263"/>
      <c r="M37" s="258"/>
      <c r="N37" s="258"/>
      <c r="O37" s="259"/>
      <c r="P37" s="1"/>
    </row>
    <row r="38" spans="1:16" x14ac:dyDescent="0.2">
      <c r="D38" s="258"/>
      <c r="E38" s="258"/>
      <c r="F38" s="258"/>
      <c r="G38" s="259"/>
      <c r="H38" s="263"/>
      <c r="I38" s="258"/>
      <c r="J38" s="258"/>
      <c r="K38" s="259"/>
      <c r="L38" s="263"/>
      <c r="M38" s="258"/>
      <c r="N38" s="258"/>
      <c r="O38" s="259"/>
      <c r="P38" s="1"/>
    </row>
    <row r="39" spans="1:16" x14ac:dyDescent="0.2">
      <c r="D39" s="258"/>
      <c r="E39" s="258"/>
      <c r="F39" s="258"/>
      <c r="G39" s="259"/>
      <c r="H39" s="263"/>
      <c r="I39" s="258"/>
      <c r="J39" s="258"/>
      <c r="K39" s="259"/>
      <c r="L39" s="263"/>
      <c r="M39" s="258"/>
      <c r="N39" s="258"/>
      <c r="O39" s="259"/>
      <c r="P39" s="1"/>
    </row>
    <row r="40" spans="1:16" x14ac:dyDescent="0.2">
      <c r="D40" s="258"/>
      <c r="E40" s="258"/>
      <c r="F40" s="258"/>
      <c r="G40" s="259"/>
      <c r="H40" s="263"/>
      <c r="I40" s="258"/>
      <c r="J40" s="258"/>
      <c r="K40" s="259"/>
      <c r="L40" s="263"/>
      <c r="M40" s="258"/>
      <c r="N40" s="258"/>
      <c r="O40" s="259"/>
      <c r="P40" s="1"/>
    </row>
    <row r="41" spans="1:16" x14ac:dyDescent="0.2">
      <c r="C41" s="260" t="s">
        <v>1177</v>
      </c>
      <c r="D41" s="258">
        <v>0.82130000000000003</v>
      </c>
      <c r="E41" s="258">
        <v>0.81330000000000002</v>
      </c>
      <c r="F41" s="258">
        <v>0.82420000000000004</v>
      </c>
      <c r="G41" s="259">
        <v>0.8165</v>
      </c>
      <c r="H41" s="263">
        <v>0.66669999999999996</v>
      </c>
      <c r="I41" s="258">
        <v>0.65759999999999996</v>
      </c>
      <c r="J41" s="258">
        <v>0.66369999999999996</v>
      </c>
      <c r="K41" s="259">
        <v>0.6583</v>
      </c>
      <c r="L41" s="263">
        <v>0.60540000000000005</v>
      </c>
      <c r="M41" s="258">
        <v>0.59030000000000005</v>
      </c>
      <c r="N41" s="258">
        <v>0.58460000000000001</v>
      </c>
      <c r="O41" s="259">
        <v>0.58450000000000002</v>
      </c>
      <c r="P41" s="1"/>
    </row>
    <row r="42" spans="1:16" x14ac:dyDescent="0.2">
      <c r="D42" s="258"/>
      <c r="E42" s="258"/>
      <c r="F42" s="258"/>
      <c r="G42" s="259"/>
      <c r="H42" s="263"/>
      <c r="I42" s="258"/>
      <c r="J42" s="258"/>
      <c r="K42" s="259"/>
      <c r="L42" s="263"/>
      <c r="M42" s="258"/>
      <c r="N42" s="258"/>
      <c r="O42" s="259"/>
      <c r="P42" s="1"/>
    </row>
    <row r="43" spans="1:16" x14ac:dyDescent="0.2">
      <c r="A43" t="s">
        <v>1179</v>
      </c>
      <c r="B43" s="3" t="s">
        <v>1180</v>
      </c>
      <c r="C43" s="260" t="s">
        <v>1178</v>
      </c>
      <c r="D43" s="258">
        <v>0.87229999999999996</v>
      </c>
      <c r="E43" s="258">
        <v>0.86529999999999996</v>
      </c>
      <c r="F43" s="258">
        <v>0.87860000000000005</v>
      </c>
      <c r="G43" s="259">
        <v>0.86909999999999998</v>
      </c>
      <c r="H43" s="263">
        <v>0.72550000000000003</v>
      </c>
      <c r="I43" s="258">
        <v>0.7147</v>
      </c>
      <c r="J43" s="258">
        <v>0.72099999999999997</v>
      </c>
      <c r="K43" s="259">
        <v>0.7167</v>
      </c>
      <c r="L43" s="263">
        <v>0.63270000000000004</v>
      </c>
      <c r="M43" s="258">
        <v>0.62139999999999995</v>
      </c>
      <c r="N43" s="258">
        <v>0.60160000000000002</v>
      </c>
      <c r="O43" s="259">
        <v>0.59830000000000005</v>
      </c>
      <c r="P43" s="1"/>
    </row>
    <row r="44" spans="1:16" x14ac:dyDescent="0.2">
      <c r="B44" s="105"/>
      <c r="D44" s="258"/>
      <c r="E44" s="258"/>
      <c r="F44" s="258"/>
      <c r="G44" s="259"/>
      <c r="H44" s="263"/>
      <c r="I44" s="258"/>
      <c r="J44" s="258"/>
      <c r="K44" s="259"/>
      <c r="L44" s="263"/>
      <c r="M44" s="258"/>
      <c r="N44" s="258"/>
      <c r="O44" s="259"/>
      <c r="P44" s="1"/>
    </row>
    <row r="45" spans="1:16" x14ac:dyDescent="0.2">
      <c r="D45" s="258"/>
      <c r="E45" s="258"/>
      <c r="F45" s="258"/>
      <c r="G45" s="259"/>
      <c r="H45" s="263"/>
      <c r="I45" s="258"/>
      <c r="J45" s="258"/>
      <c r="K45" s="259"/>
      <c r="L45" s="263"/>
      <c r="M45" s="258"/>
      <c r="N45" s="258"/>
      <c r="O45" s="259"/>
      <c r="P45" s="1"/>
    </row>
    <row r="46" spans="1:16" x14ac:dyDescent="0.2">
      <c r="A46" t="s">
        <v>1174</v>
      </c>
      <c r="B46" s="3" t="s">
        <v>1181</v>
      </c>
      <c r="C46" s="260" t="s">
        <v>1182</v>
      </c>
      <c r="D46" s="258">
        <v>0.76380000000000003</v>
      </c>
      <c r="E46" s="258">
        <v>0.75419999999999998</v>
      </c>
      <c r="F46" s="258">
        <v>0.74460000000000004</v>
      </c>
      <c r="G46" s="259">
        <v>0.74819999999999998</v>
      </c>
      <c r="H46" s="263">
        <v>0.72550000000000003</v>
      </c>
      <c r="I46" s="258">
        <v>0.72770000000000001</v>
      </c>
      <c r="J46" s="258">
        <v>0.73870000000000002</v>
      </c>
      <c r="K46" s="259">
        <v>0.7228</v>
      </c>
      <c r="L46" s="263">
        <v>0.61899999999999999</v>
      </c>
      <c r="M46" s="258">
        <v>0.60729999999999995</v>
      </c>
      <c r="N46" s="258">
        <v>0.60509999999999997</v>
      </c>
      <c r="O46" s="259">
        <v>0.60570000000000002</v>
      </c>
      <c r="P46" s="1"/>
    </row>
    <row r="47" spans="1:16" x14ac:dyDescent="0.2">
      <c r="D47" s="258"/>
      <c r="E47" s="258"/>
      <c r="F47" s="258"/>
      <c r="G47" s="259"/>
      <c r="H47" s="263"/>
      <c r="I47" s="258"/>
      <c r="J47" s="258"/>
      <c r="K47" s="259"/>
      <c r="L47" s="263"/>
      <c r="M47" s="258"/>
      <c r="N47" s="258"/>
      <c r="O47" s="259"/>
      <c r="P47" s="1"/>
    </row>
    <row r="48" spans="1:16" x14ac:dyDescent="0.2">
      <c r="D48" s="258"/>
      <c r="E48" s="258"/>
      <c r="F48" s="258"/>
      <c r="G48" s="259"/>
      <c r="H48" s="263"/>
      <c r="I48" s="258"/>
      <c r="J48" s="258"/>
      <c r="K48" s="259"/>
      <c r="L48" s="263"/>
      <c r="M48" s="258"/>
      <c r="N48" s="258"/>
      <c r="O48" s="259"/>
      <c r="P48" s="1"/>
    </row>
    <row r="49" spans="1:16" x14ac:dyDescent="0.2">
      <c r="A49" t="s">
        <v>1174</v>
      </c>
      <c r="B49" s="3" t="s">
        <v>1185</v>
      </c>
      <c r="C49" s="260" t="s">
        <v>1183</v>
      </c>
      <c r="D49" s="258">
        <v>0.85129999999999995</v>
      </c>
      <c r="E49" s="258">
        <v>0.84419999999999995</v>
      </c>
      <c r="F49" s="258">
        <v>0.84419999999999995</v>
      </c>
      <c r="G49" s="259">
        <v>0.84419999999999995</v>
      </c>
      <c r="H49" s="263">
        <v>0.69230000000000003</v>
      </c>
      <c r="I49" s="258">
        <v>0.68140000000000001</v>
      </c>
      <c r="J49" s="258">
        <v>0.68640000000000001</v>
      </c>
      <c r="K49" s="259">
        <v>0.68279999999999996</v>
      </c>
      <c r="L49" s="263">
        <v>0.65310000000000001</v>
      </c>
      <c r="M49" s="258">
        <v>0.64319999999999999</v>
      </c>
      <c r="N49" s="258">
        <v>0.6411</v>
      </c>
      <c r="O49" s="259">
        <v>0.64190000000000003</v>
      </c>
      <c r="P49" s="1"/>
    </row>
    <row r="50" spans="1:16" x14ac:dyDescent="0.2">
      <c r="B50" s="3"/>
      <c r="D50" s="258"/>
      <c r="E50" s="258"/>
      <c r="F50" s="258"/>
      <c r="G50" s="259"/>
      <c r="H50" s="263"/>
      <c r="I50" s="258"/>
      <c r="J50" s="258"/>
      <c r="K50" s="259"/>
      <c r="L50" s="263"/>
      <c r="M50" s="258"/>
      <c r="N50" s="258"/>
      <c r="O50" s="259"/>
      <c r="P50" s="1"/>
    </row>
    <row r="51" spans="1:16" x14ac:dyDescent="0.2">
      <c r="A51" t="s">
        <v>1174</v>
      </c>
      <c r="B51" s="3" t="s">
        <v>1185</v>
      </c>
      <c r="C51" s="260" t="s">
        <v>1184</v>
      </c>
      <c r="D51" s="258">
        <v>0.8417</v>
      </c>
      <c r="E51" s="258">
        <v>0.83720000000000006</v>
      </c>
      <c r="F51" s="258">
        <v>0.85240000000000005</v>
      </c>
      <c r="G51" s="259">
        <v>0.83889999999999998</v>
      </c>
      <c r="H51" s="263">
        <v>0.73080000000000001</v>
      </c>
      <c r="I51" s="258">
        <v>0.71899999999999997</v>
      </c>
      <c r="J51" s="258">
        <v>0.72240000000000004</v>
      </c>
      <c r="K51" s="259">
        <v>0.72040000000000004</v>
      </c>
      <c r="L51" s="263">
        <v>0.69389999999999996</v>
      </c>
      <c r="M51" s="258">
        <v>0.68659999999999999</v>
      </c>
      <c r="N51" s="258">
        <v>0.6764</v>
      </c>
      <c r="O51" s="259">
        <v>0.67859999999999998</v>
      </c>
      <c r="P51" s="1"/>
    </row>
    <row r="52" spans="1:16" x14ac:dyDescent="0.2">
      <c r="A52" t="s">
        <v>1174</v>
      </c>
      <c r="B52" s="3" t="s">
        <v>1198</v>
      </c>
      <c r="C52" s="260" t="s">
        <v>1186</v>
      </c>
      <c r="D52" s="258"/>
      <c r="E52" s="258"/>
      <c r="F52" s="258"/>
      <c r="G52" s="259"/>
      <c r="H52" s="263"/>
      <c r="I52" s="258"/>
      <c r="J52" s="258"/>
      <c r="K52" s="259"/>
      <c r="L52" s="263">
        <v>0.67349999999999999</v>
      </c>
      <c r="M52" s="258">
        <v>0.66410000000000002</v>
      </c>
      <c r="N52" s="258">
        <v>0.65869999999999995</v>
      </c>
      <c r="O52" s="259">
        <v>0.66020000000000001</v>
      </c>
      <c r="P52" s="1"/>
    </row>
    <row r="53" spans="1:16" x14ac:dyDescent="0.2">
      <c r="A53" t="s">
        <v>1174</v>
      </c>
      <c r="B53" s="3" t="s">
        <v>1199</v>
      </c>
      <c r="C53" s="260" t="s">
        <v>1187</v>
      </c>
      <c r="D53" s="258"/>
      <c r="E53" s="258"/>
      <c r="F53" s="258"/>
      <c r="G53" s="259"/>
      <c r="H53" s="263"/>
      <c r="I53" s="258"/>
      <c r="J53" s="258"/>
      <c r="K53" s="259"/>
      <c r="L53" s="263">
        <v>0.70069999999999999</v>
      </c>
      <c r="M53" s="258">
        <v>0.7298</v>
      </c>
      <c r="N53" s="258">
        <v>0.66039999999999999</v>
      </c>
      <c r="O53" s="259">
        <v>0.65600000000000003</v>
      </c>
      <c r="P53" s="1"/>
    </row>
    <row r="54" spans="1:16" x14ac:dyDescent="0.2">
      <c r="B54" s="3" t="s">
        <v>1200</v>
      </c>
      <c r="C54" s="260" t="s">
        <v>1188</v>
      </c>
      <c r="D54" s="258"/>
      <c r="E54" s="258"/>
      <c r="F54" s="258"/>
      <c r="G54" s="259"/>
      <c r="H54" s="263"/>
      <c r="I54" s="258"/>
      <c r="J54" s="258"/>
      <c r="K54" s="259"/>
      <c r="L54" s="263">
        <v>0.65990000000000004</v>
      </c>
      <c r="M54" s="258">
        <v>0.65490000000000004</v>
      </c>
      <c r="N54" s="258">
        <v>0.65790000000000004</v>
      </c>
      <c r="O54" s="259">
        <v>0.65529999999999999</v>
      </c>
      <c r="P54" s="1"/>
    </row>
    <row r="55" spans="1:16" x14ac:dyDescent="0.2">
      <c r="B55" s="3" t="s">
        <v>1201</v>
      </c>
      <c r="C55" s="260" t="s">
        <v>1189</v>
      </c>
      <c r="D55" s="258"/>
      <c r="E55" s="258"/>
      <c r="F55" s="258"/>
      <c r="G55" s="259"/>
      <c r="H55" s="263"/>
      <c r="I55" s="258"/>
      <c r="J55" s="258"/>
      <c r="K55" s="259"/>
      <c r="L55" s="263">
        <v>0.68030000000000002</v>
      </c>
      <c r="M55" s="258">
        <v>0.67479999999999996</v>
      </c>
      <c r="N55" s="258">
        <v>0.65590000000000004</v>
      </c>
      <c r="O55" s="259">
        <v>0.65739999999999998</v>
      </c>
      <c r="P55" s="1"/>
    </row>
    <row r="56" spans="1:16" x14ac:dyDescent="0.2">
      <c r="B56" s="3" t="s">
        <v>1202</v>
      </c>
      <c r="C56" s="260" t="s">
        <v>1190</v>
      </c>
      <c r="D56" s="258"/>
      <c r="E56" s="258"/>
      <c r="F56" s="258"/>
      <c r="G56" s="259"/>
      <c r="H56" s="263"/>
      <c r="I56" s="258"/>
      <c r="J56" s="258"/>
      <c r="K56" s="259"/>
      <c r="L56" s="263">
        <v>0.67349999999999999</v>
      </c>
      <c r="M56" s="258">
        <v>0.67010000000000003</v>
      </c>
      <c r="N56" s="258">
        <v>0.67400000000000004</v>
      </c>
      <c r="O56" s="259">
        <v>0.67</v>
      </c>
      <c r="P56" s="1"/>
    </row>
    <row r="57" spans="1:16" x14ac:dyDescent="0.2">
      <c r="B57" s="3" t="s">
        <v>1203</v>
      </c>
      <c r="C57" s="260" t="s">
        <v>1191</v>
      </c>
      <c r="D57" s="258"/>
      <c r="E57" s="258"/>
      <c r="F57" s="258"/>
      <c r="G57" s="259"/>
      <c r="H57" s="263"/>
      <c r="I57" s="258"/>
      <c r="J57" s="258"/>
      <c r="K57" s="259"/>
      <c r="L57" s="263">
        <v>0.65990000000000004</v>
      </c>
      <c r="M57" s="258">
        <v>0.65490000000000004</v>
      </c>
      <c r="N57" s="258">
        <v>0.65790000000000004</v>
      </c>
      <c r="O57" s="259">
        <v>0.65529999999999999</v>
      </c>
      <c r="P57" s="1"/>
    </row>
    <row r="58" spans="1:16" x14ac:dyDescent="0.2">
      <c r="C58" s="260" t="s">
        <v>1192</v>
      </c>
      <c r="D58" s="258"/>
      <c r="E58" s="258"/>
      <c r="F58" s="258"/>
      <c r="G58" s="259"/>
      <c r="H58" s="263"/>
      <c r="I58" s="258"/>
      <c r="J58" s="258"/>
      <c r="K58" s="259"/>
      <c r="L58" s="263">
        <v>0.65990000000000004</v>
      </c>
      <c r="M58" s="258">
        <v>0.65349999999999997</v>
      </c>
      <c r="N58" s="258">
        <v>0.65569999999999995</v>
      </c>
      <c r="O58" s="259">
        <v>0.65410000000000001</v>
      </c>
      <c r="P58" s="1"/>
    </row>
    <row r="59" spans="1:16" x14ac:dyDescent="0.2">
      <c r="C59" s="260" t="s">
        <v>1193</v>
      </c>
      <c r="D59" s="258"/>
      <c r="E59" s="258"/>
      <c r="F59" s="258"/>
      <c r="G59" s="259"/>
      <c r="H59" s="263"/>
      <c r="I59" s="258"/>
      <c r="J59" s="258"/>
      <c r="K59" s="259"/>
      <c r="L59" s="263">
        <v>0.66669999999999996</v>
      </c>
      <c r="M59" s="258">
        <v>0.66210000000000002</v>
      </c>
      <c r="N59" s="258">
        <v>0.63759999999999994</v>
      </c>
      <c r="O59" s="259">
        <v>0.63700000000000001</v>
      </c>
      <c r="P59" s="1"/>
    </row>
    <row r="60" spans="1:16" x14ac:dyDescent="0.2">
      <c r="D60" s="258"/>
      <c r="E60" s="258"/>
      <c r="F60" s="258"/>
      <c r="G60" s="259"/>
      <c r="H60" s="263"/>
      <c r="I60" s="258"/>
      <c r="J60" s="258"/>
      <c r="K60" s="259"/>
      <c r="L60" s="263"/>
      <c r="M60" s="258"/>
      <c r="N60" s="258"/>
      <c r="O60" s="259"/>
      <c r="P60" s="1"/>
    </row>
    <row r="61" spans="1:16" x14ac:dyDescent="0.2">
      <c r="D61" s="258"/>
      <c r="E61" s="258"/>
      <c r="F61" s="258"/>
      <c r="G61" s="259"/>
      <c r="H61" s="263"/>
      <c r="I61" s="258"/>
      <c r="J61" s="258"/>
      <c r="K61" s="259"/>
      <c r="L61" s="263"/>
      <c r="M61" s="258"/>
      <c r="N61" s="258"/>
      <c r="O61" s="259"/>
      <c r="P61" s="1"/>
    </row>
    <row r="62" spans="1:16" x14ac:dyDescent="0.2">
      <c r="B62" s="3" t="s">
        <v>1198</v>
      </c>
      <c r="C62" s="260" t="s">
        <v>1194</v>
      </c>
      <c r="D62" s="258"/>
      <c r="E62" s="258"/>
      <c r="F62" s="258"/>
      <c r="G62" s="259"/>
      <c r="H62" s="263"/>
      <c r="I62" s="258"/>
      <c r="J62" s="258"/>
      <c r="K62" s="259"/>
      <c r="L62" s="263">
        <v>0.75560000000000005</v>
      </c>
      <c r="M62" s="258">
        <v>0.77180000000000004</v>
      </c>
      <c r="N62" s="258">
        <v>0.74819999999999998</v>
      </c>
      <c r="O62" s="259">
        <v>0.74770000000000003</v>
      </c>
      <c r="P62" s="1"/>
    </row>
    <row r="63" spans="1:16" x14ac:dyDescent="0.2">
      <c r="B63" s="3" t="s">
        <v>1204</v>
      </c>
      <c r="C63" s="260" t="s">
        <v>1195</v>
      </c>
      <c r="D63" s="258"/>
      <c r="E63" s="258"/>
      <c r="F63" s="258"/>
      <c r="G63" s="259"/>
      <c r="H63" s="263"/>
      <c r="I63" s="258"/>
      <c r="J63" s="258"/>
      <c r="K63" s="259"/>
      <c r="L63" s="263">
        <v>0.71699999999999997</v>
      </c>
      <c r="M63" s="258">
        <v>0.73860000000000003</v>
      </c>
      <c r="N63" s="258">
        <v>0.7077</v>
      </c>
      <c r="O63" s="259">
        <v>0.70409999999999995</v>
      </c>
      <c r="P63" s="1"/>
    </row>
    <row r="64" spans="1:16" x14ac:dyDescent="0.2">
      <c r="B64" s="3"/>
      <c r="D64" s="258"/>
      <c r="E64" s="258"/>
      <c r="F64" s="258"/>
      <c r="G64" s="259"/>
      <c r="H64" s="263"/>
      <c r="I64" s="258"/>
      <c r="J64" s="258"/>
      <c r="K64" s="259"/>
      <c r="L64" s="263"/>
      <c r="M64" s="258"/>
      <c r="N64" s="258"/>
      <c r="O64" s="259"/>
      <c r="P64" s="1"/>
    </row>
    <row r="65" spans="2:46" x14ac:dyDescent="0.2">
      <c r="B65" s="3" t="s">
        <v>1197</v>
      </c>
      <c r="C65" s="260" t="s">
        <v>1196</v>
      </c>
      <c r="D65" s="258"/>
      <c r="E65" s="258"/>
      <c r="F65" s="258"/>
      <c r="G65" s="259"/>
      <c r="H65" s="263"/>
      <c r="I65" s="258"/>
      <c r="J65" s="258"/>
      <c r="K65" s="259"/>
      <c r="L65" s="263">
        <v>0.8135</v>
      </c>
      <c r="M65" s="258">
        <v>0.82050000000000001</v>
      </c>
      <c r="N65" s="258">
        <v>0.80910000000000004</v>
      </c>
      <c r="O65" s="259">
        <v>0.8105</v>
      </c>
      <c r="P65" s="1"/>
    </row>
    <row r="66" spans="2:46" x14ac:dyDescent="0.2">
      <c r="B66" s="3" t="s">
        <v>1197</v>
      </c>
      <c r="C66" s="260" t="s">
        <v>1205</v>
      </c>
      <c r="D66" s="258"/>
      <c r="E66" s="258"/>
      <c r="F66" s="258"/>
      <c r="G66" s="259"/>
      <c r="H66" s="263"/>
      <c r="I66" s="258"/>
      <c r="J66" s="258"/>
      <c r="K66" s="259"/>
      <c r="L66" s="263">
        <v>0.7974</v>
      </c>
      <c r="M66" s="258">
        <v>0.80569999999999997</v>
      </c>
      <c r="N66" s="258">
        <v>0.79239999999999999</v>
      </c>
      <c r="O66" s="259">
        <v>0.79369999999999996</v>
      </c>
      <c r="P66" s="1"/>
    </row>
    <row r="67" spans="2:46" x14ac:dyDescent="0.2">
      <c r="C67" s="260" t="s">
        <v>1206</v>
      </c>
      <c r="D67" s="258"/>
      <c r="E67" s="258"/>
      <c r="F67" s="258"/>
      <c r="G67" s="259"/>
      <c r="H67" s="263"/>
      <c r="I67" s="258"/>
      <c r="J67" s="258"/>
      <c r="K67" s="259"/>
      <c r="L67" s="263">
        <v>0.80059999999999998</v>
      </c>
      <c r="M67" s="258">
        <v>0.80979999999999996</v>
      </c>
      <c r="N67" s="258">
        <v>0.79549999999999998</v>
      </c>
      <c r="O67" s="259">
        <v>0.79679999999999995</v>
      </c>
      <c r="P67" s="1"/>
    </row>
    <row r="68" spans="2:46" x14ac:dyDescent="0.2">
      <c r="C68" s="260" t="s">
        <v>1207</v>
      </c>
      <c r="D68" s="258"/>
      <c r="E68" s="258"/>
      <c r="F68" s="258"/>
      <c r="G68" s="259"/>
      <c r="H68" s="263"/>
      <c r="I68" s="258"/>
      <c r="J68" s="258"/>
      <c r="K68" s="259"/>
      <c r="L68" s="263">
        <v>0.78779999999999994</v>
      </c>
      <c r="M68" s="258">
        <v>0.78739999999999999</v>
      </c>
      <c r="N68" s="258">
        <v>0.78639999999999999</v>
      </c>
      <c r="O68" s="259">
        <v>0.78680000000000005</v>
      </c>
      <c r="P68" s="1"/>
    </row>
    <row r="69" spans="2:46" x14ac:dyDescent="0.2">
      <c r="C69" s="260" t="s">
        <v>1208</v>
      </c>
      <c r="D69" s="258"/>
      <c r="E69" s="258"/>
      <c r="F69" s="258"/>
      <c r="G69" s="259"/>
      <c r="H69" s="263"/>
      <c r="I69" s="258"/>
      <c r="J69" s="258"/>
      <c r="K69" s="259"/>
      <c r="L69" s="263">
        <v>0.78459999999999996</v>
      </c>
      <c r="M69" s="258">
        <v>0.78410000000000002</v>
      </c>
      <c r="N69" s="258">
        <v>0.78339999999999999</v>
      </c>
      <c r="O69" s="259">
        <v>0.78369999999999995</v>
      </c>
      <c r="P69" s="1"/>
    </row>
    <row r="70" spans="2:46" x14ac:dyDescent="0.2">
      <c r="D70" s="258"/>
      <c r="E70" s="258"/>
      <c r="F70" s="258"/>
      <c r="G70" s="259"/>
      <c r="H70" s="263"/>
      <c r="I70" s="258"/>
      <c r="J70" s="258"/>
      <c r="K70" s="259"/>
      <c r="L70" s="263"/>
      <c r="M70" s="258"/>
      <c r="N70" s="258"/>
      <c r="O70" s="259"/>
      <c r="P70" s="1"/>
    </row>
    <row r="71" spans="2:46" x14ac:dyDescent="0.2">
      <c r="C71" s="260" t="s">
        <v>1217</v>
      </c>
      <c r="H71" s="263"/>
      <c r="I71" s="258"/>
      <c r="J71" s="258"/>
      <c r="K71" s="259"/>
      <c r="L71" s="263">
        <v>0.68169999999999997</v>
      </c>
      <c r="M71" s="258">
        <v>0.63929999999999998</v>
      </c>
      <c r="N71" s="258">
        <v>0.59470000000000001</v>
      </c>
      <c r="O71" s="259">
        <v>0.60589999999999999</v>
      </c>
      <c r="P71" s="1"/>
    </row>
    <row r="72" spans="2:46" x14ac:dyDescent="0.2">
      <c r="C72" s="260" t="s">
        <v>1209</v>
      </c>
      <c r="H72" s="263"/>
      <c r="I72" s="258"/>
      <c r="J72" s="258"/>
      <c r="K72" s="259"/>
      <c r="L72" s="263">
        <v>0.65590000000000004</v>
      </c>
      <c r="M72" s="258">
        <v>0.59799999999999998</v>
      </c>
      <c r="N72" s="258">
        <v>0.56559999999999999</v>
      </c>
      <c r="O72" s="259">
        <v>0.57450000000000001</v>
      </c>
      <c r="P72" s="1"/>
    </row>
    <row r="73" spans="2:46" x14ac:dyDescent="0.2">
      <c r="C73" s="260" t="s">
        <v>1210</v>
      </c>
      <c r="H73" s="263"/>
      <c r="I73" s="258"/>
      <c r="J73" s="258"/>
      <c r="K73" s="259"/>
      <c r="L73" s="263">
        <v>0.67520000000000002</v>
      </c>
      <c r="M73" s="258">
        <v>0.60609999999999997</v>
      </c>
      <c r="N73" s="258">
        <v>0.57520000000000004</v>
      </c>
      <c r="O73" s="259">
        <v>0.57769999999999999</v>
      </c>
      <c r="P73" s="1"/>
    </row>
    <row r="74" spans="2:46" x14ac:dyDescent="0.2">
      <c r="C74" s="260" t="s">
        <v>1211</v>
      </c>
      <c r="H74" s="263"/>
      <c r="I74" s="258"/>
      <c r="J74" s="258"/>
      <c r="K74" s="259"/>
      <c r="L74" s="263">
        <v>0.65269999999999995</v>
      </c>
      <c r="M74" s="258">
        <v>0.60019999999999996</v>
      </c>
      <c r="N74" s="258">
        <v>0.55979999999999996</v>
      </c>
      <c r="O74" s="259">
        <v>0.57010000000000005</v>
      </c>
      <c r="P74" s="1"/>
      <c r="AK74" s="257"/>
      <c r="AL74" s="257"/>
      <c r="AM74" s="257"/>
      <c r="AN74" s="257"/>
    </row>
    <row r="75" spans="2:46" x14ac:dyDescent="0.2">
      <c r="C75" s="260" t="s">
        <v>1212</v>
      </c>
      <c r="D75" s="258"/>
      <c r="E75" s="258"/>
      <c r="F75" s="258"/>
      <c r="G75" s="259"/>
      <c r="H75" s="263"/>
      <c r="I75" s="258"/>
      <c r="J75" s="258"/>
      <c r="K75" s="259"/>
      <c r="L75" s="263">
        <v>0.63990000000000002</v>
      </c>
      <c r="M75" s="258">
        <v>0.58909999999999996</v>
      </c>
      <c r="N75" s="258">
        <v>0.56089999999999995</v>
      </c>
      <c r="O75" s="259">
        <v>0.56710000000000005</v>
      </c>
      <c r="P75" s="1"/>
      <c r="AK75" s="257"/>
      <c r="AL75" s="257"/>
      <c r="AM75" s="257"/>
      <c r="AN75" s="257"/>
    </row>
    <row r="76" spans="2:46" x14ac:dyDescent="0.2">
      <c r="C76" s="260" t="s">
        <v>1218</v>
      </c>
      <c r="D76" s="258"/>
      <c r="E76" s="258"/>
      <c r="F76" s="258"/>
      <c r="G76" s="259"/>
      <c r="H76" s="263"/>
      <c r="I76" s="258"/>
      <c r="J76" s="258"/>
      <c r="K76" s="259"/>
      <c r="L76" s="263">
        <v>0.65920000000000001</v>
      </c>
      <c r="M76" s="258">
        <v>0.60880000000000001</v>
      </c>
      <c r="N76" s="258">
        <v>0.55489999999999995</v>
      </c>
      <c r="O76" s="259">
        <v>0.56589999999999996</v>
      </c>
      <c r="P76" s="1"/>
      <c r="AK76" s="257"/>
      <c r="AL76" s="257"/>
      <c r="AM76" s="257"/>
      <c r="AN76" s="257"/>
    </row>
    <row r="77" spans="2:46" x14ac:dyDescent="0.2">
      <c r="D77" s="258"/>
      <c r="E77" s="258"/>
      <c r="F77" s="258"/>
      <c r="G77" s="259"/>
      <c r="H77" s="263"/>
      <c r="I77" s="258"/>
      <c r="J77" s="258"/>
      <c r="K77" s="259"/>
      <c r="L77" s="263"/>
      <c r="M77" s="258"/>
      <c r="N77" s="258"/>
      <c r="O77" s="259"/>
      <c r="P77" s="1"/>
      <c r="AK77" s="257"/>
      <c r="AL77" s="257"/>
      <c r="AM77" s="257"/>
      <c r="AN77" s="257"/>
    </row>
    <row r="78" spans="2:46" x14ac:dyDescent="0.2">
      <c r="C78" s="260" t="s">
        <v>1215</v>
      </c>
      <c r="D78" s="258"/>
      <c r="E78" s="258"/>
      <c r="F78" s="258"/>
      <c r="G78" s="259"/>
      <c r="H78" s="263"/>
      <c r="I78" s="258"/>
      <c r="J78" s="258"/>
      <c r="K78" s="259"/>
      <c r="L78" s="263">
        <v>0.65920000000000001</v>
      </c>
      <c r="M78" s="258">
        <v>0.59860000000000002</v>
      </c>
      <c r="N78" s="258">
        <v>0.54810000000000003</v>
      </c>
      <c r="O78" s="259">
        <v>0.55359999999999998</v>
      </c>
      <c r="P78" s="1"/>
      <c r="AK78" s="257"/>
      <c r="AL78" s="257"/>
      <c r="AM78" s="257"/>
      <c r="AN78" s="257"/>
    </row>
    <row r="79" spans="2:46" x14ac:dyDescent="0.2">
      <c r="C79" s="260" t="s">
        <v>1216</v>
      </c>
      <c r="D79" s="258"/>
      <c r="E79" s="258"/>
      <c r="F79" s="258"/>
      <c r="G79" s="259"/>
      <c r="H79" s="263"/>
      <c r="I79" s="258"/>
      <c r="J79" s="258"/>
      <c r="K79" s="259"/>
      <c r="L79" s="263">
        <v>0.67520000000000002</v>
      </c>
      <c r="M79" s="258">
        <v>0.65110000000000001</v>
      </c>
      <c r="N79" s="258">
        <v>0.54820000000000002</v>
      </c>
      <c r="O79" s="259">
        <v>0.55569999999999997</v>
      </c>
      <c r="P79" s="1"/>
      <c r="AL79" s="45"/>
      <c r="AM79" s="228" t="s">
        <v>573</v>
      </c>
      <c r="AN79" s="229"/>
      <c r="AO79" s="229"/>
      <c r="AP79" s="230"/>
      <c r="AQ79" s="45"/>
      <c r="AR79" s="45"/>
      <c r="AS79" s="45"/>
    </row>
    <row r="80" spans="2:46" x14ac:dyDescent="0.2">
      <c r="D80" s="258"/>
      <c r="E80" s="258"/>
      <c r="F80" s="258"/>
      <c r="G80" s="259"/>
      <c r="H80" s="263"/>
      <c r="I80" s="258"/>
      <c r="J80" s="258"/>
      <c r="K80" s="259"/>
      <c r="L80" s="263"/>
      <c r="M80" s="258"/>
      <c r="N80" s="258"/>
      <c r="O80" s="259"/>
      <c r="P80" s="1"/>
      <c r="AK80" s="18"/>
      <c r="AL80" s="45"/>
      <c r="AM80" s="226"/>
      <c r="AN80" s="51"/>
      <c r="AO80" s="51"/>
      <c r="AP80" s="54"/>
      <c r="AQ80" s="219"/>
      <c r="AR80" s="60"/>
      <c r="AS80" s="65"/>
      <c r="AT80" s="43"/>
    </row>
    <row r="81" spans="3:49" x14ac:dyDescent="0.2">
      <c r="D81" s="258"/>
      <c r="E81" s="258"/>
      <c r="F81" s="258"/>
      <c r="G81" s="259"/>
      <c r="H81" s="263"/>
      <c r="I81" s="258"/>
      <c r="J81" s="258"/>
      <c r="K81" s="259"/>
      <c r="L81" s="263"/>
      <c r="M81" s="258"/>
      <c r="N81" s="258"/>
      <c r="O81" s="259"/>
      <c r="P81" s="1"/>
      <c r="AK81" s="234" t="s">
        <v>591</v>
      </c>
      <c r="AL81" s="222" t="s">
        <v>574</v>
      </c>
      <c r="AM81" s="257">
        <v>354</v>
      </c>
      <c r="AN81" s="257">
        <v>76</v>
      </c>
      <c r="AO81" s="257">
        <v>19</v>
      </c>
      <c r="AP81" s="257">
        <v>24</v>
      </c>
      <c r="AQ81" s="225">
        <f>SUM(AM81:AP81)</f>
        <v>473</v>
      </c>
      <c r="AR81" s="50">
        <f>AQ81/AQ85</f>
        <v>0.67668097281831185</v>
      </c>
      <c r="AS81" s="63"/>
      <c r="AT81" s="44">
        <f>AM81/AQ81</f>
        <v>0.7484143763213531</v>
      </c>
      <c r="AU81" s="1">
        <f>2/(1/AT81+1/AM86)</f>
        <v>0.78579356270810219</v>
      </c>
    </row>
    <row r="82" spans="3:49" x14ac:dyDescent="0.2">
      <c r="C82" s="260" t="s">
        <v>1214</v>
      </c>
      <c r="D82" s="258"/>
      <c r="E82" s="258"/>
      <c r="F82" s="258"/>
      <c r="G82" s="259"/>
      <c r="H82" s="263"/>
      <c r="I82" s="258"/>
      <c r="J82" s="258"/>
      <c r="K82" s="259"/>
      <c r="L82" s="263">
        <v>0.69259999999999999</v>
      </c>
      <c r="M82" s="258">
        <v>0.68030000000000002</v>
      </c>
      <c r="N82" s="258">
        <v>0.68300000000000005</v>
      </c>
      <c r="O82" s="259">
        <v>0.68140000000000001</v>
      </c>
      <c r="P82" s="1"/>
      <c r="AK82" s="235"/>
      <c r="AL82" s="223" t="s">
        <v>575</v>
      </c>
      <c r="AM82" s="257">
        <v>39</v>
      </c>
      <c r="AN82" s="257">
        <v>113</v>
      </c>
      <c r="AO82" s="257">
        <v>6</v>
      </c>
      <c r="AP82" s="257">
        <v>6</v>
      </c>
      <c r="AQ82" s="225">
        <f>SUM(AM82:AP82)</f>
        <v>164</v>
      </c>
      <c r="AR82" s="50">
        <f>AQ82/AQ85</f>
        <v>0.23462088698140202</v>
      </c>
      <c r="AS82" s="63">
        <f>AM82/AQ82</f>
        <v>0.23780487804878048</v>
      </c>
      <c r="AT82" s="33">
        <f>AN82/AQ82</f>
        <v>0.68902439024390238</v>
      </c>
      <c r="AU82" s="1">
        <f>2/ (1/AT82+1/AN86)</f>
        <v>0.62430939226519333</v>
      </c>
    </row>
    <row r="83" spans="3:49" x14ac:dyDescent="0.2">
      <c r="C83" s="260" t="s">
        <v>1213</v>
      </c>
      <c r="D83" s="258"/>
      <c r="E83" s="258"/>
      <c r="F83" s="258"/>
      <c r="G83" s="259"/>
      <c r="H83" s="263"/>
      <c r="I83" s="258"/>
      <c r="J83" s="258"/>
      <c r="K83" s="259"/>
      <c r="L83" s="263">
        <v>0.68110000000000004</v>
      </c>
      <c r="M83" s="258">
        <v>0.66659999999999997</v>
      </c>
      <c r="N83" s="258">
        <v>0.66579999999999995</v>
      </c>
      <c r="O83" s="259">
        <v>0.66620000000000001</v>
      </c>
      <c r="P83" s="1"/>
      <c r="AK83" s="235"/>
      <c r="AL83" s="45"/>
      <c r="AM83" s="226" t="s">
        <v>574</v>
      </c>
      <c r="AN83" s="51" t="s">
        <v>575</v>
      </c>
      <c r="AO83" s="51" t="s">
        <v>576</v>
      </c>
      <c r="AP83" s="54" t="s">
        <v>584</v>
      </c>
      <c r="AQ83" s="219" t="s">
        <v>599</v>
      </c>
      <c r="AR83" s="60" t="s">
        <v>600</v>
      </c>
      <c r="AS83" s="65" t="s">
        <v>597</v>
      </c>
      <c r="AT83" s="43" t="s">
        <v>596</v>
      </c>
    </row>
    <row r="84" spans="3:49" x14ac:dyDescent="0.2">
      <c r="D84" s="258"/>
      <c r="E84" s="258"/>
      <c r="F84" s="258"/>
      <c r="G84" s="259"/>
      <c r="H84" s="263"/>
      <c r="I84" s="258"/>
      <c r="J84" s="258"/>
      <c r="K84" s="259"/>
      <c r="L84" s="263"/>
      <c r="M84" s="258"/>
      <c r="N84" s="258"/>
      <c r="O84" s="259"/>
      <c r="P84" s="1"/>
      <c r="AK84" s="236"/>
      <c r="AL84" s="224" t="s">
        <v>584</v>
      </c>
      <c r="AM84" s="257">
        <v>35</v>
      </c>
      <c r="AN84" s="257">
        <v>9</v>
      </c>
      <c r="AO84" s="257">
        <v>5</v>
      </c>
      <c r="AP84" s="257">
        <v>13</v>
      </c>
      <c r="AQ84" s="226">
        <f>SUM(AM84:AP84)</f>
        <v>62</v>
      </c>
      <c r="AR84" s="52">
        <f>AQ84/AQ85</f>
        <v>8.869814020028613E-2</v>
      </c>
      <c r="AS84" s="64">
        <f>AM84/AQ84</f>
        <v>0.56451612903225812</v>
      </c>
      <c r="AT84" s="34">
        <f>AP84/AQ84</f>
        <v>0.20967741935483872</v>
      </c>
      <c r="AU84" s="1">
        <f>2/(1/AT84+1/AP86)</f>
        <v>0.24761904761904763</v>
      </c>
    </row>
    <row r="85" spans="3:49" x14ac:dyDescent="0.2">
      <c r="D85" s="258"/>
      <c r="E85" s="258"/>
      <c r="F85" s="258"/>
      <c r="G85" s="259"/>
      <c r="H85" s="263"/>
      <c r="I85" s="258"/>
      <c r="J85" s="258"/>
      <c r="K85" s="259"/>
      <c r="L85" s="263"/>
      <c r="M85" s="258"/>
      <c r="N85" s="258"/>
      <c r="O85" s="259"/>
      <c r="P85" s="1"/>
      <c r="AK85" s="18"/>
      <c r="AL85" s="45"/>
      <c r="AM85" s="219">
        <f>SUM(AM81:AM84)</f>
        <v>428</v>
      </c>
      <c r="AN85" s="220">
        <f>SUM(AN81:AN84)</f>
        <v>198</v>
      </c>
      <c r="AO85" s="220">
        <f>SUM(AO81:AO84)</f>
        <v>30</v>
      </c>
      <c r="AP85" s="221">
        <f>SUM(AP81:AP84)</f>
        <v>43</v>
      </c>
      <c r="AQ85" s="224">
        <f>SUM(AQ81:AQ84)</f>
        <v>699</v>
      </c>
      <c r="AR85" s="45"/>
      <c r="AS85" s="45"/>
      <c r="AT85" s="45" t="s">
        <v>625</v>
      </c>
      <c r="AU85" s="45" t="s">
        <v>598</v>
      </c>
      <c r="AV85" s="45" t="s">
        <v>596</v>
      </c>
      <c r="AW85" s="45" t="s">
        <v>619</v>
      </c>
    </row>
    <row r="86" spans="3:49" x14ac:dyDescent="0.2">
      <c r="D86" s="258"/>
      <c r="E86" s="258"/>
      <c r="F86" s="258"/>
      <c r="G86" s="259"/>
      <c r="H86" s="263"/>
      <c r="I86" s="258"/>
      <c r="J86" s="258"/>
      <c r="K86" s="259"/>
      <c r="L86" s="263"/>
      <c r="M86" s="258"/>
      <c r="N86" s="258"/>
      <c r="O86" s="259"/>
      <c r="P86" s="1"/>
      <c r="AK86" s="18"/>
      <c r="AL86" s="65" t="s">
        <v>598</v>
      </c>
      <c r="AM86" s="72">
        <f>AM81/AM85</f>
        <v>0.82710280373831779</v>
      </c>
      <c r="AN86" s="59">
        <f>AN82/AN85</f>
        <v>0.57070707070707072</v>
      </c>
      <c r="AO86" s="59" t="e">
        <f>AO83/AO85</f>
        <v>#VALUE!</v>
      </c>
      <c r="AP86" s="60">
        <f>AP84/AP85</f>
        <v>0.30232558139534882</v>
      </c>
      <c r="AQ86" s="45"/>
      <c r="AR86" s="45"/>
      <c r="AS86" s="45"/>
      <c r="AT86" s="46">
        <f>SUM(AM81,AN82,AO83,AP84 )/AQ85</f>
        <v>0.68669527896995708</v>
      </c>
      <c r="AU86" s="66" t="e">
        <f>(AN82+AO83+AP84)/SUM(AN85:AP85)</f>
        <v>#VALUE!</v>
      </c>
      <c r="AV86" s="46" t="e">
        <f>(AN82+AO83+AP84)/SUM(AQ82:AQ84)</f>
        <v>#VALUE!</v>
      </c>
      <c r="AW86" s="67" t="e">
        <f>2*AU86*AV86/(AU86+AV86)</f>
        <v>#VALUE!</v>
      </c>
    </row>
    <row r="87" spans="3:49" x14ac:dyDescent="0.2">
      <c r="C87" s="260" t="s">
        <v>1221</v>
      </c>
      <c r="D87" s="258">
        <v>0.97219999999999995</v>
      </c>
      <c r="E87" s="258">
        <v>0.9718</v>
      </c>
      <c r="F87" s="258">
        <v>0.97099999999999997</v>
      </c>
      <c r="G87" s="259">
        <v>0.97140000000000004</v>
      </c>
      <c r="H87" s="263">
        <v>0.72509999999999997</v>
      </c>
      <c r="I87" s="258">
        <v>0.71789999999999998</v>
      </c>
      <c r="J87" s="258">
        <v>0.71830000000000005</v>
      </c>
      <c r="K87" s="259">
        <v>0.71809999999999996</v>
      </c>
      <c r="L87" s="263">
        <v>0.77549999999999997</v>
      </c>
      <c r="M87" s="258">
        <v>0.73009999999999997</v>
      </c>
      <c r="N87" s="258">
        <v>0.78310000000000002</v>
      </c>
      <c r="O87" s="259">
        <v>0.74119999999999997</v>
      </c>
      <c r="P87" s="1"/>
    </row>
    <row r="88" spans="3:49" x14ac:dyDescent="0.2">
      <c r="C88" s="260" t="s">
        <v>1222</v>
      </c>
      <c r="D88" s="258">
        <v>0.98260000000000003</v>
      </c>
      <c r="E88" s="258">
        <v>0.98240000000000005</v>
      </c>
      <c r="F88" s="258">
        <v>0.98180000000000001</v>
      </c>
      <c r="G88" s="259">
        <v>0.98209999999999997</v>
      </c>
      <c r="H88" s="263">
        <v>0.74019999999999997</v>
      </c>
      <c r="I88" s="258">
        <v>0.73460000000000003</v>
      </c>
      <c r="J88" s="258">
        <v>0.72640000000000005</v>
      </c>
      <c r="K88" s="259">
        <v>0.72909999999999997</v>
      </c>
      <c r="L88" s="263">
        <v>0.78490000000000004</v>
      </c>
      <c r="M88" s="258">
        <v>0.73250000000000004</v>
      </c>
      <c r="N88" s="258">
        <v>0.77549999999999997</v>
      </c>
      <c r="O88" s="259">
        <v>0.745</v>
      </c>
      <c r="P88" s="1"/>
      <c r="AL88" s="45"/>
      <c r="AM88" s="228" t="s">
        <v>573</v>
      </c>
      <c r="AN88" s="229"/>
      <c r="AO88" s="229"/>
      <c r="AP88" s="230"/>
      <c r="AQ88" s="45"/>
      <c r="AR88" s="45"/>
      <c r="AS88" s="45"/>
    </row>
    <row r="89" spans="3:49" x14ac:dyDescent="0.2">
      <c r="C89" s="260" t="s">
        <v>1223</v>
      </c>
      <c r="D89" s="258"/>
      <c r="E89" s="258"/>
      <c r="F89" s="258"/>
      <c r="G89" s="259"/>
      <c r="H89" s="263"/>
      <c r="I89" s="258"/>
      <c r="J89" s="258"/>
      <c r="K89" s="259"/>
      <c r="L89" s="263">
        <v>0.79279999999999995</v>
      </c>
      <c r="M89" s="258">
        <v>0.74080000000000001</v>
      </c>
      <c r="N89" s="258">
        <v>0.78480000000000005</v>
      </c>
      <c r="O89" s="259">
        <v>0.754</v>
      </c>
      <c r="P89" s="1"/>
      <c r="AK89" s="18"/>
      <c r="AL89" s="45"/>
      <c r="AM89" s="226" t="s">
        <v>574</v>
      </c>
      <c r="AN89" s="51" t="s">
        <v>575</v>
      </c>
      <c r="AO89" s="51" t="s">
        <v>576</v>
      </c>
      <c r="AP89" s="54" t="s">
        <v>584</v>
      </c>
      <c r="AQ89" s="219" t="s">
        <v>599</v>
      </c>
      <c r="AR89" s="60" t="s">
        <v>600</v>
      </c>
      <c r="AS89" s="65" t="s">
        <v>597</v>
      </c>
      <c r="AT89" s="43" t="s">
        <v>596</v>
      </c>
    </row>
    <row r="90" spans="3:49" x14ac:dyDescent="0.2">
      <c r="C90" s="260" t="s">
        <v>1224</v>
      </c>
      <c r="D90" s="258"/>
      <c r="E90" s="258"/>
      <c r="F90" s="258"/>
      <c r="G90" s="259"/>
      <c r="H90" s="263"/>
      <c r="I90" s="258"/>
      <c r="J90" s="258"/>
      <c r="K90" s="259"/>
      <c r="L90" s="263">
        <v>0.77549999999999997</v>
      </c>
      <c r="M90" s="258">
        <v>0.73370000000000002</v>
      </c>
      <c r="N90" s="258">
        <v>0.79110000000000003</v>
      </c>
      <c r="O90" s="259">
        <v>0.74380000000000002</v>
      </c>
      <c r="P90" s="1"/>
      <c r="AK90" s="234" t="s">
        <v>591</v>
      </c>
      <c r="AL90" s="222" t="s">
        <v>574</v>
      </c>
      <c r="AM90" s="257">
        <v>354</v>
      </c>
      <c r="AN90" s="257">
        <v>76</v>
      </c>
      <c r="AO90" s="257">
        <v>19</v>
      </c>
      <c r="AP90" s="257">
        <v>24</v>
      </c>
      <c r="AQ90" s="225">
        <f>SUM(AM90:AP90)</f>
        <v>473</v>
      </c>
      <c r="AR90" s="50">
        <f>AQ90/AQ94</f>
        <v>0.60331632653061229</v>
      </c>
      <c r="AS90" s="63"/>
      <c r="AT90" s="44">
        <f>AM90/AQ90</f>
        <v>0.7484143763213531</v>
      </c>
      <c r="AU90" s="1">
        <f>2/(1/AT90+1/AM95)</f>
        <v>0.75802997858672383</v>
      </c>
    </row>
    <row r="91" spans="3:49" x14ac:dyDescent="0.2">
      <c r="C91" s="260" t="s">
        <v>1225</v>
      </c>
      <c r="D91" s="258"/>
      <c r="E91" s="258"/>
      <c r="F91" s="258"/>
      <c r="G91" s="259"/>
      <c r="H91" s="263"/>
      <c r="I91" s="258"/>
      <c r="J91" s="258"/>
      <c r="K91" s="259"/>
      <c r="L91" s="263">
        <v>0.77859999999999996</v>
      </c>
      <c r="M91" s="258">
        <v>0.72929999999999995</v>
      </c>
      <c r="N91" s="258">
        <v>0.77729999999999999</v>
      </c>
      <c r="O91" s="259">
        <v>0.74129999999999996</v>
      </c>
      <c r="P91" s="1"/>
      <c r="AK91" s="235"/>
      <c r="AL91" s="223" t="s">
        <v>575</v>
      </c>
      <c r="AM91" s="257">
        <v>39</v>
      </c>
      <c r="AN91" s="257">
        <v>113</v>
      </c>
      <c r="AO91" s="257">
        <v>6</v>
      </c>
      <c r="AP91" s="257">
        <v>6</v>
      </c>
      <c r="AQ91" s="225">
        <f>SUM(AM91:AP91)</f>
        <v>164</v>
      </c>
      <c r="AR91" s="50">
        <f>AQ91/AQ94</f>
        <v>0.20918367346938777</v>
      </c>
      <c r="AS91" s="63">
        <f>AM91/AQ91</f>
        <v>0.23780487804878048</v>
      </c>
      <c r="AT91" s="33">
        <f>AN91/AQ91</f>
        <v>0.68902439024390238</v>
      </c>
      <c r="AU91" s="1">
        <f>2/ (1/AT91+1/AN95)</f>
        <v>0.60427807486631013</v>
      </c>
    </row>
    <row r="92" spans="3:49" x14ac:dyDescent="0.2">
      <c r="C92" s="260" t="s">
        <v>1226</v>
      </c>
      <c r="D92" s="258"/>
      <c r="E92" s="258"/>
      <c r="F92" s="258"/>
      <c r="G92" s="259"/>
      <c r="H92" s="263"/>
      <c r="I92" s="258"/>
      <c r="J92" s="258"/>
      <c r="K92" s="259"/>
      <c r="L92" s="263">
        <v>0.7802</v>
      </c>
      <c r="M92" s="258">
        <v>0.72689999999999999</v>
      </c>
      <c r="N92" s="258">
        <v>0.76839999999999997</v>
      </c>
      <c r="O92" s="259">
        <v>0.73909999999999998</v>
      </c>
      <c r="P92" s="1"/>
      <c r="AK92" s="235"/>
      <c r="AL92" s="223" t="s">
        <v>576</v>
      </c>
      <c r="AM92" s="257">
        <v>33</v>
      </c>
      <c r="AN92" s="257">
        <v>12</v>
      </c>
      <c r="AO92" s="257">
        <v>22</v>
      </c>
      <c r="AP92" s="257">
        <v>18</v>
      </c>
      <c r="AQ92" s="225">
        <f>SUM(AM92:AP92)</f>
        <v>85</v>
      </c>
      <c r="AR92" s="50">
        <f>AQ92/AQ94</f>
        <v>0.10841836734693877</v>
      </c>
      <c r="AS92" s="63">
        <f>AM92/AQ92</f>
        <v>0.38823529411764707</v>
      </c>
      <c r="AT92" s="33">
        <f>AO92/AQ92</f>
        <v>0.25882352941176473</v>
      </c>
      <c r="AU92" s="1">
        <f>2/(1/AT92+1/AO95)</f>
        <v>0.32116788321167888</v>
      </c>
    </row>
    <row r="93" spans="3:49" x14ac:dyDescent="0.2">
      <c r="D93" s="258"/>
      <c r="E93" s="258"/>
      <c r="F93" s="258"/>
      <c r="G93" s="259"/>
      <c r="H93" s="263"/>
      <c r="I93" s="258"/>
      <c r="J93" s="258"/>
      <c r="K93" s="259"/>
      <c r="L93" s="263"/>
      <c r="M93" s="258"/>
      <c r="N93" s="258"/>
      <c r="O93" s="259"/>
      <c r="P93" s="1"/>
      <c r="AK93" s="236"/>
      <c r="AL93" s="224" t="s">
        <v>584</v>
      </c>
      <c r="AM93" s="257">
        <v>35</v>
      </c>
      <c r="AN93" s="257">
        <v>9</v>
      </c>
      <c r="AO93" s="257">
        <v>5</v>
      </c>
      <c r="AP93" s="257">
        <v>13</v>
      </c>
      <c r="AQ93" s="226">
        <f>SUM(AM93:AP93)</f>
        <v>62</v>
      </c>
      <c r="AR93" s="52">
        <f>AQ93/AQ94</f>
        <v>7.9081632653061229E-2</v>
      </c>
      <c r="AS93" s="64">
        <f>AM93/AQ93</f>
        <v>0.56451612903225812</v>
      </c>
      <c r="AT93" s="34">
        <f>AP93/AQ93</f>
        <v>0.20967741935483872</v>
      </c>
      <c r="AU93" s="1">
        <f>2/(1/AT93+1/AP95)</f>
        <v>0.2113821138211382</v>
      </c>
    </row>
    <row r="94" spans="3:49" x14ac:dyDescent="0.2">
      <c r="C94" s="260" t="s">
        <v>1227</v>
      </c>
      <c r="D94" s="258"/>
      <c r="E94" s="258"/>
      <c r="F94" s="258"/>
      <c r="G94" s="259"/>
      <c r="H94" s="263"/>
      <c r="I94" s="258"/>
      <c r="J94" s="258"/>
      <c r="K94" s="259"/>
      <c r="L94" s="263">
        <v>0.82440000000000002</v>
      </c>
      <c r="M94" s="258">
        <v>0.68479999999999996</v>
      </c>
      <c r="N94" s="258">
        <v>0.73719999999999997</v>
      </c>
      <c r="O94" s="259">
        <v>0.70379999999999998</v>
      </c>
      <c r="P94" s="1"/>
      <c r="AK94" s="18"/>
      <c r="AL94" s="45"/>
      <c r="AM94" s="219">
        <f>SUM(AM90:AM93)</f>
        <v>461</v>
      </c>
      <c r="AN94" s="220">
        <f>SUM(AN90:AN93)</f>
        <v>210</v>
      </c>
      <c r="AO94" s="220">
        <f>SUM(AO90:AO93)</f>
        <v>52</v>
      </c>
      <c r="AP94" s="221">
        <f>SUM(AP90:AP93)</f>
        <v>61</v>
      </c>
      <c r="AQ94" s="224">
        <f>SUM(AQ90:AQ93)</f>
        <v>784</v>
      </c>
      <c r="AR94" s="45"/>
      <c r="AS94" s="45"/>
      <c r="AT94" s="45" t="s">
        <v>625</v>
      </c>
      <c r="AU94" s="45" t="s">
        <v>598</v>
      </c>
      <c r="AV94" s="45" t="s">
        <v>596</v>
      </c>
      <c r="AW94" s="45" t="s">
        <v>619</v>
      </c>
    </row>
    <row r="95" spans="3:49" x14ac:dyDescent="0.2">
      <c r="C95" s="260" t="s">
        <v>1228</v>
      </c>
      <c r="D95" s="258"/>
      <c r="E95" s="258"/>
      <c r="F95" s="258"/>
      <c r="G95" s="259"/>
      <c r="H95" s="263"/>
      <c r="I95" s="258"/>
      <c r="J95" s="258"/>
      <c r="K95" s="259"/>
      <c r="L95" s="263">
        <v>0.84589999999999999</v>
      </c>
      <c r="M95" s="258">
        <v>0.70830000000000004</v>
      </c>
      <c r="N95" s="258">
        <v>0.73540000000000005</v>
      </c>
      <c r="O95" s="259">
        <v>0.72019999999999995</v>
      </c>
      <c r="P95" s="1"/>
      <c r="AK95" s="18"/>
      <c r="AL95" s="65" t="s">
        <v>598</v>
      </c>
      <c r="AM95" s="72">
        <f>AM90/AM94</f>
        <v>0.76789587852494579</v>
      </c>
      <c r="AN95" s="59">
        <f>AN91/AN94</f>
        <v>0.53809523809523807</v>
      </c>
      <c r="AO95" s="59">
        <f>AO92/AO94</f>
        <v>0.42307692307692307</v>
      </c>
      <c r="AP95" s="60">
        <f>AP93/AP94</f>
        <v>0.21311475409836064</v>
      </c>
      <c r="AQ95" s="45"/>
      <c r="AR95" s="45"/>
      <c r="AS95" s="45"/>
      <c r="AT95" s="46">
        <f>SUM(AM90,AN91,AO92,AP93 )/AQ94</f>
        <v>0.64030612244897955</v>
      </c>
      <c r="AU95" s="66">
        <f>(AN91+AO92+AP93)/SUM(AN94:AP94)</f>
        <v>0.45820433436532509</v>
      </c>
      <c r="AV95" s="46">
        <f>(AN91+AO92+AP93)/SUM(AQ91:AQ93)</f>
        <v>0.47588424437299037</v>
      </c>
      <c r="AW95" s="67">
        <f>AVERAGE(AU90:AU93)</f>
        <v>0.4737145126214628</v>
      </c>
    </row>
    <row r="96" spans="3:49" x14ac:dyDescent="0.2">
      <c r="C96" s="260" t="s">
        <v>1229</v>
      </c>
      <c r="D96" s="258"/>
      <c r="E96" s="258"/>
      <c r="F96" s="258"/>
      <c r="G96" s="259"/>
      <c r="H96" s="263"/>
      <c r="I96" s="258"/>
      <c r="J96" s="258"/>
      <c r="K96" s="259"/>
      <c r="L96" s="263">
        <v>0.82799999999999996</v>
      </c>
      <c r="M96" s="258">
        <v>0.66849999999999998</v>
      </c>
      <c r="N96" s="258">
        <v>0.67169999999999996</v>
      </c>
      <c r="O96" s="259">
        <v>0.67010000000000003</v>
      </c>
      <c r="P96" s="1"/>
    </row>
    <row r="97" spans="3:49" x14ac:dyDescent="0.2">
      <c r="C97" s="260" t="s">
        <v>1230</v>
      </c>
      <c r="D97" s="258"/>
      <c r="E97" s="258"/>
      <c r="F97" s="258"/>
      <c r="G97" s="259"/>
      <c r="H97" s="263"/>
      <c r="I97" s="258"/>
      <c r="J97" s="258"/>
      <c r="K97" s="259"/>
      <c r="L97" s="263">
        <v>0.83150000000000002</v>
      </c>
      <c r="M97" s="258">
        <v>0.68230000000000002</v>
      </c>
      <c r="N97" s="258">
        <v>0.70279999999999998</v>
      </c>
      <c r="O97" s="259">
        <v>0.69140000000000001</v>
      </c>
      <c r="P97" s="1"/>
      <c r="AL97" s="45"/>
      <c r="AM97" s="228" t="s">
        <v>573</v>
      </c>
      <c r="AN97" s="229"/>
      <c r="AO97" s="229"/>
      <c r="AP97" s="230"/>
      <c r="AQ97" s="45"/>
      <c r="AR97" s="45"/>
      <c r="AS97" s="45"/>
    </row>
    <row r="98" spans="3:49" x14ac:dyDescent="0.2">
      <c r="C98" s="260" t="s">
        <v>1231</v>
      </c>
      <c r="D98" s="258"/>
      <c r="E98" s="258"/>
      <c r="F98" s="258"/>
      <c r="G98" s="259"/>
      <c r="H98" s="263"/>
      <c r="I98" s="258"/>
      <c r="J98" s="258"/>
      <c r="K98" s="259"/>
      <c r="L98" s="263">
        <v>0.84589999999999999</v>
      </c>
      <c r="M98" s="258">
        <v>0.69240000000000002</v>
      </c>
      <c r="N98" s="258">
        <v>0.65339999999999998</v>
      </c>
      <c r="O98" s="259">
        <v>0.66879999999999995</v>
      </c>
      <c r="P98" s="1"/>
      <c r="AK98" s="18"/>
      <c r="AL98" s="45"/>
      <c r="AM98" s="226" t="s">
        <v>574</v>
      </c>
      <c r="AN98" s="51" t="s">
        <v>575</v>
      </c>
      <c r="AO98" s="51" t="s">
        <v>576</v>
      </c>
      <c r="AP98" s="54" t="s">
        <v>584</v>
      </c>
      <c r="AQ98" s="219" t="s">
        <v>599</v>
      </c>
      <c r="AR98" s="60" t="s">
        <v>600</v>
      </c>
      <c r="AS98" s="65" t="s">
        <v>597</v>
      </c>
      <c r="AT98" s="43" t="s">
        <v>596</v>
      </c>
    </row>
    <row r="99" spans="3:49" x14ac:dyDescent="0.2">
      <c r="D99" s="258"/>
      <c r="E99" s="258"/>
      <c r="F99" s="258"/>
      <c r="G99" s="259"/>
      <c r="H99" s="263"/>
      <c r="I99" s="258"/>
      <c r="J99" s="258"/>
      <c r="K99" s="259"/>
      <c r="L99" s="263"/>
      <c r="M99" s="258"/>
      <c r="N99" s="258"/>
      <c r="O99" s="259"/>
      <c r="P99" s="1"/>
      <c r="AK99" s="234" t="s">
        <v>591</v>
      </c>
      <c r="AL99" s="222" t="s">
        <v>574</v>
      </c>
      <c r="AM99" s="257">
        <f>AM90+AN90*0.1</f>
        <v>361.6</v>
      </c>
      <c r="AN99" s="257">
        <f>AN90*0.9</f>
        <v>68.400000000000006</v>
      </c>
      <c r="AO99" s="257">
        <v>19</v>
      </c>
      <c r="AP99" s="257">
        <v>24</v>
      </c>
      <c r="AQ99" s="225">
        <f>SUM(AM99:AP99)</f>
        <v>473</v>
      </c>
      <c r="AR99" s="50">
        <f>AQ99/AQ103</f>
        <v>0.60331632653061229</v>
      </c>
      <c r="AS99" s="63"/>
      <c r="AT99" s="44">
        <f>AM99/AQ99</f>
        <v>0.76448202959830869</v>
      </c>
      <c r="AU99" s="1">
        <f>2/(1/AT99+1/AM104)</f>
        <v>0.75727748691099472</v>
      </c>
    </row>
    <row r="100" spans="3:49" x14ac:dyDescent="0.2">
      <c r="C100" s="260" t="s">
        <v>1232</v>
      </c>
      <c r="D100" s="258"/>
      <c r="E100" s="258"/>
      <c r="F100" s="258"/>
      <c r="G100" s="259"/>
      <c r="H100" s="263"/>
      <c r="I100" s="258"/>
      <c r="J100" s="258"/>
      <c r="K100" s="259"/>
      <c r="L100" s="263">
        <v>0.84489999999999998</v>
      </c>
      <c r="M100" s="258">
        <v>0.59350000000000003</v>
      </c>
      <c r="N100" s="258">
        <v>0.57589999999999997</v>
      </c>
      <c r="O100" s="259">
        <v>0.58289999999999997</v>
      </c>
      <c r="P100" s="1"/>
      <c r="AK100" s="235"/>
      <c r="AL100" s="223" t="s">
        <v>575</v>
      </c>
      <c r="AM100" s="257">
        <f t="shared" ref="AM100:AM102" si="0">AM91+AN91*0.1</f>
        <v>50.3</v>
      </c>
      <c r="AN100" s="257">
        <f t="shared" ref="AN100:AN102" si="1">AN91*0.9</f>
        <v>101.7</v>
      </c>
      <c r="AO100" s="257">
        <v>6</v>
      </c>
      <c r="AP100" s="257">
        <v>6</v>
      </c>
      <c r="AQ100" s="225">
        <f>SUM(AM100:AP100)</f>
        <v>164</v>
      </c>
      <c r="AR100" s="50">
        <f>AQ100/AQ103</f>
        <v>0.20918367346938777</v>
      </c>
      <c r="AS100" s="63">
        <f>AM100/AQ100</f>
        <v>0.30670731707317073</v>
      </c>
      <c r="AT100" s="33">
        <f>AN100/AQ100</f>
        <v>0.62012195121951219</v>
      </c>
      <c r="AU100" s="1">
        <f>2/ (1/AT100+1/AN104)</f>
        <v>0.5762039660056657</v>
      </c>
    </row>
    <row r="101" spans="3:49" x14ac:dyDescent="0.2">
      <c r="C101" s="260" t="s">
        <v>1233</v>
      </c>
      <c r="D101" s="258"/>
      <c r="E101" s="258"/>
      <c r="F101" s="258"/>
      <c r="G101" s="259"/>
      <c r="H101" s="263"/>
      <c r="I101" s="258"/>
      <c r="J101" s="258"/>
      <c r="K101" s="259"/>
      <c r="L101" s="263">
        <v>0.85980000000000001</v>
      </c>
      <c r="M101" s="258">
        <v>0.59970000000000001</v>
      </c>
      <c r="N101" s="258">
        <v>0.55630000000000002</v>
      </c>
      <c r="O101" s="259">
        <v>0.56679999999999997</v>
      </c>
      <c r="P101" s="1"/>
      <c r="AK101" s="235"/>
      <c r="AL101" s="223" t="s">
        <v>576</v>
      </c>
      <c r="AM101" s="257">
        <f t="shared" si="0"/>
        <v>34.200000000000003</v>
      </c>
      <c r="AN101" s="257">
        <f t="shared" si="1"/>
        <v>10.8</v>
      </c>
      <c r="AO101" s="257">
        <v>22</v>
      </c>
      <c r="AP101" s="257">
        <v>18</v>
      </c>
      <c r="AQ101" s="225">
        <f>SUM(AM101:AP101)</f>
        <v>85</v>
      </c>
      <c r="AR101" s="50">
        <f>AQ101/AQ103</f>
        <v>0.10841836734693877</v>
      </c>
      <c r="AS101" s="63">
        <f>AM101/AQ101</f>
        <v>0.40235294117647064</v>
      </c>
      <c r="AT101" s="33">
        <f>AO101/AQ101</f>
        <v>0.25882352941176473</v>
      </c>
      <c r="AU101" s="1">
        <f>2/(1/AT101+1/AO104)</f>
        <v>0.32116788321167888</v>
      </c>
    </row>
    <row r="102" spans="3:49" x14ac:dyDescent="0.2">
      <c r="C102" s="260" t="s">
        <v>1234</v>
      </c>
      <c r="D102" s="258"/>
      <c r="E102" s="258"/>
      <c r="F102" s="258"/>
      <c r="G102" s="259"/>
      <c r="H102" s="263"/>
      <c r="I102" s="258"/>
      <c r="J102" s="258"/>
      <c r="K102" s="259"/>
      <c r="L102" s="263">
        <v>0.83740000000000003</v>
      </c>
      <c r="M102" s="258">
        <v>0.57679999999999998</v>
      </c>
      <c r="N102" s="258">
        <v>0.56469999999999998</v>
      </c>
      <c r="O102" s="259">
        <v>0.5696</v>
      </c>
      <c r="P102" s="1"/>
      <c r="AK102" s="236"/>
      <c r="AL102" s="224" t="s">
        <v>584</v>
      </c>
      <c r="AM102" s="257">
        <f t="shared" si="0"/>
        <v>35.9</v>
      </c>
      <c r="AN102" s="257">
        <f t="shared" si="1"/>
        <v>8.1</v>
      </c>
      <c r="AO102" s="257">
        <v>5</v>
      </c>
      <c r="AP102" s="257">
        <v>13</v>
      </c>
      <c r="AQ102" s="226">
        <f>SUM(AM102:AP102)</f>
        <v>62</v>
      </c>
      <c r="AR102" s="52">
        <f>AQ102/AQ103</f>
        <v>7.9081632653061229E-2</v>
      </c>
      <c r="AS102" s="64">
        <f>AM102/AQ102</f>
        <v>0.57903225806451608</v>
      </c>
      <c r="AT102" s="34">
        <f>AP102/AQ102</f>
        <v>0.20967741935483872</v>
      </c>
      <c r="AU102" s="1">
        <f>2/(1/AT102+1/AP104)</f>
        <v>0.2113821138211382</v>
      </c>
    </row>
    <row r="103" spans="3:49" x14ac:dyDescent="0.2">
      <c r="C103" s="260" t="s">
        <v>1235</v>
      </c>
      <c r="D103" s="258"/>
      <c r="E103" s="258"/>
      <c r="F103" s="258"/>
      <c r="G103" s="259"/>
      <c r="H103" s="263"/>
      <c r="I103" s="258"/>
      <c r="J103" s="258"/>
      <c r="K103" s="259"/>
      <c r="L103" s="263">
        <v>0.87480000000000002</v>
      </c>
      <c r="M103" s="258">
        <v>0.64390000000000003</v>
      </c>
      <c r="N103" s="258">
        <v>0.55779999999999996</v>
      </c>
      <c r="O103" s="259">
        <v>0.57189999999999996</v>
      </c>
      <c r="P103" s="1"/>
      <c r="AK103" s="18"/>
      <c r="AL103" s="45"/>
      <c r="AM103" s="219">
        <f>SUM(AM99:AM102)</f>
        <v>482</v>
      </c>
      <c r="AN103" s="220">
        <f>SUM(AN99:AN102)</f>
        <v>189.00000000000003</v>
      </c>
      <c r="AO103" s="220">
        <f>SUM(AO99:AO102)</f>
        <v>52</v>
      </c>
      <c r="AP103" s="221">
        <f>SUM(AP99:AP102)</f>
        <v>61</v>
      </c>
      <c r="AQ103" s="224">
        <f>SUM(AQ99:AQ102)</f>
        <v>784</v>
      </c>
      <c r="AR103" s="45"/>
      <c r="AS103" s="45"/>
      <c r="AT103" s="45" t="s">
        <v>625</v>
      </c>
      <c r="AU103" s="45" t="s">
        <v>598</v>
      </c>
      <c r="AV103" s="45" t="s">
        <v>596</v>
      </c>
      <c r="AW103" s="45" t="s">
        <v>619</v>
      </c>
    </row>
    <row r="104" spans="3:49" x14ac:dyDescent="0.2">
      <c r="C104" s="260" t="s">
        <v>1236</v>
      </c>
      <c r="D104" s="258"/>
      <c r="E104" s="258"/>
      <c r="F104" s="258"/>
      <c r="G104" s="259"/>
      <c r="H104" s="263"/>
      <c r="I104" s="258"/>
      <c r="J104" s="258"/>
      <c r="K104" s="259"/>
      <c r="L104" s="263">
        <v>0.80559999999999998</v>
      </c>
      <c r="M104" s="258">
        <v>0.58340000000000003</v>
      </c>
      <c r="N104" s="258">
        <v>0.60980000000000001</v>
      </c>
      <c r="O104" s="259">
        <v>0.59219999999999995</v>
      </c>
      <c r="P104" s="1"/>
      <c r="AK104" s="18"/>
      <c r="AL104" s="65" t="s">
        <v>598</v>
      </c>
      <c r="AM104" s="72">
        <f>AM99/AM103</f>
        <v>0.75020746887966805</v>
      </c>
      <c r="AN104" s="59">
        <f>AN100/AN103</f>
        <v>0.53809523809523807</v>
      </c>
      <c r="AO104" s="59">
        <f>AO101/AO103</f>
        <v>0.42307692307692307</v>
      </c>
      <c r="AP104" s="60">
        <f>AP102/AP103</f>
        <v>0.21311475409836064</v>
      </c>
      <c r="AQ104" s="45"/>
      <c r="AR104" s="45"/>
      <c r="AS104" s="45"/>
      <c r="AT104" s="46">
        <f>SUM(AM99,AN100,AO101,AP102 )/AQ103</f>
        <v>0.63558673469387761</v>
      </c>
      <c r="AU104" s="66">
        <f>(AN100+AO101+AP102)/SUM(AN103:AP103)</f>
        <v>0.4526490066225165</v>
      </c>
      <c r="AV104" s="46">
        <f>(AN100+AO101+AP102)/SUM(AQ100:AQ102)</f>
        <v>0.43954983922829577</v>
      </c>
      <c r="AW104" s="67">
        <f>AVERAGE(AU99:AU102)</f>
        <v>0.46650786248736942</v>
      </c>
    </row>
    <row r="105" spans="3:49" x14ac:dyDescent="0.2">
      <c r="C105" s="260" t="s">
        <v>1237</v>
      </c>
      <c r="D105" s="258"/>
      <c r="E105" s="258"/>
      <c r="F105" s="258"/>
      <c r="G105" s="259"/>
      <c r="H105" s="263"/>
      <c r="I105" s="258"/>
      <c r="J105" s="258"/>
      <c r="K105" s="259"/>
      <c r="L105" s="263">
        <v>0.84489999999999998</v>
      </c>
      <c r="M105" s="258">
        <v>0.56930000000000003</v>
      </c>
      <c r="N105" s="258">
        <v>0.54790000000000005</v>
      </c>
      <c r="O105" s="259">
        <v>0.55420000000000003</v>
      </c>
      <c r="P105" s="1"/>
    </row>
    <row r="106" spans="3:49" x14ac:dyDescent="0.2">
      <c r="P106" s="1"/>
      <c r="AL106" s="45"/>
      <c r="AM106" s="228" t="s">
        <v>573</v>
      </c>
      <c r="AN106" s="229"/>
      <c r="AO106" s="229"/>
      <c r="AP106" s="230"/>
      <c r="AQ106" s="45"/>
      <c r="AR106" s="45"/>
      <c r="AS106" s="45"/>
    </row>
    <row r="107" spans="3:49" x14ac:dyDescent="0.2">
      <c r="C107" s="260" t="s">
        <v>1238</v>
      </c>
      <c r="D107" s="258"/>
      <c r="E107" s="258"/>
      <c r="F107" s="258"/>
      <c r="G107" s="259"/>
      <c r="H107" s="263"/>
      <c r="I107" s="258"/>
      <c r="J107" s="258"/>
      <c r="K107" s="259"/>
      <c r="L107" s="263">
        <v>0.88600000000000001</v>
      </c>
      <c r="M107" s="258">
        <v>0.71230000000000004</v>
      </c>
      <c r="N107" s="258">
        <v>0.57809999999999995</v>
      </c>
      <c r="O107" s="259">
        <v>0.60160000000000002</v>
      </c>
      <c r="P107" s="1"/>
      <c r="AK107" s="18"/>
      <c r="AL107" s="45"/>
      <c r="AM107" s="226" t="s">
        <v>574</v>
      </c>
      <c r="AN107" s="51" t="s">
        <v>575</v>
      </c>
      <c r="AO107" s="51" t="s">
        <v>576</v>
      </c>
      <c r="AP107" s="54" t="s">
        <v>584</v>
      </c>
      <c r="AQ107" s="219" t="s">
        <v>599</v>
      </c>
      <c r="AR107" s="60" t="s">
        <v>600</v>
      </c>
      <c r="AS107" s="65" t="s">
        <v>597</v>
      </c>
      <c r="AT107" s="43" t="s">
        <v>596</v>
      </c>
    </row>
    <row r="108" spans="3:49" x14ac:dyDescent="0.2">
      <c r="C108" s="260" t="s">
        <v>1239</v>
      </c>
      <c r="D108" s="258"/>
      <c r="E108" s="258"/>
      <c r="F108" s="258"/>
      <c r="G108" s="259"/>
      <c r="H108" s="263"/>
      <c r="I108" s="258"/>
      <c r="J108" s="258"/>
      <c r="K108" s="259"/>
      <c r="L108" s="263">
        <v>0.87480000000000002</v>
      </c>
      <c r="M108" s="258">
        <v>0.64900000000000002</v>
      </c>
      <c r="N108" s="258">
        <v>0.56479999999999997</v>
      </c>
      <c r="O108" s="259">
        <v>0.58089999999999997</v>
      </c>
      <c r="P108" s="1"/>
      <c r="AK108" s="234" t="s">
        <v>591</v>
      </c>
      <c r="AL108" s="222" t="s">
        <v>574</v>
      </c>
      <c r="AM108" s="257">
        <f>AM90-AN90*0.05</f>
        <v>350.2</v>
      </c>
      <c r="AN108" s="257">
        <f>AN90*1.05</f>
        <v>79.8</v>
      </c>
      <c r="AO108" s="257">
        <v>19</v>
      </c>
      <c r="AP108" s="257">
        <v>24</v>
      </c>
      <c r="AQ108" s="225">
        <f>SUM(AM108:AP108)</f>
        <v>473</v>
      </c>
      <c r="AR108" s="50">
        <f>AQ108/AQ112</f>
        <v>0.60331632653061229</v>
      </c>
      <c r="AS108" s="63"/>
      <c r="AT108" s="44">
        <f>AM108/AQ108</f>
        <v>0.74038054968287526</v>
      </c>
      <c r="AU108" s="1">
        <f>2/(1/AT108+1/AM113)</f>
        <v>0.75841905793178122</v>
      </c>
    </row>
    <row r="109" spans="3:49" x14ac:dyDescent="0.2">
      <c r="C109" s="260" t="s">
        <v>1240</v>
      </c>
      <c r="D109" s="258"/>
      <c r="E109" s="258"/>
      <c r="F109" s="258"/>
      <c r="G109" s="259"/>
      <c r="H109" s="263"/>
      <c r="I109" s="258"/>
      <c r="J109" s="258"/>
      <c r="K109" s="259"/>
      <c r="L109" s="263">
        <v>0.87480000000000002</v>
      </c>
      <c r="M109" s="258">
        <v>0.64390000000000003</v>
      </c>
      <c r="N109" s="258">
        <v>0.55779999999999996</v>
      </c>
      <c r="O109" s="259">
        <v>0.57189999999999996</v>
      </c>
      <c r="P109" s="1"/>
      <c r="AK109" s="235"/>
      <c r="AL109" s="223" t="s">
        <v>575</v>
      </c>
      <c r="AM109" s="257">
        <f t="shared" ref="AM109:AM111" si="2">AM91-AN91*0.05</f>
        <v>33.35</v>
      </c>
      <c r="AN109" s="257">
        <f t="shared" ref="AN109:AN111" si="3">AN91*1.05</f>
        <v>118.65</v>
      </c>
      <c r="AO109" s="257">
        <v>6</v>
      </c>
      <c r="AP109" s="257">
        <v>6</v>
      </c>
      <c r="AQ109" s="225">
        <f>SUM(AM109:AP109)</f>
        <v>164</v>
      </c>
      <c r="AR109" s="50">
        <f>AQ109/AQ112</f>
        <v>0.20918367346938777</v>
      </c>
      <c r="AS109" s="63">
        <f>AM109/AQ109</f>
        <v>0.20335365853658538</v>
      </c>
      <c r="AT109" s="33">
        <f>AN109/AQ109</f>
        <v>0.72347560975609759</v>
      </c>
      <c r="AU109" s="1">
        <f>2/ (1/AT109+1/AN113)</f>
        <v>0.61716514954486357</v>
      </c>
    </row>
    <row r="110" spans="3:49" x14ac:dyDescent="0.2">
      <c r="D110" s="258"/>
      <c r="E110" s="258"/>
      <c r="F110" s="258"/>
      <c r="G110" s="259"/>
      <c r="H110" s="263"/>
      <c r="I110" s="258"/>
      <c r="J110" s="258"/>
      <c r="K110" s="259"/>
      <c r="L110" s="263"/>
      <c r="M110" s="258"/>
      <c r="N110" s="258"/>
      <c r="O110" s="259"/>
      <c r="P110" s="1"/>
      <c r="AK110" s="235"/>
      <c r="AL110" s="223" t="s">
        <v>576</v>
      </c>
      <c r="AM110" s="257">
        <f t="shared" si="2"/>
        <v>32.4</v>
      </c>
      <c r="AN110" s="257">
        <f t="shared" si="3"/>
        <v>12.600000000000001</v>
      </c>
      <c r="AO110" s="257">
        <v>22</v>
      </c>
      <c r="AP110" s="257">
        <v>18</v>
      </c>
      <c r="AQ110" s="225">
        <f>SUM(AM110:AP110)</f>
        <v>85</v>
      </c>
      <c r="AR110" s="50">
        <f>AQ110/AQ112</f>
        <v>0.10841836734693877</v>
      </c>
      <c r="AS110" s="63">
        <f>AM110/AQ110</f>
        <v>0.38117647058823528</v>
      </c>
      <c r="AT110" s="33">
        <f>AO110/AQ110</f>
        <v>0.25882352941176473</v>
      </c>
      <c r="AU110" s="1">
        <f>2/(1/AT110+1/AO113)</f>
        <v>0.32116788321167888</v>
      </c>
    </row>
    <row r="111" spans="3:49" x14ac:dyDescent="0.2">
      <c r="D111" s="258"/>
      <c r="E111" s="258"/>
      <c r="F111" s="258"/>
      <c r="G111" s="259"/>
      <c r="H111" s="263"/>
      <c r="I111" s="258"/>
      <c r="J111" s="258"/>
      <c r="K111" s="259"/>
      <c r="L111" s="263"/>
      <c r="M111" s="258"/>
      <c r="N111" s="258"/>
      <c r="O111" s="259"/>
      <c r="P111" s="1"/>
      <c r="AK111" s="236"/>
      <c r="AL111" s="224" t="s">
        <v>584</v>
      </c>
      <c r="AM111" s="257">
        <f t="shared" si="2"/>
        <v>34.549999999999997</v>
      </c>
      <c r="AN111" s="257">
        <f t="shared" si="3"/>
        <v>9.4500000000000011</v>
      </c>
      <c r="AO111" s="257">
        <v>5</v>
      </c>
      <c r="AP111" s="257">
        <v>13</v>
      </c>
      <c r="AQ111" s="226">
        <f>SUM(AM111:AP111)</f>
        <v>62</v>
      </c>
      <c r="AR111" s="52">
        <f>AQ111/AQ112</f>
        <v>7.9081632653061229E-2</v>
      </c>
      <c r="AS111" s="64">
        <f>AM111/AQ111</f>
        <v>0.55725806451612903</v>
      </c>
      <c r="AT111" s="34">
        <f>AP111/AQ111</f>
        <v>0.20967741935483872</v>
      </c>
      <c r="AU111" s="1">
        <f>2/(1/AT111+1/AP113)</f>
        <v>0.2113821138211382</v>
      </c>
    </row>
    <row r="112" spans="3:49" x14ac:dyDescent="0.2">
      <c r="D112" s="258"/>
      <c r="E112" s="258"/>
      <c r="F112" s="258"/>
      <c r="G112" s="259"/>
      <c r="H112" s="263"/>
      <c r="I112" s="258"/>
      <c r="J112" s="258"/>
      <c r="K112" s="259"/>
      <c r="L112" s="263"/>
      <c r="M112" s="258"/>
      <c r="N112" s="258"/>
      <c r="O112" s="259"/>
      <c r="P112" s="1"/>
      <c r="AK112" s="18"/>
      <c r="AL112" s="45"/>
      <c r="AM112" s="219">
        <f>SUM(AM108:AM111)</f>
        <v>450.5</v>
      </c>
      <c r="AN112" s="220">
        <f>SUM(AN108:AN111)</f>
        <v>220.49999999999997</v>
      </c>
      <c r="AO112" s="220">
        <f>SUM(AO108:AO111)</f>
        <v>52</v>
      </c>
      <c r="AP112" s="221">
        <f>SUM(AP108:AP111)</f>
        <v>61</v>
      </c>
      <c r="AQ112" s="224">
        <f>SUM(AQ108:AQ111)</f>
        <v>784</v>
      </c>
      <c r="AR112" s="45"/>
      <c r="AS112" s="45"/>
      <c r="AT112" s="45" t="s">
        <v>625</v>
      </c>
      <c r="AU112" s="45" t="s">
        <v>598</v>
      </c>
      <c r="AV112" s="45" t="s">
        <v>596</v>
      </c>
      <c r="AW112" s="45" t="s">
        <v>619</v>
      </c>
    </row>
    <row r="113" spans="1:49" x14ac:dyDescent="0.2">
      <c r="D113" s="258"/>
      <c r="E113" s="258"/>
      <c r="F113" s="258"/>
      <c r="G113" s="259"/>
      <c r="H113" s="263"/>
      <c r="I113" s="258"/>
      <c r="J113" s="258"/>
      <c r="K113" s="259"/>
      <c r="L113" s="263"/>
      <c r="M113" s="258"/>
      <c r="N113" s="258"/>
      <c r="O113" s="259"/>
      <c r="P113" s="1"/>
      <c r="AK113" s="18"/>
      <c r="AL113" s="65" t="s">
        <v>598</v>
      </c>
      <c r="AM113" s="72">
        <f>AM108/AM112</f>
        <v>0.77735849056603767</v>
      </c>
      <c r="AN113" s="59">
        <f>AN109/AN112</f>
        <v>0.53809523809523818</v>
      </c>
      <c r="AO113" s="59">
        <f>AO110/AO112</f>
        <v>0.42307692307692307</v>
      </c>
      <c r="AP113" s="60">
        <f>AP111/AP112</f>
        <v>0.21311475409836064</v>
      </c>
      <c r="AQ113" s="45"/>
      <c r="AR113" s="45"/>
      <c r="AS113" s="45"/>
      <c r="AT113" s="46">
        <f>SUM(AM108,AN109,AO110,AP111 )/AQ112</f>
        <v>0.64266581632653064</v>
      </c>
      <c r="AU113" s="66">
        <f>(AN109+AO110+AP111)/SUM(AN112:AP112)</f>
        <v>0.46071964017991007</v>
      </c>
      <c r="AV113" s="46">
        <f>(AN109+AO110+AP111)/SUM(AQ109:AQ111)</f>
        <v>0.49405144694533765</v>
      </c>
      <c r="AW113" s="67">
        <f>AVERAGE(AU108:AU111)</f>
        <v>0.47703355112736545</v>
      </c>
    </row>
    <row r="114" spans="1:49" x14ac:dyDescent="0.2">
      <c r="D114" s="258"/>
      <c r="E114" s="258"/>
      <c r="F114" s="258"/>
      <c r="G114" s="259"/>
      <c r="H114" s="263"/>
      <c r="I114" s="258"/>
      <c r="J114" s="258"/>
      <c r="K114" s="259"/>
      <c r="L114" s="263"/>
      <c r="M114" s="258"/>
      <c r="N114" s="258"/>
      <c r="O114" s="259"/>
      <c r="P114" s="1"/>
    </row>
    <row r="115" spans="1:49" x14ac:dyDescent="0.2">
      <c r="D115" s="258"/>
      <c r="E115" s="258"/>
      <c r="F115" s="258"/>
      <c r="G115" s="259"/>
      <c r="H115" s="263"/>
      <c r="I115" s="258"/>
      <c r="J115" s="258"/>
      <c r="K115" s="259"/>
      <c r="L115" s="263"/>
      <c r="M115" s="258"/>
      <c r="N115" s="258"/>
      <c r="O115" s="259"/>
      <c r="P115" s="1"/>
      <c r="AL115" s="45"/>
      <c r="AM115" s="228" t="s">
        <v>573</v>
      </c>
      <c r="AN115" s="229"/>
      <c r="AO115" s="229"/>
      <c r="AP115" s="230"/>
      <c r="AQ115" s="45"/>
      <c r="AR115" s="45"/>
      <c r="AS115" s="45"/>
    </row>
    <row r="116" spans="1:49" x14ac:dyDescent="0.2">
      <c r="D116" s="258"/>
      <c r="E116" s="258"/>
      <c r="F116" s="258"/>
      <c r="G116" s="259"/>
      <c r="H116" s="263"/>
      <c r="I116" s="258"/>
      <c r="J116" s="258"/>
      <c r="K116" s="259"/>
      <c r="L116" s="263"/>
      <c r="M116" s="258"/>
      <c r="N116" s="258"/>
      <c r="O116" s="259"/>
      <c r="P116" s="1"/>
      <c r="AK116" s="18"/>
      <c r="AL116" s="45"/>
      <c r="AM116" s="226" t="s">
        <v>574</v>
      </c>
      <c r="AN116" s="51" t="s">
        <v>575</v>
      </c>
      <c r="AO116" s="51" t="s">
        <v>576</v>
      </c>
      <c r="AP116" s="54" t="s">
        <v>584</v>
      </c>
      <c r="AQ116" s="219" t="s">
        <v>599</v>
      </c>
      <c r="AR116" s="60" t="s">
        <v>600</v>
      </c>
      <c r="AS116" s="65" t="s">
        <v>597</v>
      </c>
      <c r="AT116" s="43" t="s">
        <v>596</v>
      </c>
    </row>
    <row r="117" spans="1:49" x14ac:dyDescent="0.2">
      <c r="D117" s="258"/>
      <c r="E117" s="258"/>
      <c r="F117" s="258"/>
      <c r="G117" s="259"/>
      <c r="H117" s="263"/>
      <c r="I117" s="258"/>
      <c r="J117" s="258"/>
      <c r="K117" s="259"/>
      <c r="L117" s="263"/>
      <c r="M117" s="258"/>
      <c r="N117" s="258"/>
      <c r="O117" s="259"/>
      <c r="P117" s="1"/>
      <c r="AK117" s="234" t="s">
        <v>591</v>
      </c>
      <c r="AL117" s="222" t="s">
        <v>574</v>
      </c>
      <c r="AM117" s="257">
        <f>AM99-AN99*0.05</f>
        <v>358.18</v>
      </c>
      <c r="AN117" s="257">
        <f>AN99*1.05</f>
        <v>71.820000000000007</v>
      </c>
      <c r="AO117" s="257">
        <v>19</v>
      </c>
      <c r="AP117" s="257">
        <v>24</v>
      </c>
      <c r="AQ117" s="225">
        <f>SUM(AM117:AP117)</f>
        <v>473</v>
      </c>
      <c r="AR117" s="50">
        <f>AQ117/AQ121</f>
        <v>0.60331632653061229</v>
      </c>
      <c r="AS117" s="63"/>
      <c r="AT117" s="44">
        <f>AM117/AQ117</f>
        <v>0.75725158562367867</v>
      </c>
      <c r="AU117" s="1">
        <f>2/(1/AT117+1/AM122)</f>
        <v>0.75761197186822493</v>
      </c>
    </row>
    <row r="118" spans="1:49" x14ac:dyDescent="0.2">
      <c r="D118" s="258"/>
      <c r="E118" s="258"/>
      <c r="F118" s="258"/>
      <c r="G118" s="259"/>
      <c r="H118" s="263"/>
      <c r="I118" s="258"/>
      <c r="J118" s="258"/>
      <c r="K118" s="259"/>
      <c r="L118" s="263"/>
      <c r="M118" s="258"/>
      <c r="N118" s="258"/>
      <c r="O118" s="259"/>
      <c r="P118" s="1"/>
      <c r="AK118" s="235"/>
      <c r="AL118" s="223" t="s">
        <v>575</v>
      </c>
      <c r="AM118" s="257">
        <f t="shared" ref="AM118:AM120" si="4">AM100-AN100*0.05</f>
        <v>45.214999999999996</v>
      </c>
      <c r="AN118" s="257">
        <f t="shared" ref="AN118:AN120" si="5">AN100*1.05</f>
        <v>106.78500000000001</v>
      </c>
      <c r="AO118" s="257">
        <v>6</v>
      </c>
      <c r="AP118" s="257">
        <v>6</v>
      </c>
      <c r="AQ118" s="225">
        <f>SUM(AM118:AP118)</f>
        <v>164</v>
      </c>
      <c r="AR118" s="50">
        <f>AQ118/AQ121</f>
        <v>0.20918367346938777</v>
      </c>
      <c r="AS118" s="63">
        <f>AM118/AQ118</f>
        <v>0.27570121951219512</v>
      </c>
      <c r="AT118" s="33">
        <f>AN118/AQ118</f>
        <v>0.65112804878048791</v>
      </c>
      <c r="AU118" s="1">
        <f>2/ (1/AT118+1/AN122)</f>
        <v>0.58923989515795283</v>
      </c>
    </row>
    <row r="119" spans="1:49" x14ac:dyDescent="0.2">
      <c r="D119" s="258"/>
      <c r="E119" s="258"/>
      <c r="F119" s="258"/>
      <c r="G119" s="259"/>
      <c r="H119" s="263"/>
      <c r="I119" s="258"/>
      <c r="J119" s="258"/>
      <c r="K119" s="259"/>
      <c r="L119" s="263"/>
      <c r="M119" s="258"/>
      <c r="N119" s="258"/>
      <c r="O119" s="259"/>
      <c r="P119" s="1"/>
      <c r="AK119" s="235"/>
      <c r="AL119" s="223" t="s">
        <v>576</v>
      </c>
      <c r="AM119" s="257">
        <f t="shared" si="4"/>
        <v>33.660000000000004</v>
      </c>
      <c r="AN119" s="257">
        <f t="shared" si="5"/>
        <v>11.340000000000002</v>
      </c>
      <c r="AO119" s="257">
        <v>22</v>
      </c>
      <c r="AP119" s="257">
        <v>18</v>
      </c>
      <c r="AQ119" s="225">
        <f>SUM(AM119:AP119)</f>
        <v>85</v>
      </c>
      <c r="AR119" s="50">
        <f>AQ119/AQ121</f>
        <v>0.10841836734693877</v>
      </c>
      <c r="AS119" s="63">
        <f>AM119/AQ119</f>
        <v>0.39600000000000002</v>
      </c>
      <c r="AT119" s="33">
        <f>AO119/AQ119</f>
        <v>0.25882352941176473</v>
      </c>
      <c r="AU119" s="1">
        <f>2/(1/AT119+1/AO122)</f>
        <v>0.32116788321167888</v>
      </c>
    </row>
    <row r="120" spans="1:49" x14ac:dyDescent="0.2">
      <c r="D120" s="258"/>
      <c r="E120" s="258"/>
      <c r="F120" s="258"/>
      <c r="G120" s="259"/>
      <c r="H120" s="263"/>
      <c r="I120" s="258"/>
      <c r="J120" s="258"/>
      <c r="K120" s="259"/>
      <c r="L120" s="263"/>
      <c r="M120" s="258"/>
      <c r="N120" s="258"/>
      <c r="O120" s="259"/>
      <c r="P120" s="1"/>
      <c r="AK120" s="236"/>
      <c r="AL120" s="224" t="s">
        <v>584</v>
      </c>
      <c r="AM120" s="257">
        <f t="shared" si="4"/>
        <v>35.494999999999997</v>
      </c>
      <c r="AN120" s="257">
        <f t="shared" si="5"/>
        <v>8.5050000000000008</v>
      </c>
      <c r="AO120" s="257">
        <v>5</v>
      </c>
      <c r="AP120" s="257">
        <v>13</v>
      </c>
      <c r="AQ120" s="226">
        <f>SUM(AM120:AP120)</f>
        <v>62</v>
      </c>
      <c r="AR120" s="52">
        <f>AQ120/AQ121</f>
        <v>7.9081632653061229E-2</v>
      </c>
      <c r="AS120" s="64">
        <f>AM120/AQ120</f>
        <v>0.57250000000000001</v>
      </c>
      <c r="AT120" s="34">
        <f>AP120/AQ120</f>
        <v>0.20967741935483872</v>
      </c>
      <c r="AU120" s="1">
        <f>2/(1/AT120+1/AP122)</f>
        <v>0.2113821138211382</v>
      </c>
    </row>
    <row r="121" spans="1:49" x14ac:dyDescent="0.2">
      <c r="A121" t="s">
        <v>1174</v>
      </c>
      <c r="D121" s="258"/>
      <c r="E121" s="258"/>
      <c r="F121" s="258"/>
      <c r="G121" s="259"/>
      <c r="H121" s="263"/>
      <c r="I121" s="258"/>
      <c r="J121" s="258"/>
      <c r="K121" s="259"/>
      <c r="L121" s="263"/>
      <c r="M121" s="258"/>
      <c r="N121" s="258"/>
      <c r="O121" s="259"/>
      <c r="P121" s="1"/>
      <c r="AK121" s="18"/>
      <c r="AL121" s="45"/>
      <c r="AM121" s="219">
        <f>SUM(AM117:AM120)</f>
        <v>472.55</v>
      </c>
      <c r="AN121" s="220">
        <f>SUM(AN117:AN120)</f>
        <v>198.45000000000002</v>
      </c>
      <c r="AO121" s="220">
        <f>SUM(AO117:AO120)</f>
        <v>52</v>
      </c>
      <c r="AP121" s="221">
        <f>SUM(AP117:AP120)</f>
        <v>61</v>
      </c>
      <c r="AQ121" s="224">
        <f>SUM(AQ117:AQ120)</f>
        <v>784</v>
      </c>
      <c r="AR121" s="45"/>
      <c r="AS121" s="45"/>
      <c r="AT121" s="45" t="s">
        <v>625</v>
      </c>
      <c r="AU121" s="45" t="s">
        <v>598</v>
      </c>
      <c r="AV121" s="45" t="s">
        <v>596</v>
      </c>
      <c r="AW121" s="45" t="s">
        <v>619</v>
      </c>
    </row>
    <row r="122" spans="1:49" x14ac:dyDescent="0.2">
      <c r="AK122" s="18"/>
      <c r="AL122" s="65" t="s">
        <v>598</v>
      </c>
      <c r="AM122" s="72">
        <f>AM117/AM121</f>
        <v>0.75797270130144956</v>
      </c>
      <c r="AN122" s="59">
        <f>AN118/AN121</f>
        <v>0.53809523809523807</v>
      </c>
      <c r="AO122" s="59">
        <f>AO119/AO121</f>
        <v>0.42307692307692307</v>
      </c>
      <c r="AP122" s="60">
        <f>AP120/AP121</f>
        <v>0.21311475409836064</v>
      </c>
      <c r="AQ122" s="45"/>
      <c r="AR122" s="45"/>
      <c r="AS122" s="45"/>
      <c r="AT122" s="46">
        <f>SUM(AM117,AN118,AO119,AP120 )/AQ121</f>
        <v>0.63771045918367353</v>
      </c>
      <c r="AU122" s="66">
        <f>(AN118+AO119+AP120)/SUM(AN121:AP121)</f>
        <v>0.45524161181570078</v>
      </c>
      <c r="AV122" s="46">
        <f>(AN118+AO119+AP120)/SUM(AQ118:AQ120)</f>
        <v>0.45590032154340843</v>
      </c>
      <c r="AW122" s="67">
        <f>AVERAGE(AU117:AU120)</f>
        <v>0.46985046601474872</v>
      </c>
    </row>
  </sheetData>
  <mergeCells count="12">
    <mergeCell ref="AM115:AP115"/>
    <mergeCell ref="AK117:AK120"/>
    <mergeCell ref="AK90:AK93"/>
    <mergeCell ref="AM97:AP97"/>
    <mergeCell ref="AK99:AK102"/>
    <mergeCell ref="AM106:AP106"/>
    <mergeCell ref="AK108:AK111"/>
    <mergeCell ref="D1:G1"/>
    <mergeCell ref="L1:O1"/>
    <mergeCell ref="AM79:AP79"/>
    <mergeCell ref="AK81:AK84"/>
    <mergeCell ref="AM88:AP8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5"/>
  <sheetViews>
    <sheetView topLeftCell="I1" zoomScale="80" zoomScaleNormal="80" zoomScalePageLayoutView="80" workbookViewId="0">
      <selection activeCell="C149" sqref="C144:C149"/>
    </sheetView>
  </sheetViews>
  <sheetFormatPr baseColWidth="10" defaultRowHeight="16" x14ac:dyDescent="0.2"/>
  <cols>
    <col min="1" max="1" width="11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46" bestFit="1" customWidth="1"/>
    <col min="9" max="10" width="12" style="166" bestFit="1" customWidth="1"/>
    <col min="11" max="11" width="12" style="253" customWidth="1"/>
    <col min="12" max="14" width="12" style="3" bestFit="1" customWidth="1"/>
    <col min="15" max="15" width="12.6640625" style="3" bestFit="1" customWidth="1"/>
    <col min="16" max="16" width="13.33203125" style="241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37" t="s">
        <v>5</v>
      </c>
      <c r="E1" s="237"/>
      <c r="F1" s="237"/>
      <c r="G1" s="237"/>
      <c r="H1" s="242" t="s">
        <v>546</v>
      </c>
      <c r="I1" s="243"/>
      <c r="J1" s="243"/>
      <c r="K1" s="251"/>
      <c r="L1" s="237" t="s">
        <v>4</v>
      </c>
      <c r="M1" s="237"/>
      <c r="N1" s="237"/>
      <c r="O1" s="237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44" t="s">
        <v>1</v>
      </c>
      <c r="I2" s="245" t="s">
        <v>2</v>
      </c>
      <c r="J2" s="245" t="s">
        <v>3</v>
      </c>
      <c r="K2" s="252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44"/>
      <c r="I3" s="245"/>
      <c r="J3" s="245"/>
      <c r="K3" s="252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44"/>
      <c r="I4" s="245"/>
      <c r="J4" s="245"/>
      <c r="K4" s="252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44"/>
      <c r="I5" s="245"/>
      <c r="J5" s="245"/>
      <c r="K5" s="252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44"/>
      <c r="I6" s="245"/>
      <c r="J6" s="245"/>
      <c r="K6" s="252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44"/>
      <c r="I7" s="245"/>
      <c r="J7" s="245"/>
      <c r="K7" s="252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44"/>
      <c r="I8" s="245"/>
      <c r="J8" s="245"/>
      <c r="K8" s="252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44"/>
      <c r="I9" s="245"/>
      <c r="J9" s="245"/>
      <c r="K9" s="252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44"/>
      <c r="I10" s="245"/>
      <c r="J10" s="245"/>
      <c r="K10" s="252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44"/>
      <c r="I11" s="245"/>
      <c r="J11" s="245"/>
      <c r="K11" s="252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44"/>
      <c r="I12" s="245"/>
      <c r="J12" s="245"/>
      <c r="K12" s="252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44"/>
      <c r="I13" s="245"/>
      <c r="J13" s="245"/>
      <c r="K13" s="252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44"/>
      <c r="I15" s="245"/>
      <c r="J15" s="245"/>
      <c r="K15" s="252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44"/>
      <c r="I16" s="245"/>
      <c r="J16" s="245"/>
      <c r="K16" s="252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44"/>
      <c r="I19" s="245"/>
      <c r="J19" s="245"/>
      <c r="K19" s="252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44"/>
      <c r="I20" s="245"/>
      <c r="J20" s="245"/>
      <c r="K20" s="252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44"/>
      <c r="I21" s="245"/>
      <c r="J21" s="245"/>
      <c r="K21" s="252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47"/>
      <c r="I22" s="248"/>
      <c r="J22" s="248"/>
      <c r="K22" s="254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44"/>
      <c r="I24" s="245"/>
      <c r="J24" s="245"/>
      <c r="K24" s="252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44"/>
      <c r="I25" s="245"/>
      <c r="J25" s="245"/>
      <c r="K25" s="252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44"/>
      <c r="I26" s="245"/>
      <c r="J26" s="245"/>
      <c r="K26" s="252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44"/>
      <c r="I27" s="245"/>
      <c r="J27" s="245"/>
      <c r="K27" s="252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44"/>
      <c r="I28" s="245"/>
      <c r="J28" s="245"/>
      <c r="K28" s="252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44"/>
      <c r="I30" s="245"/>
      <c r="J30" s="245"/>
      <c r="K30" s="252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44"/>
      <c r="I31" s="245"/>
      <c r="J31" s="245"/>
      <c r="K31" s="252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44"/>
      <c r="I32" s="245"/>
      <c r="J32" s="245"/>
      <c r="K32" s="252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44"/>
      <c r="I33" s="245"/>
      <c r="J33" s="245"/>
      <c r="K33" s="252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44"/>
      <c r="I36" s="245"/>
      <c r="J36" s="245"/>
      <c r="K36" s="252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44"/>
      <c r="I37" s="245"/>
      <c r="J37" s="245"/>
      <c r="K37" s="252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44"/>
      <c r="I38" s="245"/>
      <c r="J38" s="245"/>
      <c r="K38" s="252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44"/>
      <c r="I39" s="245"/>
      <c r="J39" s="245"/>
      <c r="K39" s="252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44"/>
      <c r="I40" s="245"/>
      <c r="J40" s="245"/>
      <c r="K40" s="252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44"/>
      <c r="I42" s="245"/>
      <c r="J42" s="245"/>
      <c r="K42" s="252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44"/>
      <c r="I43" s="245"/>
      <c r="J43" s="245"/>
      <c r="K43" s="252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44"/>
      <c r="I44" s="245"/>
      <c r="J44" s="245"/>
      <c r="K44" s="252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44"/>
      <c r="I45" s="245"/>
      <c r="J45" s="245"/>
      <c r="K45" s="252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44"/>
      <c r="I46" s="245"/>
      <c r="J46" s="245"/>
      <c r="K46" s="252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44"/>
      <c r="I47" s="245"/>
      <c r="J47" s="245"/>
      <c r="K47" s="252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44"/>
      <c r="I49" s="245"/>
      <c r="J49" s="245"/>
      <c r="K49" s="252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44"/>
      <c r="I51" s="245"/>
      <c r="J51" s="245"/>
      <c r="K51" s="252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44"/>
      <c r="I52" s="245"/>
      <c r="J52" s="245"/>
      <c r="K52" s="252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44"/>
      <c r="I53" s="245"/>
      <c r="J53" s="245"/>
      <c r="K53" s="252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44"/>
      <c r="I54" s="245"/>
      <c r="J54" s="245"/>
      <c r="K54" s="252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44"/>
      <c r="I55" s="245"/>
      <c r="J55" s="245"/>
      <c r="K55" s="252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44"/>
      <c r="I57" s="245"/>
      <c r="J57" s="245"/>
      <c r="K57" s="252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44"/>
      <c r="I58" s="245"/>
      <c r="J58" s="245"/>
      <c r="K58" s="252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44"/>
      <c r="I59" s="245"/>
      <c r="J59" s="245"/>
      <c r="K59" s="252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44"/>
      <c r="I60" s="245"/>
      <c r="J60" s="245"/>
      <c r="K60" s="252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44"/>
      <c r="I61" s="245"/>
      <c r="J61" s="245"/>
      <c r="K61" s="252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44"/>
      <c r="I63" s="245"/>
      <c r="J63" s="245"/>
      <c r="K63" s="252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44"/>
      <c r="I64" s="245"/>
      <c r="J64" s="245"/>
      <c r="K64" s="252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44"/>
      <c r="I65" s="245"/>
      <c r="J65" s="245"/>
      <c r="K65" s="252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44"/>
      <c r="I66" s="245"/>
      <c r="J66" s="245"/>
      <c r="K66" s="252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44"/>
      <c r="I67" s="245"/>
      <c r="J67" s="245"/>
      <c r="K67" s="252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44"/>
      <c r="I69" s="245"/>
      <c r="J69" s="245"/>
      <c r="K69" s="252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44"/>
      <c r="I73" s="245"/>
      <c r="J73" s="245"/>
      <c r="K73" s="252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44"/>
      <c r="I76" s="245"/>
      <c r="J76" s="245"/>
      <c r="K76" s="252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44"/>
      <c r="I77" s="245"/>
      <c r="J77" s="245"/>
      <c r="K77" s="252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44"/>
      <c r="I78" s="245"/>
      <c r="J78" s="245"/>
      <c r="K78" s="252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44"/>
      <c r="I79" s="245"/>
      <c r="J79" s="245"/>
      <c r="K79" s="252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44"/>
      <c r="I81" s="245"/>
      <c r="J81" s="245"/>
      <c r="K81" s="252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44"/>
      <c r="I82" s="245"/>
      <c r="J82" s="245"/>
      <c r="K82" s="252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44"/>
      <c r="I85" s="245"/>
      <c r="J85" s="245"/>
      <c r="K85" s="252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9"/>
      <c r="I86" s="250"/>
      <c r="J86" s="250"/>
      <c r="K86" s="255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47"/>
      <c r="I87" s="248"/>
      <c r="J87" s="248"/>
      <c r="K87" s="254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44"/>
      <c r="I88" s="245"/>
      <c r="J88" s="245"/>
      <c r="K88" s="252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44"/>
      <c r="I90" s="245"/>
      <c r="J90" s="245"/>
      <c r="K90" s="252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44"/>
      <c r="I91" s="245"/>
      <c r="J91" s="245"/>
      <c r="K91" s="252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44"/>
      <c r="I92" s="245"/>
      <c r="J92" s="245"/>
      <c r="K92" s="252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44"/>
      <c r="I93" s="245"/>
      <c r="J93" s="245"/>
      <c r="K93" s="252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44"/>
      <c r="I94" s="245"/>
      <c r="J94" s="245"/>
      <c r="K94" s="252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44">
        <v>0.60313315926900002</v>
      </c>
      <c r="I96" s="245">
        <v>0.56230031948899994</v>
      </c>
      <c r="J96" s="245">
        <v>0.92146596858600005</v>
      </c>
      <c r="K96" s="252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44">
        <v>0.59530026109699996</v>
      </c>
      <c r="I97" s="245">
        <v>0.55625000000000002</v>
      </c>
      <c r="J97" s="245">
        <v>0.93193717277499999</v>
      </c>
      <c r="K97" s="252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44">
        <v>0.61096605744099997</v>
      </c>
      <c r="I98" s="245">
        <v>0.57291666666700003</v>
      </c>
      <c r="J98" s="245">
        <v>0.86387434554999998</v>
      </c>
      <c r="K98" s="252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44">
        <v>0.63185378590100005</v>
      </c>
      <c r="I99" s="245">
        <v>0.58802816901400001</v>
      </c>
      <c r="J99" s="245">
        <v>0.87434554973800005</v>
      </c>
      <c r="K99" s="252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44">
        <v>0.67885117493500002</v>
      </c>
      <c r="I100" s="245">
        <v>0.65740740740699999</v>
      </c>
      <c r="J100" s="245">
        <v>0.74345549738200001</v>
      </c>
      <c r="K100" s="252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44">
        <v>0.66840731070500004</v>
      </c>
      <c r="I101" s="245">
        <v>0.65384615384599998</v>
      </c>
      <c r="J101" s="245">
        <v>0.71204188481700004</v>
      </c>
      <c r="K101" s="252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44"/>
      <c r="I103" s="245"/>
      <c r="J103" s="245"/>
      <c r="K103" s="252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44">
        <v>0.60835509138400001</v>
      </c>
      <c r="I105" s="245">
        <v>0.57454545454499995</v>
      </c>
      <c r="J105" s="245">
        <v>0.82722513089000005</v>
      </c>
      <c r="K105" s="252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44">
        <v>0.67885117493500002</v>
      </c>
      <c r="I107" s="245">
        <v>0.66831683168300005</v>
      </c>
      <c r="J107" s="245">
        <v>0.70680628272299995</v>
      </c>
      <c r="K107" s="252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44">
        <v>0.65274151436000005</v>
      </c>
      <c r="I108" s="245">
        <v>0.625</v>
      </c>
      <c r="J108" s="245">
        <v>0.75916230366500004</v>
      </c>
      <c r="K108" s="252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44">
        <v>0.65274151436000005</v>
      </c>
      <c r="I109" s="245">
        <v>0.64356435643599996</v>
      </c>
      <c r="J109" s="245">
        <v>0.68062827225099998</v>
      </c>
      <c r="K109" s="252">
        <v>0.66157760814199995</v>
      </c>
      <c r="L109" s="25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44"/>
      <c r="I110" s="245"/>
      <c r="J110" s="245"/>
      <c r="K110" s="252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44"/>
      <c r="I111" s="245"/>
      <c r="J111" s="245"/>
      <c r="K111" s="252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44"/>
      <c r="I112" s="245"/>
      <c r="J112" s="245"/>
      <c r="K112" s="252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44">
        <v>0.65796344647500005</v>
      </c>
      <c r="I114" s="245">
        <v>0.62195121951200005</v>
      </c>
      <c r="J114" s="245">
        <v>0.80104712041899995</v>
      </c>
      <c r="K114" s="252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44">
        <v>0.66318537859000004</v>
      </c>
      <c r="I115" s="245">
        <v>0.66489361702100003</v>
      </c>
      <c r="J115" s="245">
        <v>0.65445026177999999</v>
      </c>
      <c r="K115" s="252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1138</v>
      </c>
      <c r="B123" s="3" t="s">
        <v>1165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46">
        <v>0.66059999999999997</v>
      </c>
      <c r="I123" s="166">
        <v>0.63560000000000005</v>
      </c>
      <c r="J123" s="166">
        <v>0.74870000000000003</v>
      </c>
      <c r="K123" s="253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41">
        <v>0.66757493188010897</v>
      </c>
    </row>
    <row r="124" spans="1:16" x14ac:dyDescent="0.2">
      <c r="A124" s="3" t="s">
        <v>1153</v>
      </c>
      <c r="B124" s="3" t="s">
        <v>1145</v>
      </c>
      <c r="C124" s="3" t="s">
        <v>1154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46">
        <v>0.65269999999999995</v>
      </c>
      <c r="I124" s="166">
        <v>0.63549999999999995</v>
      </c>
      <c r="J124" s="166">
        <v>0.71199999999999997</v>
      </c>
      <c r="K124" s="253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41">
        <v>0.65560165975103701</v>
      </c>
    </row>
    <row r="125" spans="1:16" x14ac:dyDescent="0.2">
      <c r="A125" s="3" t="s">
        <v>1133</v>
      </c>
      <c r="B125" s="3" t="s">
        <v>1165</v>
      </c>
      <c r="C125" s="3" t="s">
        <v>1163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46">
        <v>0.66320000000000001</v>
      </c>
      <c r="I125" s="166">
        <v>0.64759999999999995</v>
      </c>
      <c r="J125" s="166">
        <v>0.71199999999999997</v>
      </c>
      <c r="K125" s="253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41">
        <v>0.67053701015965095</v>
      </c>
    </row>
    <row r="126" spans="1:16" x14ac:dyDescent="0.2">
      <c r="A126" s="3" t="s">
        <v>1164</v>
      </c>
      <c r="B126" s="3" t="s">
        <v>1155</v>
      </c>
      <c r="C126" s="3" t="s">
        <v>1132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46">
        <v>0.66579999999999995</v>
      </c>
      <c r="I126" s="166">
        <v>0.63519999999999999</v>
      </c>
      <c r="J126" s="166">
        <v>0.77490000000000003</v>
      </c>
      <c r="K126" s="253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41">
        <v>0.67151162790697605</v>
      </c>
    </row>
    <row r="130" spans="1:16" x14ac:dyDescent="0.2">
      <c r="A130" s="3" t="s">
        <v>1124</v>
      </c>
      <c r="B130" s="3" t="s">
        <v>1126</v>
      </c>
      <c r="C130" s="3" t="s">
        <v>1125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44">
        <v>0.68149999999999999</v>
      </c>
      <c r="I130" s="245">
        <v>0.67</v>
      </c>
      <c r="J130" s="245">
        <v>0.71199999999999997</v>
      </c>
      <c r="K130" s="252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41">
        <v>0.67202141900936996</v>
      </c>
    </row>
    <row r="131" spans="1:16" x14ac:dyDescent="0.2">
      <c r="A131" s="3" t="s">
        <v>1129</v>
      </c>
      <c r="B131" s="3" t="s">
        <v>1128</v>
      </c>
      <c r="C131" s="3" t="s">
        <v>1127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46">
        <v>0.65010000000000001</v>
      </c>
      <c r="I131" s="166">
        <v>0.61829999999999996</v>
      </c>
      <c r="J131" s="166">
        <v>0.78010000000000002</v>
      </c>
      <c r="K131" s="253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41">
        <v>0.671554252199413</v>
      </c>
    </row>
    <row r="132" spans="1:16" x14ac:dyDescent="0.2">
      <c r="A132" s="3" t="s">
        <v>1152</v>
      </c>
      <c r="B132" s="3" t="s">
        <v>1146</v>
      </c>
      <c r="C132" s="3" t="s">
        <v>1130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44">
        <v>0.67889999999999995</v>
      </c>
      <c r="I132" s="245">
        <v>0.66830000000000001</v>
      </c>
      <c r="J132" s="245">
        <v>0.70679999999999998</v>
      </c>
      <c r="K132" s="252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41">
        <v>0.66214382632293001</v>
      </c>
    </row>
    <row r="133" spans="1:16" x14ac:dyDescent="0.2">
      <c r="A133" s="3" t="s">
        <v>1123</v>
      </c>
      <c r="B133" s="3" t="s">
        <v>1151</v>
      </c>
      <c r="C133" s="3" t="s">
        <v>1131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46">
        <v>0.66839999999999999</v>
      </c>
      <c r="I133" s="166">
        <v>0.65380000000000005</v>
      </c>
      <c r="J133" s="245">
        <v>0.71199999999999997</v>
      </c>
      <c r="K133" s="252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41">
        <v>0.683687943262411</v>
      </c>
    </row>
    <row r="134" spans="1:16" x14ac:dyDescent="0.2">
      <c r="A134" s="3" t="s">
        <v>1176</v>
      </c>
      <c r="B134" s="3" t="s">
        <v>1151</v>
      </c>
      <c r="C134" s="3" t="s">
        <v>1175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46">
        <v>0.66579999999999995</v>
      </c>
      <c r="I134" s="166">
        <v>0.55479999999999996</v>
      </c>
      <c r="J134" s="166">
        <v>0.7974</v>
      </c>
      <c r="K134" s="253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41">
        <v>0.65578231292516997</v>
      </c>
    </row>
    <row r="136" spans="1:16" x14ac:dyDescent="0.2">
      <c r="A136" s="3" t="s">
        <v>1123</v>
      </c>
      <c r="B136" s="3" t="s">
        <v>1150</v>
      </c>
      <c r="C136" s="3" t="s">
        <v>1134</v>
      </c>
      <c r="D136" s="3">
        <v>0.9728</v>
      </c>
      <c r="E136" s="3">
        <v>0.97489999999999999</v>
      </c>
      <c r="F136" s="3">
        <v>0.97030000000000005</v>
      </c>
      <c r="G136" s="3">
        <v>0.97260000000000002</v>
      </c>
      <c r="H136" s="246">
        <v>0.65800000000000003</v>
      </c>
      <c r="I136" s="166">
        <v>0.62709999999999999</v>
      </c>
      <c r="J136" s="166">
        <v>0.77490000000000003</v>
      </c>
      <c r="K136" s="253">
        <v>0.69320000000000004</v>
      </c>
      <c r="L136" s="3">
        <v>0.67469999999999997</v>
      </c>
      <c r="M136" s="3">
        <v>0.56279999999999997</v>
      </c>
      <c r="N136" s="3">
        <v>0.80710000000000004</v>
      </c>
      <c r="O136" s="3">
        <v>0.66310000000000002</v>
      </c>
      <c r="P136" s="241">
        <v>0.68027210884353695</v>
      </c>
    </row>
    <row r="137" spans="1:16" x14ac:dyDescent="0.2">
      <c r="A137" s="3" t="s">
        <v>1123</v>
      </c>
      <c r="B137" s="3" t="s">
        <v>1149</v>
      </c>
      <c r="C137" s="3" t="s">
        <v>1135</v>
      </c>
      <c r="D137" s="3">
        <v>0.93910000000000005</v>
      </c>
      <c r="E137" s="3">
        <v>0.93640000000000001</v>
      </c>
      <c r="F137" s="3">
        <v>0.94189999999999996</v>
      </c>
      <c r="G137" s="3">
        <v>0.93910000000000005</v>
      </c>
      <c r="H137" s="246">
        <v>0.63970000000000005</v>
      </c>
      <c r="I137" s="166">
        <v>0.61470000000000002</v>
      </c>
      <c r="J137" s="166">
        <v>0.74350000000000005</v>
      </c>
      <c r="K137" s="253">
        <v>0.67300000000000004</v>
      </c>
      <c r="L137" s="6">
        <v>0.67730000000000001</v>
      </c>
      <c r="M137" s="3">
        <v>0.56359999999999999</v>
      </c>
      <c r="N137" s="3">
        <v>0.82640000000000002</v>
      </c>
      <c r="O137" s="3">
        <v>0.67010000000000003</v>
      </c>
      <c r="P137" s="241">
        <v>0.67019867549668799</v>
      </c>
    </row>
    <row r="138" spans="1:16" x14ac:dyDescent="0.2">
      <c r="A138" s="3" t="s">
        <v>1123</v>
      </c>
      <c r="B138" s="3" t="s">
        <v>1149</v>
      </c>
      <c r="C138" s="3" t="s">
        <v>1166</v>
      </c>
      <c r="D138" s="3">
        <v>0.95650000000000002</v>
      </c>
      <c r="E138" s="3">
        <v>0.9607</v>
      </c>
      <c r="F138" s="3">
        <v>0.95169999999999999</v>
      </c>
      <c r="G138" s="3">
        <v>0.95620000000000005</v>
      </c>
      <c r="H138" s="246">
        <v>0.68410000000000004</v>
      </c>
      <c r="I138" s="166">
        <v>0.67330000000000001</v>
      </c>
      <c r="J138" s="166">
        <v>0.71199999999999997</v>
      </c>
      <c r="K138" s="253">
        <v>0.69210000000000005</v>
      </c>
      <c r="L138" s="6">
        <v>0.70150000000000001</v>
      </c>
      <c r="M138" s="3">
        <v>0.60209999999999997</v>
      </c>
      <c r="N138" s="3">
        <v>0.72989999999999999</v>
      </c>
      <c r="O138" s="3">
        <v>0.65990000000000004</v>
      </c>
      <c r="P138" s="241">
        <v>0.679399727148703</v>
      </c>
    </row>
    <row r="139" spans="1:16" x14ac:dyDescent="0.2">
      <c r="L139" s="6"/>
    </row>
    <row r="140" spans="1:16" x14ac:dyDescent="0.2">
      <c r="A140" s="3" t="s">
        <v>1137</v>
      </c>
      <c r="C140" s="3" t="s">
        <v>1136</v>
      </c>
      <c r="D140" s="3">
        <v>0.97589999999999999</v>
      </c>
      <c r="E140" s="3">
        <v>0.97609999999999997</v>
      </c>
      <c r="F140" s="3">
        <v>0.97560000000000002</v>
      </c>
      <c r="G140" s="3">
        <v>0.97589999999999999</v>
      </c>
      <c r="H140" s="246">
        <v>0.65539999999999998</v>
      </c>
      <c r="I140" s="166">
        <v>0.61939999999999995</v>
      </c>
      <c r="J140" s="245">
        <v>0.80100000000000005</v>
      </c>
      <c r="K140" s="253">
        <v>0.6986</v>
      </c>
      <c r="L140" s="6">
        <v>0.66200000000000003</v>
      </c>
      <c r="M140" s="3">
        <v>0.54749999999999999</v>
      </c>
      <c r="N140" s="3">
        <v>0.85209999999999997</v>
      </c>
      <c r="O140" s="3">
        <v>0.66669999999999996</v>
      </c>
      <c r="P140" s="241">
        <v>0.66666666666666596</v>
      </c>
    </row>
    <row r="141" spans="1:16" x14ac:dyDescent="0.2">
      <c r="C141" s="3" t="s">
        <v>1140</v>
      </c>
      <c r="D141" s="3">
        <v>0.98170000000000002</v>
      </c>
      <c r="E141" s="3">
        <v>0.98480000000000001</v>
      </c>
      <c r="F141" s="3">
        <v>0.97850000000000004</v>
      </c>
      <c r="G141" s="3">
        <v>0.98160000000000003</v>
      </c>
      <c r="H141" s="246">
        <v>0.67620000000000002</v>
      </c>
      <c r="I141" s="166">
        <v>0.65159999999999996</v>
      </c>
      <c r="J141" s="166">
        <v>0.75390000000000001</v>
      </c>
      <c r="K141" s="252">
        <v>0.69899999999999995</v>
      </c>
      <c r="L141" s="6">
        <v>0.66710000000000003</v>
      </c>
      <c r="M141" s="3">
        <v>0.55410000000000004</v>
      </c>
      <c r="N141" s="3">
        <v>0.82320000000000004</v>
      </c>
      <c r="O141" s="3">
        <v>0.66239999999999999</v>
      </c>
      <c r="P141" s="241">
        <v>0.67040673211781199</v>
      </c>
    </row>
    <row r="142" spans="1:16" x14ac:dyDescent="0.2">
      <c r="L142" s="6"/>
    </row>
    <row r="143" spans="1:16" x14ac:dyDescent="0.2">
      <c r="L143" s="6"/>
    </row>
    <row r="144" spans="1:16" x14ac:dyDescent="0.2">
      <c r="A144" s="3" t="s">
        <v>1139</v>
      </c>
      <c r="B144" s="3" t="s">
        <v>1148</v>
      </c>
      <c r="C144" s="3" t="s">
        <v>1141</v>
      </c>
      <c r="D144" s="3">
        <v>0.98839999999999995</v>
      </c>
      <c r="E144" s="3">
        <v>0.98719999999999997</v>
      </c>
      <c r="F144" s="3">
        <v>0.98950000000000005</v>
      </c>
      <c r="G144" s="3">
        <v>0.98839999999999995</v>
      </c>
      <c r="H144" s="246">
        <v>0.63449999999999995</v>
      </c>
      <c r="I144" s="166">
        <v>0.59550000000000003</v>
      </c>
      <c r="J144" s="166">
        <v>0.83250000000000002</v>
      </c>
      <c r="K144" s="253">
        <v>0.69430000000000003</v>
      </c>
      <c r="L144" s="6">
        <v>0.63900000000000001</v>
      </c>
      <c r="M144" s="3">
        <v>0.52759999999999996</v>
      </c>
      <c r="N144" s="3">
        <v>0.86170000000000002</v>
      </c>
      <c r="O144" s="3">
        <v>0.65449999999999997</v>
      </c>
      <c r="P144" s="241">
        <v>0.67128987517337002</v>
      </c>
    </row>
    <row r="145" spans="1:16" x14ac:dyDescent="0.2">
      <c r="A145" s="3" t="s">
        <v>1169</v>
      </c>
      <c r="B145" s="3" t="s">
        <v>1160</v>
      </c>
      <c r="C145" s="3" t="s">
        <v>1168</v>
      </c>
      <c r="D145" s="6">
        <v>0.95189999999999997</v>
      </c>
      <c r="E145" s="6">
        <v>0.95330000000000004</v>
      </c>
      <c r="F145" s="6">
        <v>0.95</v>
      </c>
      <c r="G145" s="6">
        <v>0.95169999999999999</v>
      </c>
      <c r="H145" s="246">
        <v>0.62919999999999998</v>
      </c>
      <c r="I145" s="166">
        <v>0.58909999999999996</v>
      </c>
      <c r="J145" s="166">
        <v>0.84819999999999995</v>
      </c>
      <c r="K145" s="253">
        <v>0.69530000000000003</v>
      </c>
      <c r="L145" s="6">
        <v>0.62119999999999997</v>
      </c>
      <c r="M145" s="3">
        <v>0.51280000000000003</v>
      </c>
      <c r="N145" s="3">
        <v>0.90029999999999999</v>
      </c>
      <c r="O145" s="3">
        <v>0.65339999999999998</v>
      </c>
      <c r="P145" s="241">
        <v>0.67138810198300203</v>
      </c>
    </row>
    <row r="146" spans="1:16" x14ac:dyDescent="0.2">
      <c r="A146" s="3" t="s">
        <v>1159</v>
      </c>
      <c r="B146" s="3" t="s">
        <v>1160</v>
      </c>
      <c r="C146" s="3" t="s">
        <v>1162</v>
      </c>
      <c r="D146" s="3">
        <v>0.92149999999999999</v>
      </c>
      <c r="E146" s="3">
        <v>0.92789999999999995</v>
      </c>
      <c r="F146" s="3">
        <v>0.91339999999999999</v>
      </c>
      <c r="G146" s="3">
        <v>0.92059999999999997</v>
      </c>
      <c r="H146" s="246">
        <v>0.66059999999999997</v>
      </c>
      <c r="I146" s="166">
        <v>0.64319999999999999</v>
      </c>
      <c r="J146" s="166">
        <v>0.71730000000000005</v>
      </c>
      <c r="K146" s="253">
        <v>0.67820000000000003</v>
      </c>
      <c r="L146" s="6">
        <v>0.68620000000000003</v>
      </c>
      <c r="M146" s="6">
        <v>0.57679999999999998</v>
      </c>
      <c r="N146" s="6">
        <v>0.78459999999999996</v>
      </c>
      <c r="O146" s="6">
        <v>0.66400000000000003</v>
      </c>
      <c r="P146" s="241">
        <v>0.66574202496532497</v>
      </c>
    </row>
    <row r="147" spans="1:16" x14ac:dyDescent="0.2">
      <c r="A147" s="3" t="s">
        <v>1142</v>
      </c>
      <c r="B147" s="3" t="s">
        <v>1161</v>
      </c>
      <c r="C147" s="3" t="s">
        <v>1158</v>
      </c>
      <c r="D147" s="3">
        <v>0.99360000000000004</v>
      </c>
      <c r="E147" s="3">
        <v>0.99360000000000004</v>
      </c>
      <c r="F147" s="3">
        <v>0.99360000000000004</v>
      </c>
      <c r="G147" s="3">
        <v>0.99360000000000004</v>
      </c>
      <c r="H147" s="246">
        <v>0.65269999999999995</v>
      </c>
      <c r="I147" s="166">
        <v>0.63680000000000003</v>
      </c>
      <c r="J147" s="166">
        <v>0.70679999999999998</v>
      </c>
      <c r="K147" s="252">
        <v>0.67</v>
      </c>
      <c r="L147" s="6">
        <v>0.67979999999999996</v>
      </c>
      <c r="M147" s="3">
        <v>0.57210000000000005</v>
      </c>
      <c r="N147" s="3">
        <v>0.76529999999999998</v>
      </c>
      <c r="O147" s="3">
        <v>0.65469999999999995</v>
      </c>
      <c r="P147" s="241">
        <v>0.67397260273972603</v>
      </c>
    </row>
    <row r="148" spans="1:16" x14ac:dyDescent="0.2">
      <c r="A148" s="3" t="s">
        <v>1156</v>
      </c>
      <c r="B148" s="3" t="s">
        <v>1147</v>
      </c>
      <c r="C148" s="3" t="s">
        <v>1167</v>
      </c>
      <c r="D148" s="3">
        <v>0.96409999999999996</v>
      </c>
      <c r="E148" s="3">
        <v>0.96889999999999998</v>
      </c>
      <c r="F148" s="3">
        <v>0.9587</v>
      </c>
      <c r="G148" s="3">
        <v>0.96379999999999999</v>
      </c>
      <c r="H148" s="246">
        <v>0.69189999999999996</v>
      </c>
      <c r="I148" s="166">
        <v>0.67800000000000005</v>
      </c>
      <c r="J148" s="166">
        <v>0.72770000000000001</v>
      </c>
      <c r="K148" s="252">
        <v>0.70199999999999996</v>
      </c>
      <c r="L148" s="6">
        <v>0.68879999999999997</v>
      </c>
      <c r="M148" s="3">
        <v>0.58609999999999995</v>
      </c>
      <c r="N148" s="3">
        <v>0.73309999999999997</v>
      </c>
      <c r="O148" s="3">
        <v>0.65139999999999998</v>
      </c>
      <c r="P148" s="241">
        <v>0.67376830892143802</v>
      </c>
    </row>
    <row r="149" spans="1:16" x14ac:dyDescent="0.2">
      <c r="A149" s="3" t="s">
        <v>1157</v>
      </c>
      <c r="B149" s="3" t="s">
        <v>1147</v>
      </c>
      <c r="C149" s="3" t="s">
        <v>1143</v>
      </c>
      <c r="D149" s="6">
        <v>0.94840000000000002</v>
      </c>
      <c r="E149" s="3">
        <v>0.95040000000000002</v>
      </c>
      <c r="F149" s="3">
        <v>0.94589999999999996</v>
      </c>
      <c r="G149" s="3">
        <v>0.94810000000000005</v>
      </c>
      <c r="H149" s="246">
        <v>0.67359999999999998</v>
      </c>
      <c r="I149" s="166">
        <v>0.65569999999999995</v>
      </c>
      <c r="J149" s="166">
        <v>0.72770000000000001</v>
      </c>
      <c r="K149" s="253">
        <v>0.68979999999999997</v>
      </c>
      <c r="L149" s="6">
        <v>0.68110000000000004</v>
      </c>
      <c r="M149" s="6">
        <v>0.57079999999999997</v>
      </c>
      <c r="N149" s="6">
        <v>0.79100000000000004</v>
      </c>
      <c r="O149" s="6">
        <v>0.66310000000000002</v>
      </c>
      <c r="P149" s="241">
        <v>0.69565217391304301</v>
      </c>
    </row>
    <row r="164" spans="13:15" x14ac:dyDescent="0.2">
      <c r="M164" s="3">
        <v>252</v>
      </c>
      <c r="N164" s="3">
        <v>221</v>
      </c>
      <c r="O164" s="3">
        <f>SUM(M164:N164)</f>
        <v>473</v>
      </c>
    </row>
    <row r="165" spans="13:15" x14ac:dyDescent="0.2">
      <c r="M165" s="3">
        <v>66</v>
      </c>
      <c r="N165" s="3">
        <v>245</v>
      </c>
      <c r="O165" s="3">
        <f>SUM(M165:N165)</f>
        <v>311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2019-03-25T07:54:24Z</dcterms:modified>
</cp:coreProperties>
</file>