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1"/>
  </bookViews>
  <sheets>
    <sheet name="mf93" sheetId="7" r:id="rId1"/>
    <sheet name="mf93_bin" sheetId="8" r:id="rId2"/>
    <sheet name="93submit" sheetId="6" r:id="rId3"/>
    <sheet name="工作表1" sheetId="5" r:id="rId4"/>
    <sheet name="SemEval2018_Task3_B" sheetId="2" r:id="rId5"/>
    <sheet name="SemEval2019_Task3" sheetId="4" r:id="rId6"/>
    <sheet name="SemEval2018_Task3_A" sheetId="1" r:id="rId7"/>
    <sheet name="SemEval2019_Task3 混淆矩阵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6" l="1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<sst xmlns="http://schemas.openxmlformats.org/spreadsheetml/2006/main" count="2248" uniqueCount="1043">
  <si>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</si>
  <si>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</si>
  <si>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</si>
  <si>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</si>
  <si>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</si>
  <si>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</si>
  <si>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</si>
  <si>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</si>
  <si>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</si>
  <si>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</si>
  <si>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</si>
  <si>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</si>
  <si>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</si>
  <si>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</si>
  <si>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</si>
  <si>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</si>
  <si>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</si>
  <si>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</si>
  <si>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</si>
  <si>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</si>
  <si>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</si>
  <si>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</si>
  <si>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</si>
  <si>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</si>
  <si>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</si>
  <si>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</si>
  <si>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</si>
  <si>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</si>
  <si>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</si>
  <si>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</si>
  <si>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</si>
  <si>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</si>
  <si>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</si>
  <si>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</si>
  <si>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</si>
  <si>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</si>
  <si>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</si>
  <si>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</si>
  <si>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</si>
  <si>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</si>
  <si>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</si>
  <si>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</si>
  <si>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</si>
  <si>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</si>
  <si>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</si>
  <si>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</si>
  <si>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</si>
  <si>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</si>
  <si>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</si>
  <si>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</si>
  <si>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</si>
  <si>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</si>
  <si>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</si>
  <si>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</si>
  <si>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</si>
  <si>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</si>
  <si>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</si>
  <si>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</si>
  <si>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</si>
  <si>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</si>
  <si>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</si>
  <si>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</si>
  <si>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</si>
  <si>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</si>
  <si>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</si>
  <si>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</si>
  <si>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</si>
  <si>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</si>
  <si>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</si>
  <si>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</si>
  <si>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</si>
  <si>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</si>
  <si>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</si>
  <si>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</si>
  <si>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</si>
  <si>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</si>
  <si>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</si>
  <si>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</si>
  <si>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</si>
  <si>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</si>
  <si>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</si>
  <si>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</si>
  <si>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</si>
  <si>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</si>
  <si>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</si>
  <si>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</si>
  <si>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</si>
  <si>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</si>
  <si>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</si>
  <si>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</si>
  <si>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</si>
  <si>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</si>
  <si>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</si>
  <si>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</si>
  <si>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</si>
  <si>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</si>
  <si>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</si>
  <si>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</si>
  <si>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</si>
  <si>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</si>
  <si>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</si>
  <si>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</si>
  <si>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</si>
  <si>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</si>
  <si>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</si>
  <si>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</si>
  <si>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</si>
  <si>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</si>
  <si>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</si>
  <si>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</si>
  <si>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</si>
  <si>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</si>
  <si>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</si>
  <si>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</si>
  <si>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</si>
  <si>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</si>
  <si>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</si>
  <si>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</si>
  <si>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</si>
  <si>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</si>
  <si>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</si>
  <si>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</si>
  <si>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</si>
  <si>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</si>
  <si>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</si>
  <si>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</si>
  <si>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</si>
  <si>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</si>
  <si>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</si>
  <si>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</si>
  <si>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</si>
  <si>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</si>
  <si>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</si>
  <si>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</si>
  <si>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</si>
  <si>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</si>
  <si>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</si>
  <si>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</si>
  <si>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</si>
  <si>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</si>
  <si>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</si>
  <si>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</si>
  <si>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</si>
  <si>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</si>
  <si>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</si>
  <si>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</si>
  <si>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</si>
  <si>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</si>
  <si>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</si>
  <si>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</si>
  <si>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</si>
  <si>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</si>
  <si>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</si>
  <si>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</si>
  <si>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</si>
  <si>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</si>
  <si>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</si>
  <si>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</si>
  <si>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</si>
  <si>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</si>
  <si>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</si>
  <si>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</si>
  <si>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</si>
  <si>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</si>
  <si>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</si>
  <si>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</si>
  <si>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</si>
  <si>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</si>
  <si>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</si>
  <si>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</si>
  <si>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</si>
  <si>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</si>
  <si>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</si>
  <si>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</si>
  <si>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</si>
  <si>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</si>
  <si>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</si>
  <si>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</si>
  <si>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</si>
  <si>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</si>
  <si>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</si>
  <si>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</si>
  <si>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</si>
  <si>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</si>
  <si>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</si>
  <si>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</si>
  <si>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</si>
  <si>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</si>
  <si>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</si>
  <si>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</si>
  <si>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</si>
  <si>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</si>
  <si>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</si>
  <si>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</si>
  <si>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</si>
  <si>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</si>
  <si>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</si>
  <si>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</si>
  <si>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</si>
  <si>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</si>
  <si>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</si>
  <si>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</si>
  <si>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</si>
  <si>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</si>
  <si>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</si>
  <si>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</si>
  <si>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</si>
  <si>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</si>
  <si>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</si>
  <si>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</si>
  <si>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</si>
  <si>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</si>
  <si>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</si>
  <si>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</si>
  <si>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</si>
  <si>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</si>
  <si>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</si>
  <si>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</si>
  <si>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</si>
  <si>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</si>
  <si>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</si>
  <si>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</si>
  <si>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</si>
  <si>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</si>
  <si>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</si>
  <si>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</si>
  <si>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</si>
  <si>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</si>
  <si>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</si>
  <si>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</si>
  <si>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</si>
  <si>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</si>
  <si>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</si>
  <si>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</si>
  <si>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</si>
  <si>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</si>
  <si>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</si>
  <si>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</si>
  <si>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</si>
  <si>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</si>
  <si>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</si>
  <si>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</si>
  <si>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</si>
  <si>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</si>
  <si>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</si>
  <si>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</si>
  <si>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</si>
  <si>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</si>
  <si>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</si>
  <si>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</si>
  <si>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</si>
  <si>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</si>
  <si>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</si>
  <si>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</si>
  <si>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</si>
  <si>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</si>
  <si>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</si>
  <si>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</si>
  <si>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</si>
  <si>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</si>
  <si>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</si>
  <si>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</si>
  <si>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</si>
  <si>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</si>
  <si>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</si>
  <si>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</si>
  <si>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</si>
  <si>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</si>
  <si>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</si>
  <si>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</si>
  <si>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</si>
  <si>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</si>
  <si>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</si>
  <si>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</si>
  <si>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</si>
  <si>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</si>
  <si>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</si>
  <si>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</si>
  <si>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</si>
  <si>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</si>
  <si>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</si>
  <si>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</si>
  <si>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</si>
  <si>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</si>
  <si>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</si>
  <si>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</si>
  <si>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</si>
  <si>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</si>
  <si>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</si>
  <si>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</si>
  <si>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</si>
  <si>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</si>
  <si>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</si>
  <si>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</si>
  <si>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</si>
  <si>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</si>
  <si>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</si>
  <si>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</si>
  <si>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</si>
  <si>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</si>
  <si>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</si>
  <si>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</si>
  <si>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</si>
  <si>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</si>
  <si>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</si>
  <si>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</si>
  <si>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</si>
  <si>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</si>
  <si>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</si>
  <si>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</si>
  <si>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</si>
  <si>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</si>
  <si>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</si>
  <si>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</si>
  <si>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</si>
  <si>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</si>
  <si>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</si>
  <si>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</si>
  <si>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</si>
  <si>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</si>
  <si>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</si>
  <si>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</si>
  <si>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</si>
  <si>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</si>
  <si>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</si>
  <si>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</si>
  <si>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</si>
  <si>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</si>
  <si>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</si>
  <si>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</si>
  <si>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</si>
  <si>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</si>
  <si>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</si>
  <si>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</si>
  <si>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</si>
  <si>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</si>
  <si>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</si>
  <si>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</si>
  <si>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</si>
  <si>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</si>
  <si>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</si>
  <si>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</si>
  <si>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</si>
  <si>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</si>
  <si>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</si>
  <si>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</si>
  <si>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</si>
  <si>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</si>
  <si>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</si>
  <si>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</si>
  <si>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</si>
  <si>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</si>
  <si>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</si>
  <si>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</si>
  <si>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</si>
  <si>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</si>
  <si>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</si>
  <si>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</si>
  <si>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</si>
  <si>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</si>
  <si>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</si>
  <si>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</si>
  <si>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</si>
  <si>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</si>
  <si>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</si>
  <si>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</si>
  <si>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</si>
  <si>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</si>
  <si>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</si>
  <si>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</si>
  <si>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</si>
  <si>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</si>
  <si>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</si>
  <si>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</si>
  <si>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</si>
  <si>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</si>
  <si>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</si>
  <si>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</si>
  <si>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</si>
  <si>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</si>
  <si>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</si>
  <si>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</si>
  <si>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</si>
  <si>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</si>
  <si>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</si>
  <si>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</si>
  <si>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</si>
  <si>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</si>
  <si>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</si>
  <si>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</si>
  <si>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</si>
  <si>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</si>
  <si>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</si>
  <si>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</si>
  <si>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</si>
  <si>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</si>
  <si>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</si>
  <si>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</si>
  <si>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</si>
  <si>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</si>
  <si>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</si>
  <si>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</si>
  <si>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</si>
  <si>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</si>
  <si>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</si>
  <si>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</si>
  <si>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</si>
  <si>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</si>
  <si>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</si>
  <si>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</si>
  <si>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</si>
  <si>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</si>
  <si>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</si>
  <si>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</si>
  <si>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</si>
  <si>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</si>
  <si>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</si>
  <si>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</si>
  <si>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</si>
  <si>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</si>
  <si>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</si>
  <si>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</si>
  <si>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</si>
  <si>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</si>
  <si>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</si>
  <si>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</si>
  <si>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</si>
  <si>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</si>
  <si>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</si>
  <si>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</si>
  <si>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</si>
  <si>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</si>
  <si>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</si>
  <si>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</si>
  <si>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</si>
  <si>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</si>
  <si>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</si>
  <si>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</si>
  <si>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</si>
  <si>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</si>
  <si>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</si>
  <si>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</si>
  <si>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</si>
  <si>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</si>
  <si>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</si>
  <si>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</si>
  <si>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</si>
  <si>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</si>
  <si>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</si>
  <si>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</si>
  <si>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</si>
  <si>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</si>
  <si>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</si>
  <si>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</si>
  <si>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</si>
  <si>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</si>
  <si>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</si>
  <si>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</si>
  <si>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</si>
  <si>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</si>
  <si>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</si>
  <si>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</si>
  <si>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</si>
  <si>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</si>
  <si>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</si>
  <si>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</si>
  <si>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</si>
  <si>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</si>
  <si>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</si>
  <si>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</si>
  <si>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</si>
  <si>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</si>
  <si>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</si>
  <si>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</si>
  <si>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</si>
  <si>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</si>
  <si>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</si>
  <si>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</si>
  <si>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</si>
  <si>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</si>
  <si>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</si>
  <si>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</si>
  <si>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</si>
  <si>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</si>
  <si>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</si>
  <si>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</si>
  <si>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</si>
  <si>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</si>
  <si>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</si>
  <si>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</si>
  <si>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</si>
  <si>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</si>
  <si>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</si>
  <si>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</si>
  <si>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</si>
  <si>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</si>
  <si>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</si>
  <si>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</si>
  <si>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</si>
  <si>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</si>
  <si>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</si>
  <si>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</si>
  <si>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</si>
  <si>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</si>
  <si>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</si>
  <si>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</si>
  <si>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</si>
  <si>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</si>
  <si>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</si>
  <si>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</si>
  <si>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</si>
  <si>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</si>
  <si>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</si>
  <si>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</si>
  <si>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</si>
  <si>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</si>
  <si>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</si>
  <si>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</si>
  <si>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</si>
  <si>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</si>
  <si>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</si>
  <si>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</si>
  <si>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</si>
  <si>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</si>
  <si>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</si>
  <si>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</si>
  <si>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</si>
  <si>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</si>
  <si>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</si>
  <si>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</si>
  <si>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</si>
  <si>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</si>
  <si>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</si>
  <si>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</si>
  <si>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</si>
  <si>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</si>
  <si>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</si>
  <si>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</si>
  <si>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</si>
  <si>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</si>
  <si>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</si>
  <si>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</si>
  <si>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</si>
  <si>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</si>
  <si>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</si>
  <si>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</si>
  <si>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</si>
  <si>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</si>
  <si>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</si>
  <si>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</si>
  <si>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</si>
  <si>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</si>
  <si>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</si>
  <si>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</si>
  <si>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</si>
  <si>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</si>
  <si>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</si>
  <si>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</si>
  <si>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</si>
  <si>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</si>
  <si>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</si>
  <si>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</si>
  <si>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</si>
  <si>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</si>
  <si>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</si>
  <si>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</si>
  <si>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</si>
  <si>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</si>
  <si>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</si>
  <si>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</si>
  <si>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</si>
  <si>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</si>
  <si>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</si>
  <si>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</si>
  <si>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</si>
  <si>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</si>
  <si>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</si>
  <si>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</si>
  <si>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</si>
  <si>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</si>
  <si>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</si>
  <si>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</si>
  <si>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</si>
  <si>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</si>
  <si>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</si>
  <si>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</si>
  <si>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</si>
  <si>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</si>
  <si>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</si>
  <si>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</si>
  <si>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</si>
  <si>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</si>
  <si>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</si>
  <si>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</si>
  <si>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</si>
  <si>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</si>
  <si>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</si>
  <si>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</si>
  <si>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</si>
  <si>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</si>
  <si>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</si>
  <si>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</si>
  <si>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</si>
  <si>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</si>
  <si>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</si>
  <si>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</si>
  <si>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</si>
  <si>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</si>
  <si>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</si>
  <si>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</si>
  <si>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</si>
  <si>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</si>
  <si>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</si>
  <si>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</si>
  <si>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</si>
  <si>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</si>
  <si>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</si>
  <si>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</si>
  <si>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</si>
  <si>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</si>
  <si>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</si>
  <si>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</si>
  <si>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</si>
  <si>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</si>
  <si>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</si>
  <si>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</si>
  <si>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</si>
  <si>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</si>
  <si>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</si>
  <si>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</si>
  <si>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</si>
  <si>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</si>
  <si>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</si>
  <si>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</si>
  <si>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</si>
  <si>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</si>
  <si>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</si>
  <si>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</si>
  <si>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</si>
  <si>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</si>
  <si>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</si>
  <si>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</si>
  <si>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</si>
  <si>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</si>
  <si>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</si>
  <si>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</si>
  <si>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</si>
  <si>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</si>
  <si>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</si>
  <si>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</si>
  <si>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</si>
  <si>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</si>
  <si>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</si>
  <si>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</si>
  <si>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</si>
  <si>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</si>
  <si>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</si>
  <si>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</si>
  <si>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</si>
  <si>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</si>
  <si>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</si>
  <si>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</si>
  <si>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</si>
  <si>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</si>
  <si>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</si>
  <si>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</si>
  <si>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</si>
  <si>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</si>
  <si>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</si>
  <si>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</si>
  <si>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</si>
  <si>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</si>
  <si>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</si>
  <si>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</si>
  <si>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</si>
  <si>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</si>
  <si>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</si>
  <si>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</si>
  <si>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</si>
  <si>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</si>
  <si>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</si>
  <si>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</si>
  <si>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</si>
  <si>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</si>
  <si>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</si>
  <si>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</si>
  <si>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</si>
  <si>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</si>
  <si>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</si>
  <si>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</si>
  <si>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</si>
  <si>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</si>
  <si>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</si>
  <si>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</si>
  <si>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</si>
  <si>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</si>
  <si>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</si>
  <si>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</si>
  <si>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</si>
  <si>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</si>
  <si>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</si>
  <si>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</si>
  <si>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</si>
  <si>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</si>
  <si>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</si>
  <si>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</si>
  <si>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</si>
  <si>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</si>
  <si>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</si>
  <si>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</si>
  <si>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</si>
  <si>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</si>
  <si>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</si>
  <si>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</si>
  <si>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</si>
  <si>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</si>
  <si>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</si>
  <si>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</si>
  <si>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</si>
  <si>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</si>
  <si>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</si>
  <si>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</si>
  <si>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</si>
  <si>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</si>
  <si>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</si>
  <si>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</si>
  <si>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</si>
  <si>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</si>
  <si>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</si>
  <si>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</si>
  <si>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</si>
  <si>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</si>
  <si>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</si>
  <si>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</si>
  <si>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</si>
  <si>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</si>
  <si>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</si>
  <si>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</si>
  <si>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</si>
  <si>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</si>
  <si>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</si>
  <si>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</si>
  <si>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</si>
  <si>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</si>
  <si>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</si>
  <si>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</si>
  <si>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</si>
  <si>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</si>
  <si>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</si>
  <si>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</si>
  <si>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</si>
  <si>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</si>
  <si>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</si>
  <si>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</si>
  <si>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</si>
  <si>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</si>
  <si>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</si>
  <si>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</si>
  <si>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</si>
  <si>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</si>
  <si>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</si>
  <si>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</si>
  <si>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</si>
  <si>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</si>
  <si>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</si>
  <si>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</si>
  <si>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</si>
  <si>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</si>
  <si>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</si>
  <si>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</si>
  <si>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</si>
  <si>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</si>
  <si>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</si>
  <si>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</si>
  <si>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</si>
  <si>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</si>
  <si>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</si>
  <si>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</si>
  <si>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</si>
  <si>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</si>
  <si>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</si>
  <si>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</si>
  <si>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</si>
  <si>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</si>
  <si>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</si>
  <si>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</si>
  <si>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</si>
  <si>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</si>
  <si>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</si>
  <si>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</si>
  <si>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</si>
  <si>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</si>
  <si>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</si>
  <si>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</si>
  <si>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</si>
  <si>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</si>
  <si>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</si>
  <si>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</si>
  <si>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</si>
  <si>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</si>
  <si>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</si>
  <si>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</si>
  <si>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</si>
  <si>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</si>
  <si>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</si>
  <si>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</si>
  <si>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</si>
  <si>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</si>
  <si>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</si>
  <si>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</si>
  <si>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</si>
  <si>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</si>
  <si>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</si>
  <si>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</si>
  <si>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</si>
  <si>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</si>
  <si>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</si>
  <si>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</si>
  <si>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</si>
  <si>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</si>
  <si>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</si>
  <si>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</si>
  <si>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</si>
  <si>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</si>
  <si>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</si>
  <si>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</si>
  <si>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</si>
  <si>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</si>
  <si>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</si>
  <si>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</si>
  <si>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</si>
  <si>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</si>
  <si>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</si>
  <si>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</si>
  <si>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</si>
  <si>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</si>
  <si>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</si>
  <si>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</si>
  <si>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</si>
  <si>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</si>
  <si>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</si>
  <si>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</si>
  <si>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</si>
  <si>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</si>
  <si>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</si>
  <si>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</si>
  <si>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</si>
  <si>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</si>
  <si>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</si>
  <si>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</si>
  <si>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</si>
  <si>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</si>
  <si>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</si>
  <si>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</si>
  <si>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</si>
  <si>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</si>
  <si>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</si>
  <si>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</si>
  <si>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</si>
  <si>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</si>
  <si>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</si>
  <si>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</si>
  <si>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</si>
  <si>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</si>
  <si>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</si>
  <si>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</si>
  <si>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</si>
  <si>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</si>
  <si>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</si>
  <si>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</si>
  <si>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</si>
  <si>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</si>
  <si>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</si>
  <si>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</si>
  <si>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</si>
  <si>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</si>
  <si>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</si>
  <si>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</si>
  <si>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</si>
  <si>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</si>
  <si>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</si>
  <si>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</si>
  <si>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</si>
  <si>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</si>
  <si>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</si>
  <si>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</si>
  <si>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</si>
  <si>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</si>
  <si>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</si>
  <si>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</si>
  <si>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</si>
  <si>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</si>
  <si>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</si>
  <si>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</si>
  <si>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</si>
  <si>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</si>
  <si>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</si>
  <si>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</si>
  <si>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</si>
  <si>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</si>
  <si>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</si>
  <si>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</si>
  <si>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</si>
  <si>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</si>
  <si>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</si>
  <si>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</si>
  <si>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</si>
  <si>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</si>
  <si>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</si>
  <si>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</si>
  <si>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</si>
  <si>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</si>
  <si>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</si>
  <si>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</si>
  <si>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</si>
  <si>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</si>
  <si>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</si>
  <si>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</si>
  <si>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</si>
  <si>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</si>
  <si>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</si>
  <si>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</si>
  <si>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</si>
  <si>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</si>
  <si>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</si>
  <si>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</si>
  <si>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</si>
  <si>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</si>
  <si>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</si>
  <si>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</si>
  <si>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</si>
  <si>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</si>
  <si>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</si>
  <si>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</si>
  <si>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</si>
  <si>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</si>
  <si>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</si>
  <si>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</si>
  <si>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</si>
  <si>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</si>
  <si>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</si>
  <si>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</si>
  <si>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</si>
  <si>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</si>
  <si>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</si>
  <si>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</si>
  <si>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</si>
  <si>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</si>
  <si>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</si>
  <si>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</si>
  <si>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</si>
  <si>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</si>
  <si>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</si>
  <si>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</si>
  <si>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</si>
  <si>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</si>
  <si>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</si>
  <si>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</si>
  <si>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</si>
  <si>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</si>
  <si>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</si>
  <si>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</si>
  <si>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</si>
  <si>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</si>
  <si>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</si>
  <si>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</si>
  <si>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</si>
  <si>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</si>
  <si>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</si>
  <si>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</si>
  <si>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</si>
  <si>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</si>
  <si>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</si>
  <si>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</si>
  <si>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</si>
  <si>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</si>
  <si>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</si>
  <si>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</si>
  <si>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</si>
  <si>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</si>
  <si>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</si>
  <si>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</si>
  <si>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</si>
  <si>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</si>
  <si>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</si>
  <si>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</si>
  <si>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</si>
  <si>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</si>
  <si>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</si>
  <si>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</si>
  <si>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</si>
  <si>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</si>
  <si>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</si>
  <si>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</si>
  <si>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</si>
  <si>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</si>
  <si>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</si>
  <si>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</si>
  <si>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</si>
  <si>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</si>
  <si>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</si>
  <si>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</si>
  <si>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</si>
  <si>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</si>
  <si>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</si>
  <si>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</si>
  <si>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</si>
  <si>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</si>
  <si>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</si>
  <si>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</si>
  <si>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</si>
  <si>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</si>
  <si>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</si>
  <si>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</si>
  <si>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</si>
  <si>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</si>
  <si>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</si>
  <si>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</si>
  <si>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</si>
  <si>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</si>
  <si>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</si>
  <si>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</si>
  <si>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</si>
  <si>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</si>
  <si>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Ensemble</t>
    <phoneticPr fontId="2" type="noConversion"/>
  </si>
  <si>
    <t>CNN(5, 128)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</si>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</sst>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9" formatCode="0.0000_);[Red]\(0.0000\)"/>
    <numFmt numFmtId="180" formatCode="0.0000_ "/>
    <numFmt numFmtId="181" formatCode="0_);[Red]\(0\)"/>
    <numFmt numFmtId="187" formatCode="0.00_);[Red]\(0.0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9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9" fontId="0" fillId="0" borderId="7" xfId="0" applyNumberForma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187" fontId="0" fillId="0" borderId="0" xfId="0" applyNumberFormat="1" applyBorder="1" applyAlignment="1">
      <alignment horizontal="center"/>
    </xf>
    <xf numFmtId="181" fontId="5" fillId="0" borderId="0" xfId="0" applyNumberFormat="1" applyFont="1" applyBorder="1" applyAlignment="1">
      <alignment horizontal="center" vertical="center"/>
    </xf>
    <xf numFmtId="181" fontId="0" fillId="0" borderId="0" xfId="71" applyNumberFormat="1" applyFont="1" applyBorder="1" applyAlignment="1">
      <alignment horizontal="center"/>
    </xf>
    <xf numFmtId="181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179" fontId="0" fillId="0" borderId="0" xfId="71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/>
    </xf>
    <xf numFmtId="181" fontId="0" fillId="0" borderId="0" xfId="71" applyNumberFormat="1" applyFont="1" applyBorder="1" applyAlignment="1">
      <alignment horizontal="center" vertical="center"/>
    </xf>
    <xf numFmtId="181" fontId="16" fillId="0" borderId="0" xfId="71" applyNumberFormat="1" applyFont="1" applyBorder="1" applyAlignment="1">
      <alignment horizontal="center" vertical="center"/>
    </xf>
  </cellXfs>
  <cellStyles count="114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zoomScale="80" zoomScaleNormal="80" zoomScalePageLayoutView="80" workbookViewId="0">
      <selection activeCell="A146" sqref="A146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16" t="s">
        <v>932</v>
      </c>
      <c r="P2" s="116" t="s">
        <v>933</v>
      </c>
      <c r="Q2" s="113" t="s">
        <v>929</v>
      </c>
      <c r="R2" s="43"/>
      <c r="S2" s="116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5">
        <f>N7-SUM(N4:N6)</f>
        <v>4442.9837767254248</v>
      </c>
      <c r="O3" s="117">
        <f>O7-O4</f>
        <v>61.009199999999993</v>
      </c>
      <c r="P3" s="117">
        <f>P7-P5</f>
        <v>58.004899999999992</v>
      </c>
      <c r="Q3" s="121">
        <f>Q7-Q6</f>
        <v>115.01150000000001</v>
      </c>
      <c r="R3" s="121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28">
        <f>R4-O4</f>
        <v>93.010389591078052</v>
      </c>
      <c r="O4" s="117">
        <f>O8*O7</f>
        <v>190.99080000000001</v>
      </c>
      <c r="P4" s="117">
        <v>0</v>
      </c>
      <c r="Q4" s="121">
        <v>0</v>
      </c>
      <c r="R4" s="121">
        <f>O4/S4</f>
        <v>284.00118959107806</v>
      </c>
      <c r="S4" s="132">
        <v>0.67249999999999999</v>
      </c>
      <c r="T4" s="119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28">
        <f>R5-P5</f>
        <v>50.998744221105511</v>
      </c>
      <c r="O5" s="117">
        <f>O7-SUM(O3:O4)</f>
        <v>0</v>
      </c>
      <c r="P5" s="117">
        <f>P8*P7</f>
        <v>198.99510000000001</v>
      </c>
      <c r="Q5" s="121">
        <v>0</v>
      </c>
      <c r="R5" s="121">
        <f>P5/S5</f>
        <v>249.99384422110552</v>
      </c>
      <c r="S5" s="132">
        <v>0.79600000000000004</v>
      </c>
      <c r="T5" s="119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4">
        <f>R6-Q6</f>
        <v>48.007089462391207</v>
      </c>
      <c r="O6" s="122">
        <v>0</v>
      </c>
      <c r="P6" s="122">
        <f>P7-SUM(P3:P5)</f>
        <v>0</v>
      </c>
      <c r="Q6" s="123">
        <f>Q8*Q7</f>
        <v>249.98849999999999</v>
      </c>
      <c r="R6" s="123">
        <f>Q6/S6</f>
        <v>297.99558946239119</v>
      </c>
      <c r="S6" s="133">
        <v>0.83889999999999998</v>
      </c>
      <c r="T6" s="120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37">
        <v>4635</v>
      </c>
      <c r="O7" s="138">
        <v>252</v>
      </c>
      <c r="P7" s="138">
        <v>257</v>
      </c>
      <c r="Q7" s="139">
        <v>365</v>
      </c>
      <c r="R7" s="117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66">
        <f>N3/N7</f>
        <v>0.95857255161282084</v>
      </c>
      <c r="O8" s="124">
        <v>0.75790000000000002</v>
      </c>
      <c r="P8" s="124">
        <v>0.77429999999999999</v>
      </c>
      <c r="Q8" s="129">
        <v>0.68489999999999995</v>
      </c>
      <c r="R8" s="136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67"/>
      <c r="O9" s="144"/>
      <c r="P9" s="144"/>
      <c r="Q9" s="144"/>
      <c r="R9" s="136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16" t="s">
        <v>932</v>
      </c>
      <c r="P11" s="116" t="s">
        <v>933</v>
      </c>
      <c r="Q11" s="113" t="s">
        <v>929</v>
      </c>
      <c r="R11" s="43"/>
      <c r="S11" s="116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5">
        <f>N16-SUM(N13:N15)</f>
        <v>4408.0094650553456</v>
      </c>
      <c r="O12" s="117">
        <f>O16-O13</f>
        <v>80.996800000000007</v>
      </c>
      <c r="P12" s="117">
        <f>P16-P14</f>
        <v>68.004300000000001</v>
      </c>
      <c r="Q12" s="121">
        <f>Q16-Q15</f>
        <v>120.01079999999999</v>
      </c>
      <c r="R12" s="121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28">
        <f>R13-O13</f>
        <v>80.996800000000007</v>
      </c>
      <c r="O13" s="117">
        <f>O17*O16</f>
        <v>203.00319999999999</v>
      </c>
      <c r="P13" s="117">
        <v>0</v>
      </c>
      <c r="Q13" s="121">
        <v>0</v>
      </c>
      <c r="R13" s="121">
        <f>O13/S13</f>
        <v>284</v>
      </c>
      <c r="S13" s="132">
        <v>0.71479999999999999</v>
      </c>
      <c r="T13" s="119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28">
        <f>R14-P14</f>
        <v>44.999056097560981</v>
      </c>
      <c r="O14" s="117">
        <f>O16-SUM(O12:O13)</f>
        <v>0</v>
      </c>
      <c r="P14" s="117">
        <f>P17*P16</f>
        <v>204.9957</v>
      </c>
      <c r="Q14" s="121">
        <v>0</v>
      </c>
      <c r="R14" s="121">
        <f>P14/S14</f>
        <v>249.99475609756098</v>
      </c>
      <c r="S14" s="132">
        <v>0.82</v>
      </c>
      <c r="T14" s="119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4">
        <f>R15-Q15</f>
        <v>53.994678847093297</v>
      </c>
      <c r="O15" s="122">
        <v>0</v>
      </c>
      <c r="P15" s="122">
        <f>P16-SUM(P12:P14)</f>
        <v>0</v>
      </c>
      <c r="Q15" s="123">
        <f>Q17*Q16</f>
        <v>243.98920000000001</v>
      </c>
      <c r="R15" s="123">
        <f>Q15/S15</f>
        <v>297.98387884709331</v>
      </c>
      <c r="S15" s="133">
        <v>0.81879999999999997</v>
      </c>
      <c r="T15" s="120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37">
        <v>4588</v>
      </c>
      <c r="O16" s="138">
        <v>284</v>
      </c>
      <c r="P16" s="138">
        <v>273</v>
      </c>
      <c r="Q16" s="139">
        <v>364</v>
      </c>
      <c r="R16" s="117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66">
        <f>N12/N16</f>
        <v>0.96076928183420784</v>
      </c>
      <c r="O17" s="124">
        <v>0.71479999999999999</v>
      </c>
      <c r="P17" s="124">
        <v>0.75090000000000001</v>
      </c>
      <c r="Q17" s="129">
        <v>0.67030000000000001</v>
      </c>
      <c r="R17" s="136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16" t="s">
        <v>932</v>
      </c>
      <c r="P20" s="116" t="s">
        <v>933</v>
      </c>
      <c r="Q20" s="113" t="s">
        <v>929</v>
      </c>
      <c r="R20" s="43"/>
      <c r="S20" s="116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5">
        <f>N25-SUM(N22:N24)</f>
        <v>4320.9945545035816</v>
      </c>
      <c r="O21" s="117">
        <f>O25-O22</f>
        <v>125.994</v>
      </c>
      <c r="P21" s="117">
        <f>P25-P23</f>
        <v>99.002999999999986</v>
      </c>
      <c r="Q21" s="121">
        <f>Q25-Q24</f>
        <v>130.98750000000001</v>
      </c>
      <c r="R21" s="121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28">
        <f>R22-O22</f>
        <v>80.006251148545147</v>
      </c>
      <c r="O22" s="117">
        <f>O26*O25</f>
        <v>204.006</v>
      </c>
      <c r="P22" s="117">
        <v>0</v>
      </c>
      <c r="Q22" s="121">
        <v>0</v>
      </c>
      <c r="R22" s="121">
        <f>O22/S22</f>
        <v>284.01225114854515</v>
      </c>
      <c r="S22" s="132">
        <v>0.71830000000000005</v>
      </c>
      <c r="T22" s="119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28">
        <f>R23-P23</f>
        <v>43.999359223300985</v>
      </c>
      <c r="O23" s="117">
        <f>O25-SUM(O21:O22)</f>
        <v>0</v>
      </c>
      <c r="P23" s="117">
        <f>P26*P25</f>
        <v>205.99700000000001</v>
      </c>
      <c r="Q23" s="121">
        <v>0</v>
      </c>
      <c r="R23" s="121">
        <f>P23/S23</f>
        <v>249.996359223301</v>
      </c>
      <c r="S23" s="132">
        <v>0.82399999999999995</v>
      </c>
      <c r="T23" s="119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4">
        <f>R24-Q24</f>
        <v>53.999835124572542</v>
      </c>
      <c r="O24" s="122">
        <v>0</v>
      </c>
      <c r="P24" s="122">
        <f>P25-SUM(P21:P23)</f>
        <v>0</v>
      </c>
      <c r="Q24" s="123">
        <f>Q26*Q25</f>
        <v>244.01249999999999</v>
      </c>
      <c r="R24" s="123">
        <f>Q24/S24</f>
        <v>298.01233512457253</v>
      </c>
      <c r="S24" s="133">
        <v>0.81879999999999997</v>
      </c>
      <c r="T24" s="120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37">
        <v>4499</v>
      </c>
      <c r="O25" s="138">
        <v>330</v>
      </c>
      <c r="P25" s="138">
        <v>305</v>
      </c>
      <c r="Q25" s="139">
        <v>375</v>
      </c>
      <c r="R25" s="117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66">
        <f>N21/N25</f>
        <v>0.9604344419879044</v>
      </c>
      <c r="O26" s="124">
        <v>0.61819999999999997</v>
      </c>
      <c r="P26" s="124">
        <v>0.6754</v>
      </c>
      <c r="Q26" s="129">
        <v>0.65069999999999995</v>
      </c>
      <c r="R26" s="136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16" t="s">
        <v>932</v>
      </c>
      <c r="P29" s="116" t="s">
        <v>933</v>
      </c>
      <c r="Q29" s="113" t="s">
        <v>929</v>
      </c>
      <c r="R29" s="43"/>
      <c r="S29" s="116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5">
        <f>N34-SUM(N31:N33)</f>
        <v>4420.9774197101924</v>
      </c>
      <c r="O30" s="117">
        <f>O34-O31</f>
        <v>75.996800000000007</v>
      </c>
      <c r="P30" s="117">
        <f>P34-P32</f>
        <v>65.012900000000002</v>
      </c>
      <c r="Q30" s="121">
        <f>Q34-Q33</f>
        <v>115.01150000000001</v>
      </c>
      <c r="R30" s="121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28">
        <f>R31-O31</f>
        <v>88.018246167222117</v>
      </c>
      <c r="O31" s="117">
        <f>O35*O34</f>
        <v>196.00319999999999</v>
      </c>
      <c r="P31" s="117">
        <v>0</v>
      </c>
      <c r="Q31" s="121">
        <v>0</v>
      </c>
      <c r="R31" s="121">
        <f>O31/S31</f>
        <v>284.02144616722211</v>
      </c>
      <c r="S31" s="132">
        <v>0.69010000000000005</v>
      </c>
      <c r="T31" s="119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28">
        <f>R32-P32</f>
        <v>43.997244660194184</v>
      </c>
      <c r="O32" s="117">
        <f>O34-SUM(O30:O31)</f>
        <v>0</v>
      </c>
      <c r="P32" s="117">
        <f>P35*P34</f>
        <v>205.9871</v>
      </c>
      <c r="Q32" s="121">
        <v>0</v>
      </c>
      <c r="R32" s="121">
        <f>P32/S32</f>
        <v>249.98434466019418</v>
      </c>
      <c r="S32" s="132">
        <v>0.82399999999999995</v>
      </c>
      <c r="T32" s="119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4">
        <f>R33-Q33</f>
        <v>48.007089462391207</v>
      </c>
      <c r="O33" s="122">
        <v>0</v>
      </c>
      <c r="P33" s="122">
        <f>P34-SUM(P30:P32)</f>
        <v>0</v>
      </c>
      <c r="Q33" s="123">
        <f>Q35*Q34</f>
        <v>249.98849999999999</v>
      </c>
      <c r="R33" s="123">
        <f>Q33/S33</f>
        <v>297.99558946239119</v>
      </c>
      <c r="S33" s="133">
        <v>0.83889999999999998</v>
      </c>
      <c r="T33" s="120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37">
        <v>4601</v>
      </c>
      <c r="O34" s="138">
        <v>272</v>
      </c>
      <c r="P34" s="138">
        <v>271</v>
      </c>
      <c r="Q34" s="139">
        <v>365</v>
      </c>
      <c r="R34" s="117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66">
        <f>N30/N34</f>
        <v>0.96087316229302155</v>
      </c>
      <c r="O35" s="124">
        <v>0.72060000000000002</v>
      </c>
      <c r="P35" s="124">
        <v>0.7601</v>
      </c>
      <c r="Q35" s="129">
        <v>0.68489999999999995</v>
      </c>
      <c r="R35" s="136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4"/>
      <c r="P36" s="144"/>
      <c r="Q36" s="144"/>
      <c r="R36" s="136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16" t="s">
        <v>932</v>
      </c>
      <c r="P38" s="116" t="s">
        <v>933</v>
      </c>
      <c r="Q38" s="113" t="s">
        <v>929</v>
      </c>
      <c r="R38" s="43"/>
      <c r="S38" s="116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5">
        <f>N43-SUM(N40:N42)</f>
        <v>4462.0319213423472</v>
      </c>
      <c r="O39" s="117">
        <f>O43-O40</f>
        <v>59.008299999999991</v>
      </c>
      <c r="P39" s="117">
        <f>P43-P41</f>
        <v>50.011800000000022</v>
      </c>
      <c r="Q39" s="121">
        <f>Q43-Q42</f>
        <v>105.9864</v>
      </c>
      <c r="R39" s="121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28">
        <f>R40-O40</f>
        <v>95.983677643504535</v>
      </c>
      <c r="O40" s="117">
        <f>O44*O43</f>
        <v>187.99170000000001</v>
      </c>
      <c r="P40" s="117">
        <v>0</v>
      </c>
      <c r="Q40" s="121">
        <v>0</v>
      </c>
      <c r="R40" s="121">
        <f>O40/S40</f>
        <v>283.97537764350454</v>
      </c>
      <c r="S40" s="132">
        <v>0.66200000000000003</v>
      </c>
      <c r="T40" s="119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28">
        <f>R41-P41</f>
        <v>53.996748979591814</v>
      </c>
      <c r="O41" s="117">
        <f>O43-SUM(O39:O40)</f>
        <v>0</v>
      </c>
      <c r="P41" s="117">
        <f>P44*P43</f>
        <v>195.98819999999998</v>
      </c>
      <c r="Q41" s="121">
        <v>0</v>
      </c>
      <c r="R41" s="121">
        <f>P41/S41</f>
        <v>249.98494897959179</v>
      </c>
      <c r="S41" s="132">
        <v>0.78400000000000003</v>
      </c>
      <c r="T41" s="119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4">
        <f>R42-Q42</f>
        <v>59.987652034556163</v>
      </c>
      <c r="O42" s="122">
        <v>0</v>
      </c>
      <c r="P42" s="122">
        <f>P43-SUM(P39:P41)</f>
        <v>0</v>
      </c>
      <c r="Q42" s="123">
        <f>Q44*Q43</f>
        <v>238.0136</v>
      </c>
      <c r="R42" s="123">
        <f>Q42/S42</f>
        <v>298.00125203455616</v>
      </c>
      <c r="S42" s="133">
        <v>0.79869999999999997</v>
      </c>
      <c r="T42" s="120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37">
        <v>4672</v>
      </c>
      <c r="O43" s="138">
        <v>247</v>
      </c>
      <c r="P43" s="138">
        <v>246</v>
      </c>
      <c r="Q43" s="139">
        <v>344</v>
      </c>
      <c r="R43" s="117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66">
        <f>N39/N43</f>
        <v>0.95505820234211203</v>
      </c>
      <c r="O44" s="124">
        <v>0.7611</v>
      </c>
      <c r="P44" s="124">
        <v>0.79669999999999996</v>
      </c>
      <c r="Q44" s="129">
        <v>0.69189999999999996</v>
      </c>
      <c r="R44" s="136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16" t="s">
        <v>932</v>
      </c>
      <c r="P47" s="116" t="s">
        <v>933</v>
      </c>
      <c r="Q47" s="113" t="s">
        <v>929</v>
      </c>
      <c r="R47" s="43"/>
      <c r="S47" s="116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5">
        <f>N52-SUM(N49:N51)</f>
        <v>4369.0296906862623</v>
      </c>
      <c r="O48" s="117">
        <f>O52-O49</f>
        <v>96.990300000000019</v>
      </c>
      <c r="P48" s="117">
        <f>P52-P50</f>
        <v>90.990000000000009</v>
      </c>
      <c r="Q48" s="121">
        <f>Q52-Q51</f>
        <v>120.00899999999999</v>
      </c>
      <c r="R48" s="121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28">
        <f>R49-O49</f>
        <v>77.984923655913946</v>
      </c>
      <c r="O49" s="117">
        <f>O53*O52</f>
        <v>206.00969999999998</v>
      </c>
      <c r="P49" s="117">
        <v>0</v>
      </c>
      <c r="Q49" s="121">
        <v>0</v>
      </c>
      <c r="R49" s="121">
        <f>O49/S49</f>
        <v>283.99462365591393</v>
      </c>
      <c r="S49" s="132">
        <v>0.72540000000000004</v>
      </c>
      <c r="T49" s="119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28">
        <f>R50-P50</f>
        <v>41.001961722488034</v>
      </c>
      <c r="O50" s="117">
        <f>O52-SUM(O48:O49)</f>
        <v>0</v>
      </c>
      <c r="P50" s="117">
        <f>P53*P52</f>
        <v>209.01</v>
      </c>
      <c r="Q50" s="121">
        <v>0</v>
      </c>
      <c r="R50" s="121">
        <f>P50/S50</f>
        <v>250.01196172248802</v>
      </c>
      <c r="S50" s="132">
        <v>0.83599999999999997</v>
      </c>
      <c r="T50" s="119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4">
        <f>R51-Q51</f>
        <v>50.983423935335992</v>
      </c>
      <c r="O51" s="122">
        <v>0</v>
      </c>
      <c r="P51" s="122">
        <f>P52-SUM(P48:P50)</f>
        <v>0</v>
      </c>
      <c r="Q51" s="123">
        <f>Q53*Q52</f>
        <v>246.99100000000001</v>
      </c>
      <c r="R51" s="123">
        <f>Q51/S51</f>
        <v>297.97442393533601</v>
      </c>
      <c r="S51" s="133">
        <v>0.82889999999999997</v>
      </c>
      <c r="T51" s="120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37">
        <v>4539</v>
      </c>
      <c r="O52" s="138">
        <v>303</v>
      </c>
      <c r="P52" s="138">
        <v>300</v>
      </c>
      <c r="Q52" s="139">
        <v>367</v>
      </c>
      <c r="R52" s="117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66">
        <f>N48/N52</f>
        <v>0.96255335771893857</v>
      </c>
      <c r="O53" s="124">
        <v>0.67989999999999995</v>
      </c>
      <c r="P53" s="124">
        <v>0.69669999999999999</v>
      </c>
      <c r="Q53" s="129">
        <v>0.67300000000000004</v>
      </c>
      <c r="R53" s="136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68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22" x14ac:dyDescent="0.2">
      <c r="A56" s="169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22" x14ac:dyDescent="0.2">
      <c r="A57" s="168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</row>
    <row r="58" spans="1:22" x14ac:dyDescent="0.2">
      <c r="A58" s="168"/>
      <c r="B58" s="167">
        <v>0.96550000000000002</v>
      </c>
      <c r="C58" s="167">
        <v>0.96809999999999996</v>
      </c>
      <c r="D58" s="167">
        <v>0.94430000000000003</v>
      </c>
      <c r="E58" s="167">
        <v>0.95609999999999995</v>
      </c>
      <c r="F58" s="167"/>
      <c r="G58" s="167">
        <v>0.92969999999999997</v>
      </c>
      <c r="H58" s="167">
        <v>0.91300000000000003</v>
      </c>
      <c r="I58" s="167">
        <v>0.83409999999999995</v>
      </c>
      <c r="J58" s="167">
        <v>0.87180000000000002</v>
      </c>
      <c r="K58" s="19"/>
    </row>
    <row r="59" spans="1:22" x14ac:dyDescent="0.2">
      <c r="A59" s="168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</row>
    <row r="60" spans="1:22" x14ac:dyDescent="0.2">
      <c r="A60" s="168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</row>
    <row r="61" spans="1:22" x14ac:dyDescent="0.2">
      <c r="A61" s="168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</row>
    <row r="62" spans="1:22" x14ac:dyDescent="0.2">
      <c r="A62" s="168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</row>
    <row r="63" spans="1:22" x14ac:dyDescent="0.2">
      <c r="A63" s="168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22" x14ac:dyDescent="0.2">
      <c r="A64" s="168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41" x14ac:dyDescent="0.2">
      <c r="A65" s="169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41" x14ac:dyDescent="0.2">
      <c r="A66" s="168"/>
      <c r="B66" s="144" t="s">
        <v>578</v>
      </c>
      <c r="C66" s="144" t="s">
        <v>580</v>
      </c>
      <c r="D66" s="136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</row>
    <row r="67" spans="1:41" x14ac:dyDescent="0.2">
      <c r="A67" s="168"/>
      <c r="B67" s="183">
        <v>0.96199999999999997</v>
      </c>
      <c r="C67" s="183">
        <v>0.96809999999999996</v>
      </c>
      <c r="D67" s="140">
        <v>0.93689999999999996</v>
      </c>
      <c r="E67" s="184">
        <v>0.95220000000000005</v>
      </c>
      <c r="F67" s="176"/>
      <c r="G67" s="176">
        <v>0.92969999999999997</v>
      </c>
      <c r="H67" s="176">
        <v>0.91220000000000001</v>
      </c>
      <c r="I67" s="176">
        <v>0.83150000000000002</v>
      </c>
      <c r="J67" s="176">
        <v>0.87</v>
      </c>
      <c r="K67" s="19"/>
    </row>
    <row r="68" spans="1:41" x14ac:dyDescent="0.2">
      <c r="A68" s="168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</row>
    <row r="69" spans="1:41" x14ac:dyDescent="0.2">
      <c r="A69" s="168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</row>
    <row r="70" spans="1:41" x14ac:dyDescent="0.2">
      <c r="A70" s="168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</row>
    <row r="71" spans="1:41" x14ac:dyDescent="0.2">
      <c r="A71" s="168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</row>
    <row r="72" spans="1:41" x14ac:dyDescent="0.2">
      <c r="A72" s="168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41" x14ac:dyDescent="0.2">
      <c r="A73" s="168" t="s">
        <v>1027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/>
      <c r="M73" s="19"/>
      <c r="N73" s="19"/>
      <c r="O73" s="144"/>
      <c r="T73" s="66"/>
      <c r="U73" s="46"/>
      <c r="V73" s="67"/>
      <c r="X73" s="17"/>
      <c r="AK73" s="17"/>
    </row>
    <row r="74" spans="1:41" x14ac:dyDescent="0.2">
      <c r="A74" s="169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/>
      <c r="V74" s="67"/>
      <c r="X74" s="17" t="s">
        <v>971</v>
      </c>
      <c r="AK74" s="17"/>
    </row>
    <row r="75" spans="1:41" x14ac:dyDescent="0.2">
      <c r="A75" s="168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3" t="s">
        <v>582</v>
      </c>
      <c r="J75" s="61" t="s">
        <v>132</v>
      </c>
      <c r="K75" s="19"/>
      <c r="L75"/>
      <c r="X75" s="3" t="s">
        <v>976</v>
      </c>
      <c r="AK75" s="17" t="s">
        <v>748</v>
      </c>
    </row>
    <row r="76" spans="1:41" x14ac:dyDescent="0.2">
      <c r="A76" s="168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68"/>
      <c r="B77" s="165">
        <v>17104</v>
      </c>
      <c r="C77" s="187">
        <v>93</v>
      </c>
      <c r="D77" s="188">
        <v>50</v>
      </c>
      <c r="E77" s="187">
        <v>39</v>
      </c>
      <c r="F77" s="117"/>
      <c r="G77" s="117">
        <v>3386</v>
      </c>
      <c r="H77" s="117">
        <v>34</v>
      </c>
      <c r="I77" s="117">
        <v>23</v>
      </c>
      <c r="J77" s="117">
        <v>14</v>
      </c>
      <c r="K77" s="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68"/>
      <c r="B78" s="117">
        <v>212</v>
      </c>
      <c r="C78" s="117">
        <v>4169</v>
      </c>
      <c r="D78" s="117">
        <v>3</v>
      </c>
      <c r="E78" s="117">
        <v>1</v>
      </c>
      <c r="F78" s="117"/>
      <c r="G78" s="117">
        <v>86</v>
      </c>
      <c r="H78" s="117">
        <v>351</v>
      </c>
      <c r="I78" s="117">
        <v>0</v>
      </c>
      <c r="J78" s="117">
        <v>1</v>
      </c>
      <c r="K78" s="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68"/>
      <c r="B79" s="165">
        <v>97</v>
      </c>
      <c r="C79" s="187">
        <v>9</v>
      </c>
      <c r="D79" s="188">
        <v>5420</v>
      </c>
      <c r="E79" s="187">
        <v>62</v>
      </c>
      <c r="F79" s="117"/>
      <c r="G79" s="117">
        <v>60</v>
      </c>
      <c r="H79" s="117">
        <v>4</v>
      </c>
      <c r="I79" s="117">
        <v>483</v>
      </c>
      <c r="J79" s="117">
        <v>11</v>
      </c>
      <c r="K79" s="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68"/>
      <c r="B80" s="165">
        <v>499</v>
      </c>
      <c r="C80" s="187">
        <v>16</v>
      </c>
      <c r="D80" s="188">
        <v>115</v>
      </c>
      <c r="E80" s="187">
        <v>5026</v>
      </c>
      <c r="F80" s="117"/>
      <c r="G80" s="117">
        <v>106</v>
      </c>
      <c r="H80" s="117">
        <v>3</v>
      </c>
      <c r="I80" s="117">
        <v>15</v>
      </c>
      <c r="J80" s="117">
        <v>441</v>
      </c>
      <c r="K80" s="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6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68" t="s">
        <v>1028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X82" s="17"/>
      <c r="AK82" s="17"/>
    </row>
    <row r="83" spans="1:41" x14ac:dyDescent="0.2">
      <c r="A83" s="169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/>
      <c r="M83" s="19"/>
      <c r="N83" s="19"/>
      <c r="O83" s="144"/>
      <c r="P83" s="144"/>
      <c r="Q83" s="144"/>
      <c r="V83" s="67"/>
      <c r="X83" s="17" t="s">
        <v>974</v>
      </c>
      <c r="AK83" s="17" t="s">
        <v>827</v>
      </c>
    </row>
    <row r="84" spans="1:41" x14ac:dyDescent="0.2">
      <c r="A84" s="168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68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4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68"/>
      <c r="B86" s="117">
        <v>17103</v>
      </c>
      <c r="C86" s="117">
        <v>111</v>
      </c>
      <c r="D86" s="117">
        <v>31</v>
      </c>
      <c r="E86" s="117">
        <v>41</v>
      </c>
      <c r="F86" s="186"/>
      <c r="G86" s="117">
        <v>3397</v>
      </c>
      <c r="H86" s="117">
        <v>38</v>
      </c>
      <c r="I86" s="117">
        <v>14</v>
      </c>
      <c r="J86" s="117">
        <v>8</v>
      </c>
      <c r="K86" s="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68"/>
      <c r="B87" s="117">
        <v>127</v>
      </c>
      <c r="C87" s="117">
        <v>4257</v>
      </c>
      <c r="D87" s="117">
        <v>0</v>
      </c>
      <c r="E87" s="117">
        <v>1</v>
      </c>
      <c r="F87" s="186"/>
      <c r="G87" s="117">
        <v>71</v>
      </c>
      <c r="H87" s="117">
        <v>367</v>
      </c>
      <c r="I87" s="117">
        <v>0</v>
      </c>
      <c r="J87" s="117">
        <v>0</v>
      </c>
      <c r="K87" s="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68"/>
      <c r="B88" s="117">
        <v>147</v>
      </c>
      <c r="C88" s="117">
        <v>14</v>
      </c>
      <c r="D88" s="117">
        <v>5339</v>
      </c>
      <c r="E88" s="117">
        <v>88</v>
      </c>
      <c r="F88" s="186"/>
      <c r="G88" s="165">
        <v>74</v>
      </c>
      <c r="H88" s="187">
        <v>5</v>
      </c>
      <c r="I88" s="188">
        <v>467</v>
      </c>
      <c r="J88" s="187">
        <v>12</v>
      </c>
      <c r="K88" s="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68"/>
      <c r="B89" s="117">
        <v>354</v>
      </c>
      <c r="C89" s="117">
        <v>13</v>
      </c>
      <c r="D89" s="117">
        <v>99</v>
      </c>
      <c r="E89" s="117">
        <v>5190</v>
      </c>
      <c r="F89" s="186"/>
      <c r="G89" s="165">
        <v>95</v>
      </c>
      <c r="H89" s="187">
        <v>2</v>
      </c>
      <c r="I89" s="188">
        <v>14</v>
      </c>
      <c r="J89" s="187">
        <v>454</v>
      </c>
      <c r="K89" s="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68"/>
      <c r="B90" s="19"/>
      <c r="C90" s="19"/>
      <c r="D90" s="19"/>
      <c r="E90" s="19"/>
      <c r="F90" s="19"/>
      <c r="G90" s="19"/>
      <c r="H90" s="19"/>
      <c r="I90" s="19"/>
      <c r="J90" s="19"/>
      <c r="K90" s="19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68"/>
      <c r="Y112" s="144" t="s">
        <v>578</v>
      </c>
      <c r="Z112" s="144" t="s">
        <v>580</v>
      </c>
      <c r="AA112" s="136" t="s">
        <v>582</v>
      </c>
      <c r="AB112" s="61" t="s">
        <v>132</v>
      </c>
      <c r="AC112" s="19"/>
      <c r="AD112" s="117" t="s">
        <v>578</v>
      </c>
      <c r="AE112" s="117" t="s">
        <v>580</v>
      </c>
      <c r="AF112" s="117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68"/>
      <c r="Y113" s="183">
        <v>0.93369999999999997</v>
      </c>
      <c r="Z113" s="183">
        <v>0.93479999999999996</v>
      </c>
      <c r="AA113" s="140">
        <v>0.90700000000000003</v>
      </c>
      <c r="AB113" s="184">
        <v>0.92069999999999996</v>
      </c>
      <c r="AC113" s="176"/>
      <c r="AD113" s="176">
        <v>0.89359999999999995</v>
      </c>
      <c r="AE113" s="176">
        <v>0.90510000000000002</v>
      </c>
      <c r="AF113" s="176">
        <v>0.84299999999999997</v>
      </c>
      <c r="AG113" s="185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68"/>
      <c r="Y114" s="177">
        <v>16557</v>
      </c>
      <c r="Z114" s="177">
        <v>315</v>
      </c>
      <c r="AA114" s="178">
        <v>144</v>
      </c>
      <c r="AB114" s="179">
        <v>270</v>
      </c>
      <c r="AC114" s="180"/>
      <c r="AD114" s="180">
        <v>1623</v>
      </c>
      <c r="AE114" s="180">
        <v>37</v>
      </c>
      <c r="AF114" s="180">
        <v>21</v>
      </c>
      <c r="AG114" s="181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68"/>
      <c r="Y115" s="177">
        <v>400</v>
      </c>
      <c r="Z115" s="177">
        <v>3975</v>
      </c>
      <c r="AA115" s="178">
        <v>4</v>
      </c>
      <c r="AB115" s="179">
        <v>6</v>
      </c>
      <c r="AC115" s="178"/>
      <c r="AD115" s="180">
        <v>74</v>
      </c>
      <c r="AE115" s="180">
        <v>362</v>
      </c>
      <c r="AF115" s="180">
        <v>0</v>
      </c>
      <c r="AG115" s="181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68"/>
      <c r="Y116" s="177">
        <v>237</v>
      </c>
      <c r="Z116" s="177">
        <v>1</v>
      </c>
      <c r="AA116" s="178">
        <v>5176</v>
      </c>
      <c r="AB116" s="179">
        <v>174</v>
      </c>
      <c r="AC116" s="177"/>
      <c r="AD116" s="178">
        <v>58</v>
      </c>
      <c r="AE116" s="178">
        <v>1</v>
      </c>
      <c r="AF116" s="180">
        <v>478</v>
      </c>
      <c r="AG116" s="182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77">
        <v>557</v>
      </c>
      <c r="Z117" s="177">
        <v>5</v>
      </c>
      <c r="AA117" s="178">
        <v>70</v>
      </c>
      <c r="AB117" s="179">
        <v>5024</v>
      </c>
      <c r="AC117" s="180"/>
      <c r="AD117" s="177">
        <v>80</v>
      </c>
      <c r="AE117" s="177">
        <v>1</v>
      </c>
      <c r="AF117" s="178">
        <v>8</v>
      </c>
      <c r="AG117" s="179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68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69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76">
        <v>0.94120000000000004</v>
      </c>
      <c r="C130" s="176">
        <v>0.96079999999999999</v>
      </c>
      <c r="D130" s="160">
        <v>0.89729999999999999</v>
      </c>
      <c r="E130" s="176">
        <v>0.92800000000000005</v>
      </c>
      <c r="F130" s="176"/>
      <c r="G130" s="176">
        <v>0.92269999999999996</v>
      </c>
      <c r="H130" s="176">
        <v>0.91200000000000003</v>
      </c>
      <c r="I130" s="176">
        <v>0.81040000000000001</v>
      </c>
      <c r="J130" s="176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73">
        <v>16957</v>
      </c>
      <c r="C131" s="117">
        <v>171</v>
      </c>
      <c r="D131" s="174">
        <v>82</v>
      </c>
      <c r="E131" s="117">
        <v>76</v>
      </c>
      <c r="F131" s="117"/>
      <c r="G131" s="117">
        <v>3365</v>
      </c>
      <c r="H131" s="117">
        <v>45</v>
      </c>
      <c r="I131" s="117">
        <v>25</v>
      </c>
      <c r="J131" s="117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73">
        <v>345</v>
      </c>
      <c r="C132" s="117">
        <v>4030</v>
      </c>
      <c r="D132" s="174">
        <v>9</v>
      </c>
      <c r="E132" s="117">
        <v>1</v>
      </c>
      <c r="F132" s="117"/>
      <c r="G132" s="117">
        <v>80</v>
      </c>
      <c r="H132" s="117">
        <v>357</v>
      </c>
      <c r="I132" s="117">
        <v>1</v>
      </c>
      <c r="J132" s="117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73">
        <v>169</v>
      </c>
      <c r="C133" s="117">
        <v>2</v>
      </c>
      <c r="D133" s="174">
        <v>5291</v>
      </c>
      <c r="E133" s="117">
        <v>126</v>
      </c>
      <c r="F133" s="117"/>
      <c r="G133" s="117">
        <v>62</v>
      </c>
      <c r="H133" s="117">
        <v>1</v>
      </c>
      <c r="I133" s="117">
        <v>481</v>
      </c>
      <c r="J133" s="117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5">
        <v>848</v>
      </c>
      <c r="C134" s="175">
        <v>11</v>
      </c>
      <c r="D134" s="175">
        <v>94</v>
      </c>
      <c r="E134" s="175">
        <v>4703</v>
      </c>
      <c r="F134" s="117"/>
      <c r="G134" s="117">
        <v>124</v>
      </c>
      <c r="H134" s="117">
        <v>1</v>
      </c>
      <c r="I134" s="117">
        <v>13</v>
      </c>
      <c r="J134" s="117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68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68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72"/>
      <c r="C189" s="172"/>
      <c r="D189" s="172"/>
      <c r="E189" s="172"/>
      <c r="F189" s="172"/>
      <c r="G189" s="172"/>
      <c r="H189" s="172"/>
      <c r="I189" s="172"/>
      <c r="J189" s="17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22" zoomScale="70" zoomScaleNormal="70" zoomScalePageLayoutView="70" workbookViewId="0">
      <selection activeCell="P22" sqref="P22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</cols>
  <sheetData>
    <row r="2" spans="1:6" x14ac:dyDescent="0.2">
      <c r="A2" t="s">
        <v>1035</v>
      </c>
    </row>
    <row r="3" spans="1:6" x14ac:dyDescent="0.2">
      <c r="A3" s="3" t="s">
        <v>978</v>
      </c>
    </row>
    <row r="4" spans="1:6" x14ac:dyDescent="0.2">
      <c r="B4" s="18" t="s">
        <v>1032</v>
      </c>
      <c r="C4" s="18" t="s">
        <v>1033</v>
      </c>
      <c r="E4" s="18" t="s">
        <v>1032</v>
      </c>
      <c r="F4" s="18" t="s">
        <v>1033</v>
      </c>
    </row>
    <row r="5" spans="1:6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</row>
    <row r="6" spans="1:6" x14ac:dyDescent="0.2">
      <c r="B6" s="18">
        <v>16434</v>
      </c>
      <c r="C6" s="18">
        <v>852</v>
      </c>
      <c r="E6" s="18">
        <v>3269</v>
      </c>
      <c r="F6" s="18">
        <v>188</v>
      </c>
    </row>
    <row r="7" spans="1:6" x14ac:dyDescent="0.2">
      <c r="B7" s="18">
        <v>745</v>
      </c>
      <c r="C7" s="18">
        <v>14884</v>
      </c>
      <c r="E7" s="18">
        <v>157</v>
      </c>
      <c r="F7" s="18">
        <v>1405</v>
      </c>
    </row>
    <row r="9" spans="1:6" x14ac:dyDescent="0.2">
      <c r="A9" t="s">
        <v>1036</v>
      </c>
    </row>
    <row r="10" spans="1:6" x14ac:dyDescent="0.2">
      <c r="A10" s="3" t="s">
        <v>978</v>
      </c>
    </row>
    <row r="11" spans="1:6" x14ac:dyDescent="0.2">
      <c r="B11" s="18" t="s">
        <v>1032</v>
      </c>
      <c r="C11" s="18" t="s">
        <v>1033</v>
      </c>
      <c r="E11" s="18" t="s">
        <v>1032</v>
      </c>
      <c r="F11" s="18" t="s">
        <v>1033</v>
      </c>
    </row>
    <row r="12" spans="1:6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</row>
    <row r="13" spans="1:6" x14ac:dyDescent="0.2">
      <c r="B13" s="18">
        <v>16398</v>
      </c>
      <c r="C13" s="18">
        <v>888</v>
      </c>
      <c r="E13" s="18">
        <v>3271</v>
      </c>
      <c r="F13" s="18">
        <v>186</v>
      </c>
    </row>
    <row r="14" spans="1:6" x14ac:dyDescent="0.2">
      <c r="B14" s="18">
        <v>879</v>
      </c>
      <c r="C14" s="18">
        <v>14750</v>
      </c>
      <c r="E14" s="18">
        <v>164</v>
      </c>
      <c r="F14" s="18">
        <v>1398</v>
      </c>
    </row>
    <row r="16" spans="1:6" x14ac:dyDescent="0.2">
      <c r="A16" t="s">
        <v>1031</v>
      </c>
    </row>
    <row r="17" spans="1:6" x14ac:dyDescent="0.2">
      <c r="A17" s="3" t="s">
        <v>978</v>
      </c>
    </row>
    <row r="18" spans="1:6" x14ac:dyDescent="0.2">
      <c r="A18" s="18"/>
      <c r="B18" s="18" t="s">
        <v>1032</v>
      </c>
      <c r="C18" s="18" t="s">
        <v>1033</v>
      </c>
      <c r="E18" s="18" t="s">
        <v>1032</v>
      </c>
      <c r="F18" s="18" t="s">
        <v>1033</v>
      </c>
    </row>
    <row r="19" spans="1:6" x14ac:dyDescent="0.2">
      <c r="A19" s="18"/>
      <c r="B19" s="159">
        <v>0.94586795937211399</v>
      </c>
      <c r="C19" s="159">
        <v>0.94816614601411497</v>
      </c>
      <c r="D19" s="159"/>
      <c r="E19" s="159">
        <v>0.95008756567425501</v>
      </c>
      <c r="F19" s="159">
        <v>0.94156783338154404</v>
      </c>
    </row>
    <row r="20" spans="1:6" x14ac:dyDescent="0.2">
      <c r="A20" s="18"/>
      <c r="B20" s="18">
        <v>16390</v>
      </c>
      <c r="C20" s="18">
        <v>896</v>
      </c>
      <c r="E20" s="18">
        <v>3255</v>
      </c>
      <c r="F20" s="18">
        <v>202</v>
      </c>
    </row>
    <row r="21" spans="1:6" x14ac:dyDescent="0.2">
      <c r="A21" s="18"/>
      <c r="B21" s="18">
        <v>938</v>
      </c>
      <c r="C21" s="18">
        <v>14691</v>
      </c>
      <c r="E21" s="18">
        <v>171</v>
      </c>
      <c r="F21" s="18">
        <v>1391</v>
      </c>
    </row>
    <row r="23" spans="1:6" x14ac:dyDescent="0.2">
      <c r="A23" t="s">
        <v>1034</v>
      </c>
    </row>
    <row r="24" spans="1:6" x14ac:dyDescent="0.2">
      <c r="A24" s="3" t="s">
        <v>978</v>
      </c>
    </row>
    <row r="25" spans="1:6" x14ac:dyDescent="0.2">
      <c r="B25" s="18" t="s">
        <v>1032</v>
      </c>
      <c r="C25" s="18" t="s">
        <v>1033</v>
      </c>
      <c r="E25" s="18" t="s">
        <v>1032</v>
      </c>
      <c r="F25" s="18" t="s">
        <v>1033</v>
      </c>
    </row>
    <row r="26" spans="1:6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</row>
    <row r="27" spans="1:6" x14ac:dyDescent="0.2">
      <c r="B27" s="18">
        <v>16264</v>
      </c>
      <c r="C27" s="18">
        <v>1022</v>
      </c>
      <c r="E27" s="18">
        <v>3241</v>
      </c>
      <c r="F27" s="18">
        <v>216</v>
      </c>
    </row>
    <row r="28" spans="1:6" x14ac:dyDescent="0.2">
      <c r="B28" s="18">
        <v>833</v>
      </c>
      <c r="C28" s="18">
        <v>14796</v>
      </c>
      <c r="E28" s="18">
        <v>157</v>
      </c>
      <c r="F28" s="18">
        <v>1405</v>
      </c>
    </row>
    <row r="30" spans="1:6" x14ac:dyDescent="0.2">
      <c r="A30" t="s">
        <v>1037</v>
      </c>
    </row>
    <row r="31" spans="1:6" x14ac:dyDescent="0.2">
      <c r="A31" s="3" t="s">
        <v>1038</v>
      </c>
    </row>
    <row r="32" spans="1:6" x14ac:dyDescent="0.2">
      <c r="B32" s="18" t="s">
        <v>1032</v>
      </c>
      <c r="C32" s="18" t="s">
        <v>1033</v>
      </c>
      <c r="E32" s="18" t="s">
        <v>1032</v>
      </c>
      <c r="F32" s="18" t="s">
        <v>1033</v>
      </c>
    </row>
    <row r="33" spans="1:6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</row>
    <row r="34" spans="1:6" x14ac:dyDescent="0.2">
      <c r="B34" s="18">
        <v>16748</v>
      </c>
      <c r="C34" s="18">
        <v>538</v>
      </c>
      <c r="E34" s="18">
        <v>3301</v>
      </c>
      <c r="F34" s="18">
        <v>156</v>
      </c>
    </row>
    <row r="35" spans="1:6" x14ac:dyDescent="0.2">
      <c r="B35" s="18">
        <v>283</v>
      </c>
      <c r="C35" s="18">
        <v>15346</v>
      </c>
      <c r="E35" s="18">
        <v>137</v>
      </c>
      <c r="F35" s="18">
        <v>1425</v>
      </c>
    </row>
    <row r="37" spans="1:6" x14ac:dyDescent="0.2">
      <c r="A37" t="s">
        <v>1040</v>
      </c>
    </row>
    <row r="38" spans="1:6" x14ac:dyDescent="0.2">
      <c r="A38" s="3" t="s">
        <v>1038</v>
      </c>
    </row>
    <row r="39" spans="1:6" x14ac:dyDescent="0.2">
      <c r="B39" s="18" t="s">
        <v>1039</v>
      </c>
      <c r="C39" s="18" t="s">
        <v>1033</v>
      </c>
      <c r="E39" s="18" t="s">
        <v>1032</v>
      </c>
      <c r="F39" s="18" t="s">
        <v>1033</v>
      </c>
    </row>
    <row r="40" spans="1:6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</row>
    <row r="41" spans="1:6" x14ac:dyDescent="0.2">
      <c r="B41" s="18">
        <v>16710</v>
      </c>
      <c r="C41" s="18">
        <v>576</v>
      </c>
      <c r="E41" s="18">
        <v>3280</v>
      </c>
      <c r="F41" s="18">
        <v>177</v>
      </c>
    </row>
    <row r="42" spans="1:6" x14ac:dyDescent="0.2">
      <c r="B42" s="18">
        <v>369</v>
      </c>
      <c r="C42" s="18">
        <v>15260</v>
      </c>
      <c r="E42" s="18">
        <v>150</v>
      </c>
      <c r="F42" s="18">
        <v>1412</v>
      </c>
    </row>
    <row r="44" spans="1:6" x14ac:dyDescent="0.2">
      <c r="A44" t="s">
        <v>1041</v>
      </c>
    </row>
    <row r="45" spans="1:6" x14ac:dyDescent="0.2">
      <c r="A45" s="3" t="s">
        <v>1038</v>
      </c>
    </row>
    <row r="46" spans="1:6" x14ac:dyDescent="0.2">
      <c r="B46" s="18" t="s">
        <v>1032</v>
      </c>
      <c r="C46" s="18" t="s">
        <v>1033</v>
      </c>
      <c r="E46" s="18" t="s">
        <v>1032</v>
      </c>
      <c r="F46" s="18" t="s">
        <v>1033</v>
      </c>
    </row>
    <row r="47" spans="1:6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6" x14ac:dyDescent="0.2">
      <c r="B48" s="18">
        <v>16738</v>
      </c>
      <c r="C48" s="18">
        <v>548</v>
      </c>
      <c r="E48" s="18">
        <v>3288</v>
      </c>
      <c r="F48" s="18">
        <v>169</v>
      </c>
    </row>
    <row r="49" spans="1:7" x14ac:dyDescent="0.2">
      <c r="B49" s="18">
        <v>323</v>
      </c>
      <c r="C49" s="18">
        <v>15306</v>
      </c>
      <c r="E49" s="18">
        <v>136</v>
      </c>
      <c r="F49" s="18">
        <v>1426</v>
      </c>
    </row>
    <row r="51" spans="1:7" x14ac:dyDescent="0.2">
      <c r="A51" t="s">
        <v>1042</v>
      </c>
    </row>
    <row r="52" spans="1:7" x14ac:dyDescent="0.2">
      <c r="A52" s="3" t="s">
        <v>1038</v>
      </c>
    </row>
    <row r="53" spans="1:7" x14ac:dyDescent="0.2">
      <c r="B53" s="18" t="s">
        <v>1032</v>
      </c>
      <c r="C53" s="18" t="s">
        <v>1033</v>
      </c>
      <c r="E53" s="18" t="s">
        <v>1032</v>
      </c>
      <c r="F53" s="18" t="s">
        <v>1033</v>
      </c>
    </row>
    <row r="54" spans="1:7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</row>
    <row r="55" spans="1:7" x14ac:dyDescent="0.2">
      <c r="B55" s="18">
        <v>16974</v>
      </c>
      <c r="C55" s="18">
        <v>312</v>
      </c>
      <c r="E55" s="18">
        <v>3332</v>
      </c>
      <c r="F55" s="18">
        <v>125</v>
      </c>
    </row>
    <row r="56" spans="1:7" x14ac:dyDescent="0.2">
      <c r="B56" s="18">
        <v>237</v>
      </c>
      <c r="C56" s="18">
        <v>15392</v>
      </c>
      <c r="E56" s="18">
        <v>145</v>
      </c>
      <c r="F56" s="18">
        <v>1417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56"/>
  <sheetViews>
    <sheetView zoomScale="90" zoomScaleNormal="90" zoomScalePageLayoutView="90" workbookViewId="0">
      <selection activeCell="Q28" sqref="Q28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1640625" bestFit="1" customWidth="1"/>
    <col min="5" max="7" width="8" bestFit="1" customWidth="1"/>
    <col min="8" max="8" width="6.5" bestFit="1" customWidth="1"/>
    <col min="9" max="9" width="9.1640625" bestFit="1" customWidth="1"/>
    <col min="10" max="10" width="11.1640625" bestFit="1" customWidth="1"/>
    <col min="11" max="11" width="7.33203125" style="18" bestFit="1" customWidth="1"/>
    <col min="12" max="12" width="7.1640625" bestFit="1" customWidth="1"/>
    <col min="13" max="13" width="14.83203125" bestFit="1" customWidth="1"/>
    <col min="14" max="14" width="5" bestFit="1" customWidth="1"/>
    <col min="15" max="15" width="9.5" bestFit="1" customWidth="1"/>
    <col min="16" max="16" width="7.33203125" bestFit="1" customWidth="1"/>
    <col min="17" max="18" width="7" bestFit="1" customWidth="1"/>
    <col min="19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4" width="7.33203125" bestFit="1" customWidth="1"/>
    <col min="25" max="25" width="11.83203125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1030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16" t="s">
        <v>932</v>
      </c>
      <c r="F2" s="116" t="s">
        <v>933</v>
      </c>
      <c r="G2" s="110" t="s">
        <v>929</v>
      </c>
      <c r="H2" s="116"/>
      <c r="I2" s="36" t="s">
        <v>926</v>
      </c>
      <c r="J2" s="131" t="s">
        <v>937</v>
      </c>
      <c r="N2" s="18" t="s">
        <v>1013</v>
      </c>
      <c r="O2" s="112"/>
      <c r="P2" s="112" t="s">
        <v>931</v>
      </c>
      <c r="Q2" s="116" t="s">
        <v>932</v>
      </c>
      <c r="R2" s="116" t="s">
        <v>933</v>
      </c>
      <c r="S2" s="113" t="s">
        <v>929</v>
      </c>
      <c r="T2" s="43"/>
      <c r="U2" s="116" t="s">
        <v>926</v>
      </c>
      <c r="V2" s="113" t="s">
        <v>934</v>
      </c>
      <c r="W2" s="18"/>
      <c r="Y2" t="s">
        <v>1023</v>
      </c>
      <c r="AU2" s="146" t="s">
        <v>562</v>
      </c>
      <c r="AV2" s="147">
        <v>6</v>
      </c>
      <c r="AW2" s="147" t="s">
        <v>940</v>
      </c>
      <c r="AY2" s="3" t="s">
        <v>562</v>
      </c>
      <c r="AZ2" s="3">
        <v>7</v>
      </c>
      <c r="BA2" s="3" t="s">
        <v>957</v>
      </c>
      <c r="BC2" s="146">
        <v>1</v>
      </c>
      <c r="BD2" s="146" t="s">
        <v>562</v>
      </c>
      <c r="BE2" s="147">
        <v>8</v>
      </c>
      <c r="BF2" s="147" t="s">
        <v>972</v>
      </c>
    </row>
    <row r="3" spans="2:58" x14ac:dyDescent="0.2">
      <c r="B3" s="18"/>
      <c r="C3" s="109" t="s">
        <v>930</v>
      </c>
      <c r="D3" s="135">
        <f>D7-SUM(D4:D6)</f>
        <v>4395.0074086020322</v>
      </c>
      <c r="E3" s="117">
        <f>E7-E4</f>
        <v>87</v>
      </c>
      <c r="F3" s="117">
        <f>F7-F5</f>
        <v>99.986500000000007</v>
      </c>
      <c r="G3" s="121">
        <f>G7-G6</f>
        <v>95.007000000000005</v>
      </c>
      <c r="H3" s="141">
        <f>H7-SUM(H4:H6)</f>
        <v>4677.0009086020327</v>
      </c>
      <c r="I3" s="109"/>
      <c r="J3" s="142">
        <f>1-SUM(J4:J6)</f>
        <v>0.84897457044872615</v>
      </c>
      <c r="O3" s="27" t="s">
        <v>930</v>
      </c>
      <c r="P3" s="135">
        <f>P7-SUM(P4:P6)</f>
        <v>4462.0319213423472</v>
      </c>
      <c r="Q3" s="117">
        <f>Q7-Q4</f>
        <v>59.008299999999991</v>
      </c>
      <c r="R3" s="117">
        <f>R7-R5</f>
        <v>50.011800000000022</v>
      </c>
      <c r="S3" s="121">
        <f>S7-S6</f>
        <v>105.9864</v>
      </c>
      <c r="T3" s="121">
        <f>T7-SUM(T4:T6)</f>
        <v>4677.0384213423476</v>
      </c>
      <c r="U3" s="112"/>
      <c r="V3" s="113"/>
      <c r="W3" s="89">
        <f>T3/T7</f>
        <v>0.84898137980438326</v>
      </c>
      <c r="AU3" s="146" t="s">
        <v>941</v>
      </c>
      <c r="AV3" s="147">
        <v>6</v>
      </c>
      <c r="AW3" s="147" t="s">
        <v>942</v>
      </c>
      <c r="AY3" s="3" t="s">
        <v>729</v>
      </c>
      <c r="AZ3" s="3">
        <v>12</v>
      </c>
      <c r="BA3" s="3" t="s">
        <v>958</v>
      </c>
      <c r="BC3" s="146">
        <v>2</v>
      </c>
      <c r="BD3" s="146" t="s">
        <v>729</v>
      </c>
      <c r="BE3" s="147">
        <v>12</v>
      </c>
      <c r="BF3" s="147" t="s">
        <v>958</v>
      </c>
    </row>
    <row r="4" spans="2:58" x14ac:dyDescent="0.2">
      <c r="B4" s="18"/>
      <c r="C4" s="27" t="s">
        <v>927</v>
      </c>
      <c r="D4" s="128">
        <f>H4-E4</f>
        <v>80.995523223279235</v>
      </c>
      <c r="E4" s="117">
        <f>E7*E8</f>
        <v>203</v>
      </c>
      <c r="F4" s="117"/>
      <c r="G4" s="121"/>
      <c r="H4" s="135">
        <f>E4/I4</f>
        <v>283.99552322327924</v>
      </c>
      <c r="I4" s="27">
        <v>0.71479999999999999</v>
      </c>
      <c r="J4" s="118">
        <f>H4/H7</f>
        <v>5.1551193179030536E-2</v>
      </c>
      <c r="O4" s="27" t="s">
        <v>927</v>
      </c>
      <c r="P4" s="128">
        <f>T4-Q4</f>
        <v>95.983677643504535</v>
      </c>
      <c r="Q4" s="117">
        <f>Q8*Q7</f>
        <v>187.99170000000001</v>
      </c>
      <c r="R4" s="117">
        <v>0</v>
      </c>
      <c r="S4" s="121">
        <v>0</v>
      </c>
      <c r="T4" s="121">
        <f>Q4/U4</f>
        <v>283.97537764350454</v>
      </c>
      <c r="U4" s="132">
        <v>0.66200000000000003</v>
      </c>
      <c r="V4" s="119"/>
      <c r="W4" s="89">
        <f>T4/T7</f>
        <v>5.1547536330278552E-2</v>
      </c>
      <c r="AU4" s="146" t="s">
        <v>729</v>
      </c>
      <c r="AV4" s="147">
        <v>11</v>
      </c>
      <c r="AW4" s="147" t="s">
        <v>943</v>
      </c>
      <c r="AY4" s="3" t="s">
        <v>941</v>
      </c>
      <c r="AZ4" s="3">
        <v>6</v>
      </c>
      <c r="BA4" s="3" t="s">
        <v>959</v>
      </c>
      <c r="BC4" s="146">
        <v>3</v>
      </c>
      <c r="BD4" s="146" t="s">
        <v>941</v>
      </c>
      <c r="BE4" s="147">
        <v>6</v>
      </c>
      <c r="BF4" s="147" t="s">
        <v>959</v>
      </c>
    </row>
    <row r="5" spans="2:58" x14ac:dyDescent="0.2">
      <c r="B5" s="18"/>
      <c r="C5" s="27" t="s">
        <v>928</v>
      </c>
      <c r="D5" s="128">
        <f>H5-F5</f>
        <v>39.002495260663522</v>
      </c>
      <c r="E5" s="117"/>
      <c r="F5" s="117">
        <f>F7*F8</f>
        <v>211.01349999999999</v>
      </c>
      <c r="G5" s="121"/>
      <c r="H5" s="135">
        <f>F5/I5</f>
        <v>250.01599526066352</v>
      </c>
      <c r="I5" s="27">
        <v>0.84399999999999997</v>
      </c>
      <c r="J5" s="118">
        <f>H5/H7</f>
        <v>4.538319028147822E-2</v>
      </c>
      <c r="O5" s="27" t="s">
        <v>928</v>
      </c>
      <c r="P5" s="128">
        <f>T5-R5</f>
        <v>53.996748979591814</v>
      </c>
      <c r="Q5" s="117">
        <f>Q7-SUM(Q3:Q4)</f>
        <v>0</v>
      </c>
      <c r="R5" s="117">
        <f>R8*R7</f>
        <v>195.98819999999998</v>
      </c>
      <c r="S5" s="121">
        <v>0</v>
      </c>
      <c r="T5" s="121">
        <f>R5/U5</f>
        <v>249.98494897959179</v>
      </c>
      <c r="U5" s="132">
        <v>0.78400000000000003</v>
      </c>
      <c r="V5" s="119"/>
      <c r="W5" s="89">
        <f>T5/T7</f>
        <v>4.5377554724921366E-2</v>
      </c>
      <c r="AU5" s="147" t="s">
        <v>944</v>
      </c>
      <c r="AV5" s="147">
        <v>8</v>
      </c>
      <c r="AW5" s="147" t="s">
        <v>945</v>
      </c>
      <c r="AY5" s="3" t="s">
        <v>960</v>
      </c>
      <c r="AZ5" s="3">
        <v>11</v>
      </c>
      <c r="BA5" s="3" t="s">
        <v>961</v>
      </c>
      <c r="BC5" s="147">
        <v>4</v>
      </c>
      <c r="BD5" s="147" t="s">
        <v>735</v>
      </c>
      <c r="BE5" s="147">
        <v>13</v>
      </c>
      <c r="BF5" s="147" t="s">
        <v>973</v>
      </c>
    </row>
    <row r="6" spans="2:58" x14ac:dyDescent="0.2">
      <c r="B6" s="18"/>
      <c r="C6" s="23" t="s">
        <v>929</v>
      </c>
      <c r="D6" s="134">
        <f>H6-G6</f>
        <v>62.994572914024843</v>
      </c>
      <c r="E6" s="122"/>
      <c r="F6" s="122"/>
      <c r="G6" s="123">
        <f>G7*G8</f>
        <v>234.99299999999999</v>
      </c>
      <c r="H6" s="143">
        <f>G6/I6</f>
        <v>297.98757291402484</v>
      </c>
      <c r="I6" s="23">
        <v>0.78859999999999997</v>
      </c>
      <c r="J6" s="130">
        <f>H6/H7</f>
        <v>5.409104609076508E-2</v>
      </c>
      <c r="O6" s="23" t="s">
        <v>929</v>
      </c>
      <c r="P6" s="134">
        <f>T6-S6</f>
        <v>59.987652034556163</v>
      </c>
      <c r="Q6" s="122">
        <v>0</v>
      </c>
      <c r="R6" s="122">
        <f>R7-SUM(R3:R5)</f>
        <v>0</v>
      </c>
      <c r="S6" s="123">
        <f>S8*S7</f>
        <v>238.0136</v>
      </c>
      <c r="T6" s="123">
        <f>S6/U6</f>
        <v>298.00125203455616</v>
      </c>
      <c r="U6" s="133">
        <v>0.79869999999999997</v>
      </c>
      <c r="V6" s="120"/>
      <c r="W6" s="89">
        <f>T6/T7</f>
        <v>5.4093529140416804E-2</v>
      </c>
      <c r="AU6" s="147" t="s">
        <v>946</v>
      </c>
      <c r="AV6" s="147">
        <v>4</v>
      </c>
      <c r="AW6" s="147" t="s">
        <v>947</v>
      </c>
      <c r="AY6" s="3" t="s">
        <v>735</v>
      </c>
      <c r="AZ6" s="3">
        <v>13</v>
      </c>
      <c r="BA6" s="3" t="s">
        <v>962</v>
      </c>
      <c r="BC6" s="147">
        <v>5</v>
      </c>
      <c r="BD6" s="147" t="s">
        <v>990</v>
      </c>
      <c r="BE6" s="147">
        <v>8</v>
      </c>
      <c r="BF6" s="147" t="s">
        <v>991</v>
      </c>
    </row>
    <row r="7" spans="2:58" x14ac:dyDescent="0.2">
      <c r="B7" s="18"/>
      <c r="C7" s="27"/>
      <c r="D7" s="137">
        <f>H7-SUM(E7:G7)</f>
        <v>4578</v>
      </c>
      <c r="E7" s="116">
        <v>290</v>
      </c>
      <c r="F7" s="116">
        <v>311</v>
      </c>
      <c r="G7" s="110">
        <v>330</v>
      </c>
      <c r="H7" s="117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37">
        <v>4672</v>
      </c>
      <c r="Q7" s="138">
        <v>247</v>
      </c>
      <c r="R7" s="138">
        <v>246</v>
      </c>
      <c r="S7" s="139">
        <v>344</v>
      </c>
      <c r="T7" s="117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47" t="s">
        <v>722</v>
      </c>
      <c r="AV7" s="147">
        <v>3</v>
      </c>
      <c r="AW7" s="147" t="s">
        <v>948</v>
      </c>
      <c r="AY7" s="3" t="s">
        <v>944</v>
      </c>
      <c r="AZ7" s="3">
        <v>9</v>
      </c>
      <c r="BA7" s="3" t="s">
        <v>963</v>
      </c>
      <c r="BC7" s="147">
        <v>6</v>
      </c>
      <c r="BD7" s="147" t="s">
        <v>960</v>
      </c>
      <c r="BE7" s="147">
        <v>14</v>
      </c>
      <c r="BF7" s="147" t="s">
        <v>992</v>
      </c>
    </row>
    <row r="8" spans="2:58" x14ac:dyDescent="0.2">
      <c r="B8" s="18"/>
      <c r="C8" s="23" t="s">
        <v>925</v>
      </c>
      <c r="D8" s="166">
        <f>D3/D7</f>
        <v>0.96002783062517083</v>
      </c>
      <c r="E8" s="170">
        <v>0.7</v>
      </c>
      <c r="F8" s="170">
        <v>0.67849999999999999</v>
      </c>
      <c r="G8" s="171">
        <v>0.71209999999999996</v>
      </c>
      <c r="H8" s="140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6">
        <f>P3/P7</f>
        <v>0.95505820234211203</v>
      </c>
      <c r="Q8" s="124">
        <v>0.7611</v>
      </c>
      <c r="R8" s="124">
        <v>0.79669999999999996</v>
      </c>
      <c r="S8" s="129">
        <v>0.69189999999999996</v>
      </c>
      <c r="T8" s="136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47" t="s">
        <v>54</v>
      </c>
      <c r="AV8" s="147">
        <v>16</v>
      </c>
      <c r="AW8" s="147" t="s">
        <v>949</v>
      </c>
      <c r="AY8" s="3" t="s">
        <v>946</v>
      </c>
      <c r="AZ8" s="3">
        <v>4</v>
      </c>
      <c r="BA8" s="3" t="s">
        <v>964</v>
      </c>
      <c r="BC8" s="147">
        <v>7</v>
      </c>
      <c r="BD8" s="147" t="s">
        <v>946</v>
      </c>
      <c r="BE8" s="147">
        <v>4</v>
      </c>
      <c r="BF8" s="147" t="s">
        <v>964</v>
      </c>
    </row>
    <row r="9" spans="2:58" x14ac:dyDescent="0.2">
      <c r="D9" s="125"/>
      <c r="E9" s="126"/>
      <c r="F9" s="126"/>
      <c r="G9" s="127"/>
      <c r="W9" s="18"/>
      <c r="AU9" s="147" t="s">
        <v>950</v>
      </c>
      <c r="AV9" s="147">
        <v>5</v>
      </c>
      <c r="AW9" s="147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16" t="s">
        <v>932</v>
      </c>
      <c r="F10" s="116" t="s">
        <v>933</v>
      </c>
      <c r="G10" s="110" t="s">
        <v>929</v>
      </c>
      <c r="H10" s="43"/>
      <c r="I10" s="116" t="s">
        <v>926</v>
      </c>
      <c r="J10" s="110" t="s">
        <v>934</v>
      </c>
      <c r="N10" s="18" t="s">
        <v>1019</v>
      </c>
      <c r="O10" s="112"/>
      <c r="P10" s="112" t="s">
        <v>931</v>
      </c>
      <c r="Q10" s="116" t="s">
        <v>932</v>
      </c>
      <c r="R10" s="116" t="s">
        <v>933</v>
      </c>
      <c r="S10" s="113" t="s">
        <v>929</v>
      </c>
      <c r="T10" s="43"/>
      <c r="U10" s="116" t="s">
        <v>926</v>
      </c>
      <c r="V10" s="113" t="s">
        <v>934</v>
      </c>
      <c r="W10" s="18"/>
      <c r="Y10" t="s">
        <v>1026</v>
      </c>
      <c r="AU10" s="147" t="s">
        <v>560</v>
      </c>
      <c r="AV10" s="147">
        <v>2</v>
      </c>
      <c r="AW10" s="147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5"/>
      <c r="C11" s="27" t="s">
        <v>930</v>
      </c>
      <c r="D11" s="135">
        <f>D15-SUM(D12:D14)</f>
        <v>4415.983607222005</v>
      </c>
      <c r="E11" s="117">
        <f>E15-E12</f>
        <v>76.008800000000008</v>
      </c>
      <c r="F11" s="117">
        <f>F15-F13</f>
        <v>74.995000000000005</v>
      </c>
      <c r="G11" s="121">
        <f>G15-G14</f>
        <v>110.00400000000002</v>
      </c>
      <c r="H11" s="121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5">
        <f>P15-SUM(P12:P14)</f>
        <v>4369.0296906862623</v>
      </c>
      <c r="Q11" s="117">
        <f>Q15-Q12</f>
        <v>96.990300000000019</v>
      </c>
      <c r="R11" s="117">
        <f>R15-R13</f>
        <v>90.990000000000009</v>
      </c>
      <c r="S11" s="121">
        <f>S15-S14</f>
        <v>120.00899999999999</v>
      </c>
      <c r="T11" s="121">
        <f>T15-SUM(T12:T14)</f>
        <v>4677.0189906862615</v>
      </c>
      <c r="U11" s="112"/>
      <c r="V11" s="113"/>
      <c r="W11" s="89">
        <f>T11/T15</f>
        <v>0.84897785272939941</v>
      </c>
      <c r="AU11" s="147" t="s">
        <v>561</v>
      </c>
      <c r="AV11" s="147">
        <v>6</v>
      </c>
      <c r="AW11" s="147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5"/>
      <c r="C12" s="27" t="s">
        <v>927</v>
      </c>
      <c r="D12" s="128">
        <f>H12-E12</f>
        <v>83.015017323724749</v>
      </c>
      <c r="E12" s="117">
        <f>E16*E15</f>
        <v>200.99119999999999</v>
      </c>
      <c r="F12" s="117">
        <v>0</v>
      </c>
      <c r="G12" s="121">
        <v>0</v>
      </c>
      <c r="H12" s="121">
        <f>E12/I12</f>
        <v>284.00621732372474</v>
      </c>
      <c r="I12" s="132">
        <v>0.7077</v>
      </c>
      <c r="J12" s="119"/>
      <c r="K12" s="89">
        <f>H12/H15</f>
        <v>5.1553134384411822E-2</v>
      </c>
      <c r="O12" s="27" t="s">
        <v>927</v>
      </c>
      <c r="P12" s="128">
        <f>T12-Q12</f>
        <v>77.984923655913946</v>
      </c>
      <c r="Q12" s="117">
        <f>Q16*Q15</f>
        <v>206.00969999999998</v>
      </c>
      <c r="R12" s="117">
        <v>0</v>
      </c>
      <c r="S12" s="121">
        <v>0</v>
      </c>
      <c r="T12" s="121">
        <f>Q12/U12</f>
        <v>283.99462365591393</v>
      </c>
      <c r="U12" s="132">
        <v>0.72540000000000004</v>
      </c>
      <c r="V12" s="119"/>
      <c r="W12" s="89">
        <f>T12/T15</f>
        <v>5.1551029888530393E-2</v>
      </c>
      <c r="AU12" s="147" t="s">
        <v>954</v>
      </c>
      <c r="AV12" s="147">
        <v>10</v>
      </c>
      <c r="AW12" s="147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28">
        <f>H13-F13</f>
        <v>42.001009615384618</v>
      </c>
      <c r="E13" s="117">
        <f>E15-SUM(E11:E12)</f>
        <v>0</v>
      </c>
      <c r="F13" s="117">
        <f>F16*F15</f>
        <v>208.005</v>
      </c>
      <c r="G13" s="121">
        <v>0</v>
      </c>
      <c r="H13" s="121">
        <f>F13/I13</f>
        <v>250.00600961538461</v>
      </c>
      <c r="I13" s="132">
        <v>0.83199999999999996</v>
      </c>
      <c r="J13" s="119"/>
      <c r="K13" s="89">
        <f>H13/H15</f>
        <v>4.5381377675691524E-2</v>
      </c>
      <c r="O13" s="27" t="s">
        <v>928</v>
      </c>
      <c r="P13" s="128">
        <f>T13-R13</f>
        <v>41.001961722488034</v>
      </c>
      <c r="Q13" s="117">
        <f>Q15-SUM(Q11:Q12)</f>
        <v>0</v>
      </c>
      <c r="R13" s="117">
        <f>R16*R15</f>
        <v>209.01</v>
      </c>
      <c r="S13" s="121">
        <v>0</v>
      </c>
      <c r="T13" s="121">
        <f>R13/U13</f>
        <v>250.01196172248802</v>
      </c>
      <c r="U13" s="132">
        <v>0.83599999999999997</v>
      </c>
      <c r="V13" s="119"/>
      <c r="W13" s="89">
        <f>T13/T15</f>
        <v>4.5382458109001274E-2</v>
      </c>
      <c r="AU13" s="147" t="s">
        <v>735</v>
      </c>
      <c r="AV13" s="147">
        <v>12</v>
      </c>
      <c r="AW13" s="147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4">
        <f>H14-G14</f>
        <v>52.0003658388855</v>
      </c>
      <c r="E14" s="122">
        <v>0</v>
      </c>
      <c r="F14" s="122">
        <f>F15-SUM(F11:F13)</f>
        <v>0</v>
      </c>
      <c r="G14" s="123">
        <f>G16*G15</f>
        <v>245.99599999999998</v>
      </c>
      <c r="H14" s="123">
        <f>G14/I14</f>
        <v>297.99636583888548</v>
      </c>
      <c r="I14" s="133">
        <v>0.82550000000000001</v>
      </c>
      <c r="J14" s="120"/>
      <c r="K14" s="89">
        <f>H14/H15</f>
        <v>5.4092642192573148E-2</v>
      </c>
      <c r="O14" s="23" t="s">
        <v>929</v>
      </c>
      <c r="P14" s="134">
        <f>T14-S14</f>
        <v>50.983423935335992</v>
      </c>
      <c r="Q14" s="122">
        <v>0</v>
      </c>
      <c r="R14" s="122">
        <f>R15-SUM(R11:R13)</f>
        <v>0</v>
      </c>
      <c r="S14" s="123">
        <f>S16*S15</f>
        <v>246.99100000000001</v>
      </c>
      <c r="T14" s="123">
        <f>S14/U14</f>
        <v>297.97442393533601</v>
      </c>
      <c r="U14" s="133">
        <v>0.82889999999999997</v>
      </c>
      <c r="V14" s="120"/>
      <c r="W14" s="89">
        <f>T14/T15</f>
        <v>5.4088659273068801E-2</v>
      </c>
    </row>
    <row r="15" spans="2:58" x14ac:dyDescent="0.2">
      <c r="B15" s="18"/>
      <c r="C15" s="27"/>
      <c r="D15" s="137">
        <f>H15-SUM(E15:G15)</f>
        <v>4593</v>
      </c>
      <c r="E15" s="138">
        <v>277</v>
      </c>
      <c r="F15" s="138">
        <v>283</v>
      </c>
      <c r="G15" s="139">
        <v>356</v>
      </c>
      <c r="H15" s="117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37">
        <v>4539</v>
      </c>
      <c r="Q15" s="138">
        <v>303</v>
      </c>
      <c r="R15" s="138">
        <v>300</v>
      </c>
      <c r="S15" s="139">
        <v>367</v>
      </c>
      <c r="T15" s="117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6">
        <f>D11/D15</f>
        <v>0.96145952693707926</v>
      </c>
      <c r="E16" s="124">
        <v>0.72560000000000002</v>
      </c>
      <c r="F16" s="124">
        <v>0.73499999999999999</v>
      </c>
      <c r="G16" s="129">
        <v>0.69099999999999995</v>
      </c>
      <c r="H16" s="136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6">
        <f>P11/P15</f>
        <v>0.96255335771893857</v>
      </c>
      <c r="Q16" s="124">
        <v>0.67989999999999995</v>
      </c>
      <c r="R16" s="124">
        <v>0.69669999999999999</v>
      </c>
      <c r="S16" s="129">
        <v>0.67300000000000004</v>
      </c>
      <c r="T16" s="136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4"/>
      <c r="F17" s="144"/>
      <c r="G17" s="144"/>
      <c r="H17" s="136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16" t="s">
        <v>932</v>
      </c>
      <c r="F18" s="116" t="s">
        <v>933</v>
      </c>
      <c r="G18" s="110" t="s">
        <v>929</v>
      </c>
      <c r="H18" s="43"/>
      <c r="I18" s="116" t="s">
        <v>926</v>
      </c>
      <c r="J18" s="110" t="s">
        <v>934</v>
      </c>
      <c r="N18" s="18" t="s">
        <v>1029</v>
      </c>
      <c r="O18" s="112"/>
      <c r="P18" s="112" t="s">
        <v>931</v>
      </c>
      <c r="Q18" s="116" t="s">
        <v>932</v>
      </c>
      <c r="R18" s="116" t="s">
        <v>933</v>
      </c>
      <c r="S18" s="113" t="s">
        <v>929</v>
      </c>
      <c r="T18" s="43"/>
      <c r="U18" s="116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5">
        <f>D23-SUM(D20:D22)</f>
        <v>4443.9999813892919</v>
      </c>
      <c r="E19" s="117">
        <f>E23-E20</f>
        <v>68.992799999999988</v>
      </c>
      <c r="F19" s="117">
        <f>F23-F21</f>
        <v>63.999899999999997</v>
      </c>
      <c r="G19" s="121">
        <f>G23-G22</f>
        <v>100.00500000000002</v>
      </c>
      <c r="H19" s="121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5">
        <f>P23-SUM(P20:P22)</f>
        <v>4417.9857963640961</v>
      </c>
      <c r="Q19" s="117">
        <f>Q23-Q20</f>
        <v>104.005</v>
      </c>
      <c r="R19" s="117">
        <f>R23-R21</f>
        <v>61.987500000000011</v>
      </c>
      <c r="S19" s="121">
        <f>S23-S22</f>
        <v>93.012</v>
      </c>
      <c r="T19" s="121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28">
        <f>H20-E20</f>
        <v>85.996242340791753</v>
      </c>
      <c r="E20" s="117">
        <f>E24*E23</f>
        <v>198.00720000000001</v>
      </c>
      <c r="F20" s="117">
        <v>0</v>
      </c>
      <c r="G20" s="121">
        <v>0</v>
      </c>
      <c r="H20" s="121">
        <f>E20/I20</f>
        <v>284.00344234079176</v>
      </c>
      <c r="I20" s="132">
        <v>0.69720000000000004</v>
      </c>
      <c r="J20" s="119"/>
      <c r="K20" s="89">
        <f>H20/H23</f>
        <v>5.155263066632633E-2</v>
      </c>
      <c r="O20" s="27" t="s">
        <v>927</v>
      </c>
      <c r="P20" s="128">
        <f>T20-Q20</f>
        <v>83.016586830577921</v>
      </c>
      <c r="Q20" s="117">
        <f>Q24*Q23</f>
        <v>200.995</v>
      </c>
      <c r="R20" s="117">
        <v>0</v>
      </c>
      <c r="S20" s="121">
        <v>0</v>
      </c>
      <c r="T20" s="121">
        <f>Q20/U20</f>
        <v>284.01158683057793</v>
      </c>
      <c r="U20" s="132">
        <v>0.7077</v>
      </c>
      <c r="V20" s="119"/>
      <c r="W20" s="89">
        <f>T20/T23</f>
        <v>5.1554109063455783E-2</v>
      </c>
    </row>
    <row r="21" spans="2:24" x14ac:dyDescent="0.2">
      <c r="C21" s="27" t="s">
        <v>928</v>
      </c>
      <c r="D21" s="128">
        <f>H21-F21</f>
        <v>47.000023152709332</v>
      </c>
      <c r="E21" s="117">
        <f>E23-SUM(E19:E20)</f>
        <v>0</v>
      </c>
      <c r="F21" s="117">
        <f>F24*F23</f>
        <v>203.0001</v>
      </c>
      <c r="G21" s="121">
        <v>0</v>
      </c>
      <c r="H21" s="121">
        <f>F21/I21</f>
        <v>250.00012315270934</v>
      </c>
      <c r="I21" s="132">
        <v>0.81200000000000006</v>
      </c>
      <c r="J21" s="119"/>
      <c r="K21" s="89">
        <f>H21/H23</f>
        <v>4.5380309158233677E-2</v>
      </c>
      <c r="O21" s="27" t="s">
        <v>928</v>
      </c>
      <c r="P21" s="128">
        <f>T21-R21</f>
        <v>51.003203517587934</v>
      </c>
      <c r="Q21" s="117">
        <f>Q23-SUM(Q19:Q20)</f>
        <v>0</v>
      </c>
      <c r="R21" s="117">
        <f>R24*R23</f>
        <v>199.01249999999999</v>
      </c>
      <c r="S21" s="121">
        <v>0</v>
      </c>
      <c r="T21" s="121">
        <f>R21/U21</f>
        <v>250.01570351758792</v>
      </c>
      <c r="U21" s="132">
        <v>0.79600000000000004</v>
      </c>
      <c r="V21" s="119"/>
      <c r="W21" s="89">
        <f>T21/T23</f>
        <v>4.5383137323940448E-2</v>
      </c>
    </row>
    <row r="22" spans="2:24" x14ac:dyDescent="0.2">
      <c r="C22" s="23" t="s">
        <v>929</v>
      </c>
      <c r="D22" s="134">
        <f>H22-G22</f>
        <v>59.003753117206969</v>
      </c>
      <c r="E22" s="122">
        <v>0</v>
      </c>
      <c r="F22" s="122">
        <f>F23-SUM(F19:F21)</f>
        <v>0</v>
      </c>
      <c r="G22" s="123">
        <f>G24*G23</f>
        <v>238.99499999999998</v>
      </c>
      <c r="H22" s="123">
        <f>G22/I22</f>
        <v>297.99875311720695</v>
      </c>
      <c r="I22" s="133">
        <v>0.80200000000000005</v>
      </c>
      <c r="J22" s="120"/>
      <c r="K22" s="89">
        <f>H22/H23</f>
        <v>5.4093075534072783E-2</v>
      </c>
      <c r="O22" s="23" t="s">
        <v>929</v>
      </c>
      <c r="P22" s="134">
        <f>T22-S22</f>
        <v>53.994413287738155</v>
      </c>
      <c r="Q22" s="122">
        <v>0</v>
      </c>
      <c r="R22" s="122">
        <f>R23-SUM(R19:R21)</f>
        <v>0</v>
      </c>
      <c r="S22" s="123">
        <f>S24*S23</f>
        <v>243.988</v>
      </c>
      <c r="T22" s="123">
        <f>S22/U22</f>
        <v>297.98241328773815</v>
      </c>
      <c r="U22" s="133">
        <v>0.81879999999999997</v>
      </c>
      <c r="V22" s="120"/>
      <c r="W22" s="89">
        <f>T22/T23</f>
        <v>5.4090109509482329E-2</v>
      </c>
    </row>
    <row r="23" spans="2:24" x14ac:dyDescent="0.2">
      <c r="C23" s="27"/>
      <c r="D23" s="137">
        <v>4636</v>
      </c>
      <c r="E23" s="138">
        <v>267</v>
      </c>
      <c r="F23" s="138">
        <v>267</v>
      </c>
      <c r="G23" s="139">
        <v>339</v>
      </c>
      <c r="H23" s="117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37">
        <v>4606</v>
      </c>
      <c r="Q23" s="138">
        <v>305</v>
      </c>
      <c r="R23" s="138">
        <v>261</v>
      </c>
      <c r="S23" s="139">
        <v>337</v>
      </c>
      <c r="T23" s="117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6">
        <f>D19/D23</f>
        <v>0.95858498304341933</v>
      </c>
      <c r="E24" s="124">
        <v>0.74160000000000004</v>
      </c>
      <c r="F24" s="124">
        <v>0.76029999999999998</v>
      </c>
      <c r="G24" s="129">
        <v>0.70499999999999996</v>
      </c>
      <c r="H24" s="136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6">
        <f>P19/P23</f>
        <v>0.95918058974470177</v>
      </c>
      <c r="Q24" s="124">
        <v>0.65900000000000003</v>
      </c>
      <c r="R24" s="124">
        <v>0.76249999999999996</v>
      </c>
      <c r="S24" s="129">
        <v>0.72399999999999998</v>
      </c>
      <c r="T24" s="136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16" t="s">
        <v>932</v>
      </c>
      <c r="F26" s="116" t="s">
        <v>933</v>
      </c>
      <c r="G26" s="110" t="s">
        <v>929</v>
      </c>
      <c r="H26" s="43"/>
      <c r="I26" s="116" t="s">
        <v>926</v>
      </c>
      <c r="J26" s="110" t="s">
        <v>934</v>
      </c>
      <c r="M26" t="s">
        <v>1025</v>
      </c>
      <c r="N26" s="114"/>
      <c r="O26" s="114"/>
      <c r="P26" s="114"/>
      <c r="Q26" s="114"/>
      <c r="R26" s="114"/>
      <c r="S26" s="114"/>
      <c r="T26" s="19"/>
      <c r="U26" s="57"/>
      <c r="V26" s="57"/>
      <c r="W26" s="57"/>
    </row>
    <row r="27" spans="2:24" x14ac:dyDescent="0.2">
      <c r="C27" s="27" t="s">
        <v>930</v>
      </c>
      <c r="D27" s="135">
        <f>D31-SUM(D28:D30)</f>
        <v>4442.9837767254248</v>
      </c>
      <c r="E27" s="117">
        <f>E31-E28</f>
        <v>61.009199999999993</v>
      </c>
      <c r="F27" s="117">
        <f>F31-F29</f>
        <v>58.004899999999992</v>
      </c>
      <c r="G27" s="121">
        <f>G31-G30</f>
        <v>115.01150000000001</v>
      </c>
      <c r="H27" s="121">
        <f>H31-SUM(H28:H30)</f>
        <v>4677.0093767254257</v>
      </c>
      <c r="I27" s="109"/>
      <c r="J27" s="110"/>
      <c r="K27" s="89">
        <f>H27/H31</f>
        <v>0.84897610759219921</v>
      </c>
      <c r="N27" s="114"/>
      <c r="O27" s="57"/>
      <c r="P27" s="57"/>
      <c r="Q27" s="57"/>
      <c r="R27" s="57"/>
      <c r="S27" s="114"/>
      <c r="T27" s="160"/>
      <c r="U27" s="161"/>
      <c r="V27" s="162"/>
      <c r="W27" s="57"/>
    </row>
    <row r="28" spans="2:24" x14ac:dyDescent="0.2">
      <c r="C28" s="27" t="s">
        <v>927</v>
      </c>
      <c r="D28" s="128">
        <f>H28-E28</f>
        <v>93.010389591078052</v>
      </c>
      <c r="E28" s="117">
        <f>E32*E31</f>
        <v>190.99080000000001</v>
      </c>
      <c r="F28" s="117">
        <v>0</v>
      </c>
      <c r="G28" s="121">
        <v>0</v>
      </c>
      <c r="H28" s="121">
        <f>E28/I28</f>
        <v>284.00118959107806</v>
      </c>
      <c r="I28" s="132">
        <v>0.67249999999999999</v>
      </c>
      <c r="J28" s="119"/>
      <c r="K28" s="89">
        <f>H28/H31</f>
        <v>5.1552221744613914E-2</v>
      </c>
      <c r="N28" s="114"/>
      <c r="O28" s="57"/>
      <c r="P28" s="57"/>
      <c r="Q28" s="57"/>
      <c r="R28" s="57"/>
      <c r="S28" s="114"/>
      <c r="T28" s="160"/>
      <c r="U28" s="161"/>
      <c r="V28" s="162"/>
      <c r="W28" s="57"/>
    </row>
    <row r="29" spans="2:24" x14ac:dyDescent="0.2">
      <c r="C29" s="27" t="s">
        <v>928</v>
      </c>
      <c r="D29" s="128">
        <f>H29-F29</f>
        <v>50.998744221105511</v>
      </c>
      <c r="E29" s="117">
        <f>E31-SUM(E27:E28)</f>
        <v>0</v>
      </c>
      <c r="F29" s="117">
        <f>F32*F31</f>
        <v>198.99510000000001</v>
      </c>
      <c r="G29" s="121">
        <v>0</v>
      </c>
      <c r="H29" s="121">
        <f>F29/I29</f>
        <v>249.99384422110552</v>
      </c>
      <c r="I29" s="132">
        <v>0.79600000000000004</v>
      </c>
      <c r="J29" s="119"/>
      <c r="K29" s="89">
        <f>H29/H31</f>
        <v>4.5379169399365676E-2</v>
      </c>
      <c r="N29" s="114"/>
      <c r="O29" s="57"/>
      <c r="P29" s="57"/>
      <c r="Q29" s="57"/>
      <c r="R29" s="57"/>
      <c r="S29" s="114"/>
      <c r="T29" s="160"/>
      <c r="U29" s="161"/>
      <c r="V29" s="162"/>
      <c r="W29" s="57"/>
    </row>
    <row r="30" spans="2:24" x14ac:dyDescent="0.2">
      <c r="C30" s="23" t="s">
        <v>929</v>
      </c>
      <c r="D30" s="134">
        <f>H30-G30</f>
        <v>48.007089462391207</v>
      </c>
      <c r="E30" s="122">
        <v>0</v>
      </c>
      <c r="F30" s="122">
        <f>F31-SUM(F27:F29)</f>
        <v>0</v>
      </c>
      <c r="G30" s="123">
        <f>G32*G31</f>
        <v>249.98849999999999</v>
      </c>
      <c r="H30" s="123">
        <f>G30/I30</f>
        <v>297.99558946239119</v>
      </c>
      <c r="I30" s="133">
        <v>0.83889999999999998</v>
      </c>
      <c r="J30" s="120"/>
      <c r="K30" s="89">
        <f>H30/H31</f>
        <v>5.4092501263821237E-2</v>
      </c>
      <c r="N30" s="114"/>
      <c r="O30" s="57"/>
      <c r="P30" s="57"/>
      <c r="Q30" s="57"/>
      <c r="R30" s="57"/>
      <c r="S30" s="114"/>
      <c r="T30" s="160"/>
      <c r="U30" s="161"/>
      <c r="V30" s="162"/>
      <c r="W30" s="57"/>
    </row>
    <row r="31" spans="2:24" x14ac:dyDescent="0.2">
      <c r="C31" s="27"/>
      <c r="D31" s="137">
        <v>4635</v>
      </c>
      <c r="E31" s="138">
        <v>252</v>
      </c>
      <c r="F31" s="138">
        <v>257</v>
      </c>
      <c r="G31" s="139">
        <v>365</v>
      </c>
      <c r="H31" s="117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</row>
    <row r="32" spans="2:24" x14ac:dyDescent="0.2">
      <c r="C32" s="23" t="s">
        <v>925</v>
      </c>
      <c r="D32" s="166">
        <f>D27/D31</f>
        <v>0.95857255161282084</v>
      </c>
      <c r="E32" s="124">
        <v>0.75790000000000002</v>
      </c>
      <c r="F32" s="124">
        <v>0.77429999999999999</v>
      </c>
      <c r="G32" s="129">
        <v>0.68489999999999995</v>
      </c>
      <c r="H32" s="136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5"/>
      <c r="O32" s="61"/>
      <c r="P32" s="61"/>
      <c r="Q32" s="61"/>
      <c r="R32" s="61"/>
      <c r="S32" s="114"/>
      <c r="T32" s="61"/>
      <c r="U32" s="163"/>
      <c r="V32" s="61"/>
      <c r="W32" s="164"/>
    </row>
    <row r="33" spans="2:23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3" x14ac:dyDescent="0.2">
      <c r="B34" s="18" t="s">
        <v>1000</v>
      </c>
      <c r="C34" s="112"/>
      <c r="D34" s="112" t="s">
        <v>931</v>
      </c>
      <c r="E34" s="116" t="s">
        <v>932</v>
      </c>
      <c r="F34" s="116" t="s">
        <v>933</v>
      </c>
      <c r="G34" s="113" t="s">
        <v>929</v>
      </c>
      <c r="H34" s="43"/>
      <c r="I34" s="116" t="s">
        <v>926</v>
      </c>
      <c r="J34" s="113" t="s">
        <v>934</v>
      </c>
      <c r="M34" t="s">
        <v>1025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2:23" x14ac:dyDescent="0.2">
      <c r="C35" s="27" t="s">
        <v>930</v>
      </c>
      <c r="D35" s="135">
        <f>D39-SUM(D36:D38)</f>
        <v>4408.0094650553456</v>
      </c>
      <c r="E35" s="117">
        <f>E39-E36</f>
        <v>80.996800000000007</v>
      </c>
      <c r="F35" s="117">
        <f>F39-F37</f>
        <v>68.004300000000001</v>
      </c>
      <c r="G35" s="121">
        <f>G39-G38</f>
        <v>120.01079999999999</v>
      </c>
      <c r="H35" s="121">
        <f>H39-SUM(H36:H38)</f>
        <v>4677.021365055346</v>
      </c>
      <c r="I35" s="112"/>
      <c r="J35" s="113"/>
      <c r="K35" s="89">
        <f>H35/H39</f>
        <v>0.84897828372759954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2:23" x14ac:dyDescent="0.2">
      <c r="C36" s="27" t="s">
        <v>927</v>
      </c>
      <c r="D36" s="128">
        <f>H36-E36</f>
        <v>80.996800000000007</v>
      </c>
      <c r="E36" s="117">
        <f>E40*E39</f>
        <v>203.00319999999999</v>
      </c>
      <c r="F36" s="117">
        <v>0</v>
      </c>
      <c r="G36" s="121">
        <v>0</v>
      </c>
      <c r="H36" s="121">
        <f>E36/I36</f>
        <v>284</v>
      </c>
      <c r="I36" s="132">
        <v>0.71479999999999999</v>
      </c>
      <c r="J36" s="119"/>
      <c r="K36" s="89">
        <f>H36/H39</f>
        <v>5.1552005808676714E-2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2:23" x14ac:dyDescent="0.2">
      <c r="C37" s="27" t="s">
        <v>928</v>
      </c>
      <c r="D37" s="128">
        <f>H37-F37</f>
        <v>44.999056097560981</v>
      </c>
      <c r="E37" s="117">
        <f>E39-SUM(E35:E36)</f>
        <v>0</v>
      </c>
      <c r="F37" s="117">
        <f>F40*F39</f>
        <v>204.9957</v>
      </c>
      <c r="G37" s="121">
        <v>0</v>
      </c>
      <c r="H37" s="121">
        <f>F37/I37</f>
        <v>249.99475609756098</v>
      </c>
      <c r="I37" s="132">
        <v>0.82</v>
      </c>
      <c r="J37" s="119"/>
      <c r="K37" s="89">
        <f>H37/H39</f>
        <v>4.5379334924225988E-2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2:23" x14ac:dyDescent="0.2">
      <c r="C38" s="23" t="s">
        <v>929</v>
      </c>
      <c r="D38" s="134">
        <f>H38-G38</f>
        <v>53.994678847093297</v>
      </c>
      <c r="E38" s="122">
        <v>0</v>
      </c>
      <c r="F38" s="122">
        <f>F39-SUM(F35:F37)</f>
        <v>0</v>
      </c>
      <c r="G38" s="123">
        <f>G40*G39</f>
        <v>243.98920000000001</v>
      </c>
      <c r="H38" s="123">
        <f>G38/I38</f>
        <v>297.98387884709331</v>
      </c>
      <c r="I38" s="133">
        <v>0.81879999999999997</v>
      </c>
      <c r="J38" s="120"/>
      <c r="K38" s="89">
        <f>H38/H39</f>
        <v>5.409037553949779E-2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2:23" x14ac:dyDescent="0.2">
      <c r="C39" s="27"/>
      <c r="D39" s="137">
        <v>4588</v>
      </c>
      <c r="E39" s="138">
        <v>284</v>
      </c>
      <c r="F39" s="138">
        <v>273</v>
      </c>
      <c r="G39" s="139">
        <v>364</v>
      </c>
      <c r="H39" s="117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2:23" x14ac:dyDescent="0.2">
      <c r="C40" s="23" t="s">
        <v>925</v>
      </c>
      <c r="D40" s="166">
        <f>D35/D39</f>
        <v>0.96076928183420784</v>
      </c>
      <c r="E40" s="124">
        <v>0.71479999999999999</v>
      </c>
      <c r="F40" s="124">
        <v>0.75090000000000001</v>
      </c>
      <c r="G40" s="129">
        <v>0.67030000000000001</v>
      </c>
      <c r="H40" s="136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N40" s="114"/>
      <c r="O40" s="114"/>
      <c r="P40" s="114"/>
      <c r="Q40" s="114"/>
      <c r="R40" s="114"/>
      <c r="S40" s="114"/>
      <c r="T40" s="19"/>
      <c r="U40" s="57"/>
      <c r="V40" s="57"/>
      <c r="W40" s="57"/>
    </row>
    <row r="41" spans="2:23" x14ac:dyDescent="0.2">
      <c r="N41" s="114"/>
      <c r="O41" s="57"/>
      <c r="P41" s="57"/>
      <c r="Q41" s="57"/>
      <c r="R41" s="57"/>
      <c r="S41" s="114"/>
      <c r="T41" s="160"/>
      <c r="U41" s="161"/>
      <c r="V41" s="162"/>
      <c r="W41" s="57"/>
    </row>
    <row r="42" spans="2:23" x14ac:dyDescent="0.2">
      <c r="B42" s="18" t="s">
        <v>1004</v>
      </c>
      <c r="C42" s="112"/>
      <c r="D42" s="112" t="s">
        <v>931</v>
      </c>
      <c r="E42" s="116" t="s">
        <v>932</v>
      </c>
      <c r="F42" s="116" t="s">
        <v>933</v>
      </c>
      <c r="G42" s="113" t="s">
        <v>929</v>
      </c>
      <c r="H42" s="43"/>
      <c r="I42" s="116" t="s">
        <v>926</v>
      </c>
      <c r="J42" s="113" t="s">
        <v>934</v>
      </c>
      <c r="M42" t="s">
        <v>668</v>
      </c>
      <c r="N42" s="114"/>
      <c r="O42" s="57"/>
      <c r="P42" s="57"/>
      <c r="Q42" s="57"/>
      <c r="R42" s="57"/>
      <c r="S42" s="114"/>
      <c r="T42" s="160"/>
      <c r="U42" s="161"/>
      <c r="V42" s="162"/>
      <c r="W42" s="57"/>
    </row>
    <row r="43" spans="2:23" x14ac:dyDescent="0.2">
      <c r="C43" s="27" t="s">
        <v>930</v>
      </c>
      <c r="D43" s="135">
        <f>D47-SUM(D44:D46)</f>
        <v>4320.9945545035816</v>
      </c>
      <c r="E43" s="117">
        <f>E47-E44</f>
        <v>125.994</v>
      </c>
      <c r="F43" s="117">
        <f>F47-F45</f>
        <v>99.002999999999986</v>
      </c>
      <c r="G43" s="121">
        <f>G47-G46</f>
        <v>130.98750000000001</v>
      </c>
      <c r="H43" s="121">
        <f>H47-SUM(H44:H46)</f>
        <v>4676.9790545035812</v>
      </c>
      <c r="I43" s="112"/>
      <c r="J43" s="113"/>
      <c r="K43" s="89">
        <f>H43/H47</f>
        <v>0.84897060346770403</v>
      </c>
      <c r="N43" s="114"/>
      <c r="O43" s="57"/>
      <c r="P43" s="57"/>
      <c r="Q43" s="57"/>
      <c r="R43" s="57"/>
      <c r="S43" s="114"/>
      <c r="T43" s="160"/>
      <c r="U43" s="161"/>
      <c r="V43" s="162"/>
      <c r="W43" s="57"/>
    </row>
    <row r="44" spans="2:23" x14ac:dyDescent="0.2">
      <c r="C44" s="27" t="s">
        <v>927</v>
      </c>
      <c r="D44" s="128">
        <f>H44-E44</f>
        <v>80.006251148545147</v>
      </c>
      <c r="E44" s="117">
        <f>E48*E47</f>
        <v>204.006</v>
      </c>
      <c r="F44" s="117">
        <v>0</v>
      </c>
      <c r="G44" s="121">
        <v>0</v>
      </c>
      <c r="H44" s="121">
        <f>E44/I44</f>
        <v>284.01225114854515</v>
      </c>
      <c r="I44" s="132">
        <v>0.71830000000000005</v>
      </c>
      <c r="J44" s="119"/>
      <c r="K44" s="89">
        <f>H44/H47</f>
        <v>5.1554229651215311E-2</v>
      </c>
      <c r="N44" s="114"/>
      <c r="O44" s="57"/>
      <c r="P44" s="57"/>
      <c r="Q44" s="57"/>
      <c r="R44" s="57"/>
      <c r="S44" s="114"/>
      <c r="T44" s="160"/>
      <c r="U44" s="161"/>
      <c r="V44" s="162"/>
      <c r="W44" s="57"/>
    </row>
    <row r="45" spans="2:23" x14ac:dyDescent="0.2">
      <c r="C45" s="27" t="s">
        <v>928</v>
      </c>
      <c r="D45" s="128">
        <f>H45-F45</f>
        <v>43.999359223300985</v>
      </c>
      <c r="E45" s="117">
        <f>E47-SUM(E43:E44)</f>
        <v>0</v>
      </c>
      <c r="F45" s="117">
        <f>F48*F47</f>
        <v>205.99700000000001</v>
      </c>
      <c r="G45" s="121">
        <v>0</v>
      </c>
      <c r="H45" s="121">
        <f>F45/I45</f>
        <v>249.996359223301</v>
      </c>
      <c r="I45" s="132">
        <v>0.82399999999999995</v>
      </c>
      <c r="J45" s="119"/>
      <c r="K45" s="89">
        <f>H45/H47</f>
        <v>4.5379625925449446E-2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</row>
    <row r="46" spans="2:23" x14ac:dyDescent="0.2">
      <c r="C46" s="23" t="s">
        <v>929</v>
      </c>
      <c r="D46" s="134">
        <f>H46-G46</f>
        <v>53.999835124572542</v>
      </c>
      <c r="E46" s="122">
        <v>0</v>
      </c>
      <c r="F46" s="122">
        <f>F47-SUM(F43:F45)</f>
        <v>0</v>
      </c>
      <c r="G46" s="123">
        <f>G48*G47</f>
        <v>244.01249999999999</v>
      </c>
      <c r="H46" s="123">
        <f>G46/I46</f>
        <v>298.01233512457253</v>
      </c>
      <c r="I46" s="133">
        <v>0.81879999999999997</v>
      </c>
      <c r="J46" s="120"/>
      <c r="K46" s="89">
        <f>H46/H47</f>
        <v>5.4095540955631245E-2</v>
      </c>
      <c r="N46" s="145"/>
      <c r="O46" s="61"/>
      <c r="P46" s="61"/>
      <c r="Q46" s="61"/>
      <c r="R46" s="61"/>
      <c r="S46" s="114"/>
      <c r="T46" s="61"/>
      <c r="U46" s="163"/>
      <c r="V46" s="61"/>
      <c r="W46" s="164"/>
    </row>
    <row r="47" spans="2:23" x14ac:dyDescent="0.2">
      <c r="C47" s="27"/>
      <c r="D47" s="137">
        <v>4499</v>
      </c>
      <c r="E47" s="138">
        <v>330</v>
      </c>
      <c r="F47" s="138">
        <v>305</v>
      </c>
      <c r="G47" s="139">
        <v>375</v>
      </c>
      <c r="H47" s="117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2:23" x14ac:dyDescent="0.2">
      <c r="C48" s="23" t="s">
        <v>925</v>
      </c>
      <c r="D48" s="166">
        <f>D43/D47</f>
        <v>0.9604344419879044</v>
      </c>
      <c r="E48" s="124">
        <v>0.61819999999999997</v>
      </c>
      <c r="F48" s="124">
        <v>0.6754</v>
      </c>
      <c r="G48" s="129">
        <v>0.65069999999999995</v>
      </c>
      <c r="H48" s="136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N48" s="114"/>
      <c r="O48" s="114"/>
      <c r="P48" s="114"/>
      <c r="Q48" s="114"/>
      <c r="R48" s="114"/>
      <c r="S48" s="114"/>
      <c r="T48" s="19"/>
      <c r="U48" s="57"/>
      <c r="V48" s="57"/>
      <c r="W48" s="57"/>
    </row>
    <row r="49" spans="2:23" x14ac:dyDescent="0.2">
      <c r="N49" s="114"/>
      <c r="O49" s="57"/>
      <c r="P49" s="57"/>
      <c r="Q49" s="57"/>
      <c r="R49" s="57"/>
      <c r="S49" s="114"/>
      <c r="T49" s="160"/>
      <c r="U49" s="161"/>
      <c r="V49" s="162"/>
      <c r="W49" s="57"/>
    </row>
    <row r="50" spans="2:23" x14ac:dyDescent="0.2">
      <c r="B50" s="18" t="s">
        <v>1007</v>
      </c>
      <c r="C50" s="112"/>
      <c r="D50" s="112" t="s">
        <v>931</v>
      </c>
      <c r="E50" s="116" t="s">
        <v>932</v>
      </c>
      <c r="F50" s="116" t="s">
        <v>933</v>
      </c>
      <c r="G50" s="113" t="s">
        <v>929</v>
      </c>
      <c r="H50" s="43"/>
      <c r="I50" s="116" t="s">
        <v>926</v>
      </c>
      <c r="J50" s="113" t="s">
        <v>934</v>
      </c>
      <c r="M50" t="s">
        <v>1024</v>
      </c>
      <c r="N50" s="114"/>
      <c r="O50" s="57"/>
      <c r="P50" s="57"/>
      <c r="Q50" s="57"/>
      <c r="R50" s="57"/>
      <c r="S50" s="114"/>
      <c r="T50" s="160"/>
      <c r="U50" s="161"/>
      <c r="V50" s="162"/>
      <c r="W50" s="57"/>
    </row>
    <row r="51" spans="2:23" x14ac:dyDescent="0.2">
      <c r="C51" s="27" t="s">
        <v>930</v>
      </c>
      <c r="D51" s="135">
        <f>D55-SUM(D52:D54)</f>
        <v>4420.9774197101924</v>
      </c>
      <c r="E51" s="117">
        <f>E55-E52</f>
        <v>75.996800000000007</v>
      </c>
      <c r="F51" s="117">
        <f>F55-F53</f>
        <v>65.012900000000002</v>
      </c>
      <c r="G51" s="121">
        <f>G55-G54</f>
        <v>115.01150000000001</v>
      </c>
      <c r="H51" s="121">
        <f>H55-SUM(H52:H54)</f>
        <v>4676.9986197101925</v>
      </c>
      <c r="I51" s="112"/>
      <c r="J51" s="113"/>
      <c r="K51" s="89">
        <f>H51/H55</f>
        <v>0.84897415496645356</v>
      </c>
      <c r="N51" s="114"/>
      <c r="O51" s="57"/>
      <c r="P51" s="57"/>
      <c r="Q51" s="57"/>
      <c r="R51" s="57"/>
      <c r="S51" s="114"/>
      <c r="T51" s="160"/>
      <c r="U51" s="161"/>
      <c r="V51" s="162"/>
      <c r="W51" s="57"/>
    </row>
    <row r="52" spans="2:23" x14ac:dyDescent="0.2">
      <c r="C52" s="27" t="s">
        <v>927</v>
      </c>
      <c r="D52" s="128">
        <f>H52-E52</f>
        <v>88.018246167222117</v>
      </c>
      <c r="E52" s="117">
        <f>E56*E55</f>
        <v>196.00319999999999</v>
      </c>
      <c r="F52" s="117">
        <v>0</v>
      </c>
      <c r="G52" s="121">
        <v>0</v>
      </c>
      <c r="H52" s="121">
        <f>E52/I52</f>
        <v>284.02144616722211</v>
      </c>
      <c r="I52" s="132">
        <v>0.69010000000000005</v>
      </c>
      <c r="J52" s="119"/>
      <c r="K52" s="89">
        <f>H52/H55</f>
        <v>5.1555898741554203E-2</v>
      </c>
      <c r="N52" s="114"/>
      <c r="O52" s="57"/>
      <c r="P52" s="57"/>
      <c r="Q52" s="57"/>
      <c r="R52" s="57"/>
      <c r="S52" s="114"/>
      <c r="T52" s="160"/>
      <c r="U52" s="161"/>
      <c r="V52" s="162"/>
      <c r="W52" s="57"/>
    </row>
    <row r="53" spans="2:23" x14ac:dyDescent="0.2">
      <c r="C53" s="27" t="s">
        <v>928</v>
      </c>
      <c r="D53" s="128">
        <f>H53-F53</f>
        <v>43.997244660194184</v>
      </c>
      <c r="E53" s="117">
        <f>E55-SUM(E51:E52)</f>
        <v>0</v>
      </c>
      <c r="F53" s="117">
        <f>F56*F55</f>
        <v>205.9871</v>
      </c>
      <c r="G53" s="121">
        <v>0</v>
      </c>
      <c r="H53" s="121">
        <f>F53/I53</f>
        <v>249.98434466019418</v>
      </c>
      <c r="I53" s="132">
        <v>0.82399999999999995</v>
      </c>
      <c r="J53" s="119"/>
      <c r="K53" s="89">
        <f>H53/H55</f>
        <v>4.5377445028171023E-2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</row>
    <row r="54" spans="2:23" x14ac:dyDescent="0.2">
      <c r="C54" s="23" t="s">
        <v>929</v>
      </c>
      <c r="D54" s="134">
        <f>H54-G54</f>
        <v>48.007089462391207</v>
      </c>
      <c r="E54" s="122">
        <v>0</v>
      </c>
      <c r="F54" s="122">
        <f>F55-SUM(F51:F53)</f>
        <v>0</v>
      </c>
      <c r="G54" s="123">
        <f>G56*G55</f>
        <v>249.98849999999999</v>
      </c>
      <c r="H54" s="123">
        <f>G54/I54</f>
        <v>297.99558946239119</v>
      </c>
      <c r="I54" s="133">
        <v>0.83889999999999998</v>
      </c>
      <c r="J54" s="120"/>
      <c r="K54" s="89">
        <f>H54/H55</f>
        <v>5.4092501263821237E-2</v>
      </c>
      <c r="N54" s="145"/>
      <c r="O54" s="61"/>
      <c r="P54" s="61"/>
      <c r="Q54" s="61"/>
      <c r="R54" s="61"/>
      <c r="S54" s="114"/>
      <c r="T54" s="61"/>
      <c r="U54" s="163"/>
      <c r="V54" s="61"/>
      <c r="W54" s="164"/>
    </row>
    <row r="55" spans="2:23" x14ac:dyDescent="0.2">
      <c r="C55" s="27"/>
      <c r="D55" s="137">
        <v>4601</v>
      </c>
      <c r="E55" s="138">
        <v>272</v>
      </c>
      <c r="F55" s="138">
        <v>271</v>
      </c>
      <c r="G55" s="139">
        <v>365</v>
      </c>
      <c r="H55" s="117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</row>
    <row r="56" spans="2:23" x14ac:dyDescent="0.2">
      <c r="C56" s="23" t="s">
        <v>925</v>
      </c>
      <c r="D56" s="166">
        <f>D51/D55</f>
        <v>0.96087316229302155</v>
      </c>
      <c r="E56" s="124">
        <v>0.72060000000000002</v>
      </c>
      <c r="F56" s="124">
        <v>0.7601</v>
      </c>
      <c r="G56" s="129">
        <v>0.68489999999999995</v>
      </c>
      <c r="H56" s="136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13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53" t="s">
        <v>573</v>
      </c>
      <c r="E3" s="154"/>
      <c r="F3" s="154"/>
      <c r="G3" s="155"/>
      <c r="H3" s="45"/>
      <c r="I3" s="18"/>
      <c r="N3" s="18"/>
      <c r="O3" s="45"/>
      <c r="P3" s="153" t="s">
        <v>573</v>
      </c>
      <c r="Q3" s="154"/>
      <c r="R3" s="154"/>
      <c r="S3" s="155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5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50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5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51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5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51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5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52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53" t="s">
        <v>573</v>
      </c>
      <c r="E13" s="154"/>
      <c r="F13" s="154"/>
      <c r="G13" s="155"/>
      <c r="H13" s="45"/>
      <c r="N13" s="18"/>
      <c r="O13" s="45"/>
      <c r="P13" s="153" t="s">
        <v>573</v>
      </c>
      <c r="Q13" s="154"/>
      <c r="R13" s="154"/>
      <c r="S13" s="155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5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50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5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51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5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51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5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52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53" t="s">
        <v>573</v>
      </c>
      <c r="E25" s="154"/>
      <c r="F25" s="154"/>
      <c r="G25" s="155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53" t="s">
        <v>573</v>
      </c>
      <c r="Q26" s="154"/>
      <c r="R26" s="154"/>
      <c r="S26" s="155"/>
      <c r="T26" s="45"/>
      <c r="U26" s="45"/>
      <c r="V26" s="45"/>
      <c r="W26" s="18"/>
    </row>
    <row r="27" spans="2:26" x14ac:dyDescent="0.2">
      <c r="B27" s="150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51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50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51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51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52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51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52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53" t="s">
        <v>573</v>
      </c>
      <c r="E35" s="154"/>
      <c r="F35" s="154"/>
      <c r="G35" s="155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53" t="s">
        <v>573</v>
      </c>
      <c r="Q36" s="154"/>
      <c r="R36" s="154"/>
      <c r="S36" s="155"/>
      <c r="T36" s="45"/>
      <c r="U36" s="45"/>
      <c r="V36" s="45"/>
    </row>
    <row r="37" spans="2:26" x14ac:dyDescent="0.2">
      <c r="B37" s="150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51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50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51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51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52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51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52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49" t="s">
        <v>5</v>
      </c>
      <c r="E1" s="149"/>
      <c r="F1" s="149"/>
      <c r="G1" s="149"/>
      <c r="H1" s="149" t="s">
        <v>4</v>
      </c>
      <c r="I1" s="149"/>
      <c r="J1" s="149"/>
      <c r="K1" s="149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49" t="s">
        <v>5</v>
      </c>
      <c r="K1" s="149"/>
      <c r="L1" s="149"/>
      <c r="M1" s="149"/>
      <c r="N1" s="149" t="s">
        <v>546</v>
      </c>
      <c r="O1" s="149"/>
      <c r="P1" s="149"/>
      <c r="Q1" s="14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48" t="s">
        <v>679</v>
      </c>
      <c r="C46" s="148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48" t="s">
        <v>744</v>
      </c>
      <c r="C50" s="148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48" t="s">
        <v>744</v>
      </c>
      <c r="C51" s="148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48" t="s">
        <v>745</v>
      </c>
      <c r="C54" s="148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48" t="s">
        <v>882</v>
      </c>
      <c r="C166" s="148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48" t="s">
        <v>876</v>
      </c>
      <c r="C167" s="148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48" t="s">
        <v>899</v>
      </c>
      <c r="C170" s="148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48" t="s">
        <v>903</v>
      </c>
      <c r="C171" s="148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48" t="s">
        <v>905</v>
      </c>
      <c r="C172" s="148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48" t="s">
        <v>965</v>
      </c>
      <c r="C175" s="148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49" t="s">
        <v>5</v>
      </c>
      <c r="E1" s="149"/>
      <c r="F1" s="149"/>
      <c r="G1" s="149"/>
      <c r="H1" s="149" t="s">
        <v>546</v>
      </c>
      <c r="I1" s="149"/>
      <c r="J1" s="149"/>
      <c r="K1" s="149"/>
      <c r="L1" s="149" t="s">
        <v>4</v>
      </c>
      <c r="M1" s="149"/>
      <c r="N1" s="149"/>
      <c r="O1" s="14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2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53" t="s">
        <v>573</v>
      </c>
      <c r="G3" s="154"/>
      <c r="H3" s="154"/>
      <c r="I3" s="155"/>
      <c r="J3" s="18"/>
      <c r="P3" t="s">
        <v>621</v>
      </c>
      <c r="S3" s="156" t="s">
        <v>610</v>
      </c>
      <c r="T3" s="157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5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5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5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5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5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5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53" t="s">
        <v>585</v>
      </c>
      <c r="G13" s="154"/>
      <c r="H13" s="154"/>
      <c r="I13" s="155"/>
      <c r="J13" s="18"/>
      <c r="M13" s="18"/>
      <c r="P13" t="s">
        <v>626</v>
      </c>
      <c r="Q13" s="49"/>
      <c r="R13" s="49"/>
      <c r="S13" s="153" t="s">
        <v>609</v>
      </c>
      <c r="T13" s="15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5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5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5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5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5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5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58"/>
      <c r="G23" s="158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53" t="s">
        <v>573</v>
      </c>
      <c r="G26" s="154"/>
      <c r="H26" s="154"/>
      <c r="I26" s="15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5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5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5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5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53" t="s">
        <v>573</v>
      </c>
      <c r="G36" s="154"/>
      <c r="H36" s="154"/>
      <c r="I36" s="15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5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5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5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5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53" t="s">
        <v>573</v>
      </c>
      <c r="G48" s="154"/>
      <c r="H48" s="154"/>
      <c r="I48" s="15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5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5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5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5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53" t="s">
        <v>573</v>
      </c>
      <c r="G58" s="154"/>
      <c r="H58" s="154"/>
      <c r="I58" s="15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5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5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5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5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53" t="s">
        <v>573</v>
      </c>
      <c r="G70" s="154"/>
      <c r="H70" s="154"/>
      <c r="I70" s="15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5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5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5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5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53" t="s">
        <v>573</v>
      </c>
      <c r="G80" s="154"/>
      <c r="H80" s="154"/>
      <c r="I80" s="15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5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5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5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5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53" t="s">
        <v>573</v>
      </c>
      <c r="G90" s="154"/>
      <c r="H90" s="154"/>
      <c r="I90" s="15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5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5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5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5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53" t="s">
        <v>573</v>
      </c>
      <c r="G100" s="154"/>
      <c r="H100" s="154"/>
      <c r="I100" s="15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5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5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5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5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mf93</vt:lpstr>
      <vt:lpstr>mf93_bin</vt:lpstr>
      <vt:lpstr>93submit</vt:lpstr>
      <vt:lpstr>工作表1</vt:lpstr>
      <vt:lpstr>SemEval2018_Task3_B</vt:lpstr>
      <vt:lpstr>SemEval2019_Task3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2019-01-23T13:39:37Z</dcterms:modified>
</cp:coreProperties>
</file>