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440" yWindow="1120" windowWidth="23220" windowHeight="13500" tabRatio="500" firstSheet="1" activeTab="6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工作表4" sheetId="11" r:id="rId10"/>
    <sheet name="SemEval2019_Task3 混淆矩阵" sheetId="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" i="3" l="1"/>
  <c r="N129" i="3"/>
  <c r="N128" i="3"/>
  <c r="N127" i="3"/>
  <c r="N126" i="3"/>
  <c r="N138" i="3"/>
  <c r="N137" i="3"/>
  <c r="N136" i="3"/>
  <c r="N135" i="3"/>
  <c r="N147" i="3"/>
  <c r="N146" i="3"/>
  <c r="N144" i="3"/>
  <c r="G148" i="3"/>
  <c r="H148" i="3"/>
  <c r="I148" i="3"/>
  <c r="N149" i="3"/>
  <c r="J145" i="3"/>
  <c r="J146" i="3"/>
  <c r="J147" i="3"/>
  <c r="O149" i="3"/>
  <c r="P149" i="3"/>
  <c r="J144" i="3"/>
  <c r="J148" i="3"/>
  <c r="M149" i="3"/>
  <c r="I149" i="3"/>
  <c r="H149" i="3"/>
  <c r="G149" i="3"/>
  <c r="F148" i="3"/>
  <c r="F149" i="3"/>
  <c r="L147" i="3"/>
  <c r="K147" i="3"/>
  <c r="L146" i="3"/>
  <c r="K146" i="3"/>
  <c r="L145" i="3"/>
  <c r="K145" i="3"/>
  <c r="L144" i="3"/>
  <c r="K144" i="3"/>
  <c r="G139" i="3"/>
  <c r="H139" i="3"/>
  <c r="I139" i="3"/>
  <c r="N140" i="3"/>
  <c r="J136" i="3"/>
  <c r="J137" i="3"/>
  <c r="J138" i="3"/>
  <c r="O140" i="3"/>
  <c r="P140" i="3"/>
  <c r="J135" i="3"/>
  <c r="J139" i="3"/>
  <c r="M140" i="3"/>
  <c r="I140" i="3"/>
  <c r="H140" i="3"/>
  <c r="G140" i="3"/>
  <c r="F139" i="3"/>
  <c r="F140" i="3"/>
  <c r="L138" i="3"/>
  <c r="K138" i="3"/>
  <c r="L137" i="3"/>
  <c r="K137" i="3"/>
  <c r="L136" i="3"/>
  <c r="K136" i="3"/>
  <c r="L135" i="3"/>
  <c r="K135" i="3"/>
  <c r="G130" i="3"/>
  <c r="H130" i="3"/>
  <c r="I130" i="3"/>
  <c r="N131" i="3"/>
  <c r="J127" i="3"/>
  <c r="J128" i="3"/>
  <c r="J129" i="3"/>
  <c r="O131" i="3"/>
  <c r="P131" i="3"/>
  <c r="J126" i="3"/>
  <c r="J130" i="3"/>
  <c r="M131" i="3"/>
  <c r="I131" i="3"/>
  <c r="H131" i="3"/>
  <c r="G131" i="3"/>
  <c r="F130" i="3"/>
  <c r="F131" i="3"/>
  <c r="L129" i="3"/>
  <c r="K129" i="3"/>
  <c r="L128" i="3"/>
  <c r="K128" i="3"/>
  <c r="L127" i="3"/>
  <c r="K127" i="3"/>
  <c r="L126" i="3"/>
  <c r="K126" i="3"/>
  <c r="AM137" i="2"/>
  <c r="AM138" i="2"/>
  <c r="AO135" i="2"/>
  <c r="AP135" i="2"/>
  <c r="AM140" i="2"/>
  <c r="AN140" i="2"/>
  <c r="AO140" i="2"/>
  <c r="AP140" i="2"/>
  <c r="AM141" i="2"/>
  <c r="AM142" i="2"/>
  <c r="AM143" i="2"/>
  <c r="AM125" i="2"/>
  <c r="AN125" i="2"/>
  <c r="AO125" i="2"/>
  <c r="AP125" i="2"/>
  <c r="AM126" i="2"/>
  <c r="AM127" i="2"/>
  <c r="AM128" i="2"/>
  <c r="AN126" i="2"/>
  <c r="AR128" i="2"/>
  <c r="AM151" i="2"/>
  <c r="AN152" i="2"/>
  <c r="AN151" i="2"/>
  <c r="AM152" i="2"/>
  <c r="AR154" i="2"/>
  <c r="AN153" i="2"/>
  <c r="AN154" i="2"/>
  <c r="AO152" i="2"/>
  <c r="AP152" i="2"/>
  <c r="AP154" i="2"/>
  <c r="AM153" i="2"/>
  <c r="AO151" i="2"/>
  <c r="AR149" i="2"/>
  <c r="AN148" i="2"/>
  <c r="AN149" i="2"/>
  <c r="AO147" i="2"/>
  <c r="AP147" i="2"/>
  <c r="AP149" i="2"/>
  <c r="AM148" i="2"/>
  <c r="AO146" i="2"/>
  <c r="AN141" i="2"/>
  <c r="AR143" i="2"/>
  <c r="AR138" i="2"/>
  <c r="AN142" i="2"/>
  <c r="AN143" i="2"/>
  <c r="AO141" i="2"/>
  <c r="AP141" i="2"/>
  <c r="AP143" i="2"/>
  <c r="AN137" i="2"/>
  <c r="AN138" i="2"/>
  <c r="AO136" i="2"/>
  <c r="AP136" i="2"/>
  <c r="AP138" i="2"/>
  <c r="AO126" i="2"/>
  <c r="AP126" i="2"/>
  <c r="AN127" i="2"/>
  <c r="AN128" i="2"/>
  <c r="AP128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  <c r="P159" i="6"/>
  <c r="P160" i="6"/>
  <c r="T155" i="6"/>
  <c r="Q159" i="6"/>
  <c r="R159" i="6"/>
  <c r="S159" i="6"/>
  <c r="T159" i="6"/>
  <c r="U155" i="6"/>
  <c r="T156" i="6"/>
  <c r="U156" i="6"/>
  <c r="T157" i="6"/>
  <c r="U157" i="6"/>
  <c r="T158" i="6"/>
  <c r="U158" i="6"/>
  <c r="W160" i="6"/>
  <c r="X160" i="6"/>
  <c r="Y160" i="6"/>
  <c r="Z160" i="6"/>
  <c r="V155" i="6"/>
  <c r="X155" i="6"/>
  <c r="Q160" i="6"/>
  <c r="V156" i="6"/>
  <c r="X156" i="6"/>
  <c r="R160" i="6"/>
  <c r="V157" i="6"/>
  <c r="X157" i="6"/>
  <c r="S160" i="6"/>
  <c r="V158" i="6"/>
  <c r="X158" i="6"/>
</calcChain>
</file>

<file path=xl/sharedStrings.xml><?xml version="1.0" encoding="utf-8"?>
<sst xmlns="http://schemas.openxmlformats.org/spreadsheetml/2006/main" count="3683" uniqueCount="1357">
  <si>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</si>
  <si>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</si>
  <si>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</si>
  <si>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</si>
  <si>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</si>
  <si>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</si>
  <si>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</si>
  <si>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</si>
  <si>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</si>
  <si>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</si>
  <si>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</si>
  <si>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</si>
  <si>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</si>
  <si>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</si>
  <si>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</si>
  <si>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</si>
  <si>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</si>
  <si>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</si>
  <si>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</si>
  <si>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</si>
  <si>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</si>
  <si>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</si>
  <si>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</si>
  <si>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</si>
  <si>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</si>
  <si>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</si>
  <si>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</si>
  <si>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</si>
  <si>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</si>
  <si>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</si>
  <si>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</si>
  <si>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</si>
  <si>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</si>
  <si>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</si>
  <si>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</si>
  <si>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</si>
  <si>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</si>
  <si>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</si>
  <si>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</si>
  <si>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</si>
  <si>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</si>
  <si>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</si>
  <si>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</si>
  <si>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</si>
  <si>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</si>
  <si>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</si>
  <si>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</si>
  <si>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</si>
  <si>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</si>
  <si>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</si>
  <si>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</si>
  <si>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</si>
  <si>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</si>
  <si>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</si>
  <si>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</si>
  <si>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</si>
  <si>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</si>
  <si>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</si>
  <si>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</si>
  <si>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</si>
  <si>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</si>
  <si>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</si>
  <si>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</si>
  <si>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</si>
  <si>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</si>
  <si>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</si>
  <si>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</si>
  <si>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</si>
  <si>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</si>
  <si>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</si>
  <si>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</si>
  <si>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</si>
  <si>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</si>
  <si>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</si>
  <si>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</si>
  <si>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</si>
  <si>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</si>
  <si>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</si>
  <si>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</si>
  <si>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</si>
  <si>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</si>
  <si>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</si>
  <si>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</si>
  <si>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</si>
  <si>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</si>
  <si>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</si>
  <si>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</si>
  <si>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</si>
  <si>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</si>
  <si>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</si>
  <si>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</si>
  <si>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</si>
  <si>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</si>
  <si>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</si>
  <si>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</si>
  <si>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</si>
  <si>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</si>
  <si>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</si>
  <si>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</si>
  <si>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</si>
  <si>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</si>
  <si>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</si>
  <si>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</si>
  <si>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</si>
  <si>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</si>
  <si>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</si>
  <si>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</si>
  <si>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</si>
  <si>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</si>
  <si>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</si>
  <si>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</si>
  <si>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</si>
  <si>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</si>
  <si>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</si>
  <si>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</si>
  <si>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</si>
  <si>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</si>
  <si>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</si>
  <si>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</si>
  <si>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</si>
  <si>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</si>
  <si>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</si>
  <si>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</si>
  <si>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</si>
  <si>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</si>
  <si>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</si>
  <si>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</si>
  <si>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</si>
  <si>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</si>
  <si>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</si>
  <si>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</si>
  <si>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</si>
  <si>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</si>
  <si>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</si>
  <si>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</si>
  <si>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</si>
  <si>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</si>
  <si>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</si>
  <si>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</si>
  <si>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</si>
  <si>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</si>
  <si>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</si>
  <si>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</si>
  <si>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</si>
  <si>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</si>
  <si>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</si>
  <si>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</si>
  <si>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</si>
  <si>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</si>
  <si>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</si>
  <si>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</si>
  <si>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</si>
  <si>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</si>
  <si>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</si>
  <si>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</si>
  <si>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</si>
  <si>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</si>
  <si>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</si>
  <si>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</si>
  <si>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</si>
  <si>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</si>
  <si>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</si>
  <si>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</si>
  <si>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</si>
  <si>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</si>
  <si>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</si>
  <si>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</si>
  <si>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</si>
  <si>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</si>
  <si>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</si>
  <si>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</si>
  <si>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</si>
  <si>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</si>
  <si>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</si>
  <si>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</si>
  <si>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</si>
  <si>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</si>
  <si>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</si>
  <si>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</si>
  <si>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</si>
  <si>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</si>
  <si>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</si>
  <si>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</si>
  <si>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</si>
  <si>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</si>
  <si>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</si>
  <si>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</si>
  <si>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</si>
  <si>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</si>
  <si>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</si>
  <si>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</si>
  <si>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</si>
  <si>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</si>
  <si>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</si>
  <si>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</si>
  <si>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</si>
  <si>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</si>
  <si>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</si>
  <si>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</si>
  <si>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</si>
  <si>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</si>
  <si>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</si>
  <si>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</si>
  <si>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</si>
  <si>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</si>
  <si>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</si>
  <si>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</si>
  <si>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</si>
  <si>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</si>
  <si>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</si>
  <si>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</si>
  <si>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</si>
  <si>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</si>
  <si>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</si>
  <si>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</si>
  <si>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</si>
  <si>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</si>
  <si>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</si>
  <si>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</si>
  <si>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</si>
  <si>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</si>
  <si>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</si>
  <si>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</si>
  <si>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</si>
  <si>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</si>
  <si>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</si>
  <si>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</si>
  <si>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</si>
  <si>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</si>
  <si>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</si>
  <si>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</si>
  <si>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</si>
  <si>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</si>
  <si>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</si>
  <si>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</si>
  <si>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</si>
  <si>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</si>
  <si>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</si>
  <si>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</si>
  <si>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</si>
  <si>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</si>
  <si>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</si>
  <si>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</si>
  <si>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</si>
  <si>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</si>
  <si>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</si>
  <si>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</si>
  <si>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</si>
  <si>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</si>
  <si>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</si>
  <si>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</si>
  <si>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</si>
  <si>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</si>
  <si>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</si>
  <si>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</si>
  <si>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</si>
  <si>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</si>
  <si>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</si>
  <si>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</si>
  <si>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</si>
  <si>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</si>
  <si>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</si>
  <si>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</si>
  <si>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</si>
  <si>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</si>
  <si>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</si>
  <si>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</si>
  <si>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</si>
  <si>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</si>
  <si>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</si>
  <si>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</si>
  <si>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</si>
  <si>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</si>
  <si>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</si>
  <si>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</si>
  <si>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</si>
  <si>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</si>
  <si>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</si>
  <si>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</si>
  <si>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</si>
  <si>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</si>
  <si>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</si>
  <si>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</si>
  <si>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</si>
  <si>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</si>
  <si>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</si>
  <si>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</si>
  <si>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</si>
  <si>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</si>
  <si>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</si>
  <si>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</si>
  <si>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</si>
  <si>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</si>
  <si>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</si>
  <si>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</si>
  <si>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</si>
  <si>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</si>
  <si>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</si>
  <si>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</si>
  <si>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</si>
  <si>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</si>
  <si>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</si>
  <si>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</si>
  <si>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</si>
  <si>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</si>
  <si>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</si>
  <si>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</si>
  <si>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</si>
  <si>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</si>
  <si>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</si>
  <si>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</si>
  <si>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</si>
  <si>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</si>
  <si>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</si>
  <si>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</si>
  <si>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</si>
  <si>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</si>
  <si>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</si>
  <si>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</si>
  <si>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</si>
  <si>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</si>
  <si>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</si>
  <si>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</si>
  <si>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</si>
  <si>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</si>
  <si>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</si>
  <si>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</si>
  <si>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</si>
  <si>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</si>
  <si>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</si>
  <si>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</si>
  <si>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</si>
  <si>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</si>
  <si>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</si>
  <si>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</si>
  <si>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</si>
  <si>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</si>
  <si>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</si>
  <si>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</si>
  <si>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</si>
  <si>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</si>
  <si>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</si>
  <si>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</si>
  <si>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</si>
  <si>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</si>
  <si>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</si>
  <si>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</si>
  <si>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</si>
  <si>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</si>
  <si>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</si>
  <si>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</si>
  <si>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</si>
  <si>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</si>
  <si>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</si>
  <si>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</si>
  <si>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</si>
  <si>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</si>
  <si>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</si>
  <si>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</si>
  <si>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</si>
  <si>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</si>
  <si>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</si>
  <si>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</si>
  <si>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</si>
  <si>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</si>
  <si>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</si>
  <si>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</si>
  <si>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</si>
  <si>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</si>
  <si>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</si>
  <si>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</si>
  <si>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</si>
  <si>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</si>
  <si>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</si>
  <si>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</si>
  <si>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</si>
  <si>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</si>
  <si>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</si>
  <si>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</si>
  <si>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</si>
  <si>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</si>
  <si>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</si>
  <si>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</si>
  <si>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</si>
  <si>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</si>
  <si>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</si>
  <si>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</si>
  <si>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</si>
  <si>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</si>
  <si>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</si>
  <si>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</si>
  <si>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</si>
  <si>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</si>
  <si>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</si>
  <si>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</si>
  <si>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</si>
  <si>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</si>
  <si>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</si>
  <si>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</si>
  <si>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</si>
  <si>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</si>
  <si>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</si>
  <si>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</si>
  <si>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</si>
  <si>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</si>
  <si>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</si>
  <si>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</si>
  <si>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</si>
  <si>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</si>
  <si>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</si>
  <si>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</si>
  <si>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</si>
  <si>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</si>
  <si>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</si>
  <si>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</si>
  <si>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</si>
  <si>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</si>
  <si>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</si>
  <si>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</si>
  <si>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</si>
  <si>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</si>
  <si>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</si>
  <si>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</si>
  <si>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</si>
  <si>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</si>
  <si>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</si>
  <si>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</si>
  <si>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</si>
  <si>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</si>
  <si>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</si>
  <si>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</si>
  <si>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</si>
  <si>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</si>
  <si>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</si>
  <si>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</si>
  <si>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</si>
  <si>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</si>
  <si>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</si>
  <si>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</si>
  <si>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</si>
  <si>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</si>
  <si>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</si>
  <si>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</si>
  <si>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</si>
  <si>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</si>
  <si>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</si>
  <si>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</si>
  <si>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</si>
  <si>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</si>
  <si>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</si>
  <si>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</si>
  <si>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</si>
  <si>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</si>
  <si>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</si>
  <si>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</si>
  <si>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</si>
  <si>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</si>
  <si>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</si>
  <si>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</si>
  <si>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</si>
  <si>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</si>
  <si>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</si>
  <si>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</si>
  <si>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</si>
  <si>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</si>
  <si>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</si>
  <si>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</si>
  <si>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</si>
  <si>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</si>
  <si>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</si>
  <si>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</si>
  <si>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</si>
  <si>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</si>
  <si>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</si>
  <si>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</si>
  <si>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</si>
  <si>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</si>
  <si>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</si>
  <si>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</si>
  <si>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</si>
  <si>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</si>
  <si>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</si>
  <si>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</si>
  <si>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</si>
  <si>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</si>
  <si>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</si>
  <si>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</si>
  <si>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</si>
  <si>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</si>
  <si>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</si>
  <si>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</si>
  <si>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</si>
  <si>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</si>
  <si>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</si>
  <si>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</si>
  <si>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</si>
  <si>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</si>
  <si>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</si>
  <si>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</si>
  <si>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</si>
  <si>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</si>
  <si>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</si>
  <si>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</si>
  <si>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</si>
  <si>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</si>
  <si>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</si>
  <si>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</si>
  <si>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</si>
  <si>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</si>
  <si>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</si>
  <si>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</si>
  <si>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</si>
  <si>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</si>
  <si>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</si>
  <si>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</si>
  <si>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</si>
  <si>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</si>
  <si>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</si>
  <si>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</si>
  <si>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</si>
  <si>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</si>
  <si>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</si>
  <si>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</si>
  <si>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</si>
  <si>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</si>
  <si>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</si>
  <si>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</si>
  <si>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</si>
  <si>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</si>
  <si>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</si>
  <si>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</si>
  <si>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</si>
  <si>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</si>
  <si>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</si>
  <si>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</si>
  <si>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</si>
  <si>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</si>
  <si>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</si>
  <si>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</si>
  <si>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</si>
  <si>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</si>
  <si>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</si>
  <si>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</si>
  <si>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</si>
  <si>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</si>
  <si>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</si>
  <si>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</si>
  <si>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</si>
  <si>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</si>
  <si>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</si>
  <si>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</si>
  <si>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</si>
  <si>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</si>
  <si>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</si>
  <si>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</si>
  <si>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</si>
  <si>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</si>
  <si>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</si>
  <si>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</si>
  <si>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</si>
  <si>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</si>
  <si>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</si>
  <si>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</si>
  <si>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</si>
  <si>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</si>
  <si>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</si>
  <si>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</si>
  <si>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</si>
  <si>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</si>
  <si>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</si>
  <si>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</si>
  <si>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</si>
  <si>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</si>
  <si>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</si>
  <si>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</si>
  <si>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</si>
  <si>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</si>
  <si>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</si>
  <si>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</si>
  <si>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</si>
  <si>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</si>
  <si>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</si>
  <si>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</si>
  <si>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</si>
  <si>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</si>
  <si>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</si>
  <si>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</si>
  <si>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</si>
  <si>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</si>
  <si>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</si>
  <si>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</si>
  <si>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</si>
  <si>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</si>
  <si>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</si>
  <si>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</si>
  <si>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</si>
  <si>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</si>
  <si>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</si>
  <si>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</si>
  <si>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</si>
  <si>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</si>
  <si>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</si>
  <si>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</si>
  <si>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</si>
  <si>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</si>
  <si>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</si>
  <si>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</si>
  <si>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</si>
  <si>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</si>
  <si>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</si>
  <si>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</si>
  <si>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</si>
  <si>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</si>
  <si>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</si>
  <si>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</si>
  <si>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</si>
  <si>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</si>
  <si>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</si>
  <si>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</si>
  <si>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</si>
  <si>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</si>
  <si>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</si>
  <si>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</si>
  <si>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</si>
  <si>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</si>
  <si>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</si>
  <si>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</si>
  <si>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</si>
  <si>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</si>
  <si>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</si>
  <si>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</si>
  <si>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</si>
  <si>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</si>
  <si>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</si>
  <si>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</si>
  <si>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</si>
  <si>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</si>
  <si>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</si>
  <si>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</si>
  <si>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</si>
  <si>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</si>
  <si>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</si>
  <si>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</si>
  <si>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</si>
  <si>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</si>
  <si>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</si>
  <si>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</si>
  <si>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</si>
  <si>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</si>
  <si>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</si>
  <si>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</si>
  <si>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</si>
  <si>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</si>
  <si>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</si>
  <si>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</si>
  <si>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</si>
  <si>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</si>
  <si>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</si>
  <si>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</si>
  <si>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</si>
  <si>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</si>
  <si>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</si>
  <si>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</si>
  <si>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</si>
  <si>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</si>
  <si>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</si>
  <si>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</si>
  <si>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</si>
  <si>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</si>
  <si>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</si>
  <si>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</si>
  <si>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</si>
  <si>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</si>
  <si>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</si>
  <si>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</si>
  <si>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</si>
  <si>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</si>
  <si>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</si>
  <si>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</si>
  <si>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</si>
  <si>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</si>
  <si>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</si>
  <si>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</si>
  <si>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</si>
  <si>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</si>
  <si>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</si>
  <si>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</si>
  <si>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</si>
  <si>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</si>
  <si>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</si>
  <si>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</si>
  <si>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</si>
  <si>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</si>
  <si>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</si>
  <si>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</si>
  <si>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</si>
  <si>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</si>
  <si>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</si>
  <si>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</si>
  <si>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</si>
  <si>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</si>
  <si>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</si>
  <si>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</si>
  <si>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</si>
  <si>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</si>
  <si>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</si>
  <si>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</si>
  <si>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</si>
  <si>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</si>
  <si>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</si>
  <si>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</si>
  <si>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</si>
  <si>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</si>
  <si>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</si>
  <si>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</si>
  <si>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</si>
  <si>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</si>
  <si>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</si>
  <si>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</si>
  <si>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</si>
  <si>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</si>
  <si>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</si>
  <si>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</si>
  <si>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</si>
  <si>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</si>
  <si>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</si>
  <si>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</si>
  <si>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</si>
  <si>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</si>
  <si>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</si>
  <si>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</si>
  <si>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</si>
  <si>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</si>
  <si>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</si>
  <si>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</si>
  <si>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</si>
  <si>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</si>
  <si>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</si>
  <si>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</si>
  <si>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</si>
  <si>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</si>
  <si>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</si>
  <si>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</si>
  <si>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</si>
  <si>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</si>
  <si>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</si>
  <si>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</si>
  <si>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</si>
  <si>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</si>
  <si>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</si>
  <si>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</si>
  <si>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</si>
  <si>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</si>
  <si>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</si>
  <si>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</si>
  <si>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</si>
  <si>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</si>
  <si>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</si>
  <si>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</si>
  <si>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</si>
  <si>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</si>
  <si>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</si>
  <si>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</si>
  <si>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</si>
  <si>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</si>
  <si>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</si>
  <si>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</si>
  <si>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</si>
  <si>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</si>
  <si>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</si>
  <si>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</si>
  <si>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</si>
  <si>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</si>
  <si>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</si>
  <si>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</si>
  <si>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</si>
  <si>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</si>
  <si>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</si>
  <si>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</si>
  <si>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</si>
  <si>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</si>
  <si>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</si>
  <si>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</si>
  <si>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</si>
  <si>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</si>
  <si>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</si>
  <si>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</si>
  <si>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</si>
  <si>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</si>
  <si>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</si>
  <si>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</si>
  <si>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</si>
  <si>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</si>
  <si>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</si>
  <si>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</si>
  <si>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</si>
  <si>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</si>
  <si>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</si>
  <si>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</si>
  <si>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</si>
  <si>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</si>
  <si>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</si>
  <si>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</si>
  <si>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</si>
  <si>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</si>
  <si>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</si>
  <si>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</si>
  <si>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</si>
  <si>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</si>
  <si>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</si>
  <si>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</si>
  <si>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</si>
  <si>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</si>
  <si>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</si>
  <si>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</si>
  <si>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</si>
  <si>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</si>
  <si>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</si>
  <si>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</si>
  <si>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</si>
  <si>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</si>
  <si>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</si>
  <si>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</si>
  <si>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</si>
  <si>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</si>
  <si>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</si>
  <si>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</si>
  <si>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</si>
  <si>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</si>
  <si>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</si>
  <si>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</si>
  <si>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</si>
  <si>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</si>
  <si>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</si>
  <si>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</si>
  <si>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</si>
  <si>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</si>
  <si>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</si>
  <si>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</si>
  <si>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</si>
  <si>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</si>
  <si>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</si>
  <si>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</si>
  <si>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</si>
  <si>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</si>
  <si>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</si>
  <si>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</si>
  <si>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</si>
  <si>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</si>
  <si>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</si>
  <si>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</si>
  <si>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</si>
  <si>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</si>
  <si>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</si>
  <si>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</si>
  <si>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</si>
  <si>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</si>
  <si>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</si>
  <si>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</si>
  <si>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</si>
  <si>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</si>
  <si>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</si>
  <si>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</si>
  <si>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</si>
  <si>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</si>
  <si>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</si>
  <si>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</si>
  <si>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</si>
  <si>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</si>
  <si>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</si>
  <si>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</si>
  <si>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</si>
  <si>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</si>
  <si>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</si>
  <si>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</si>
  <si>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</si>
  <si>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</si>
  <si>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</si>
  <si>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</si>
  <si>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</si>
  <si>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</si>
  <si>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</si>
  <si>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</si>
  <si>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</si>
  <si>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</si>
  <si>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</si>
  <si>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</si>
  <si>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</si>
  <si>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</si>
  <si>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</si>
  <si>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</si>
  <si>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</si>
  <si>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</si>
  <si>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</si>
  <si>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</si>
  <si>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</si>
  <si>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</si>
  <si>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</si>
  <si>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</si>
  <si>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</si>
  <si>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</si>
  <si>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</si>
  <si>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</si>
  <si>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</si>
  <si>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</si>
  <si>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</si>
  <si>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</si>
  <si>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</si>
  <si>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</si>
  <si>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</si>
  <si>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</si>
  <si>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</si>
  <si>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</si>
  <si>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</si>
  <si>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</si>
  <si>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</si>
  <si>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</si>
  <si>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</si>
  <si>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</si>
  <si>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</si>
  <si>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</si>
  <si>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</si>
  <si>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</si>
  <si>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</si>
  <si>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</si>
  <si>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</si>
  <si>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</si>
  <si>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</si>
  <si>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</si>
  <si>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</si>
  <si>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</si>
  <si>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</si>
  <si>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</si>
  <si>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</si>
  <si>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</si>
  <si>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</si>
  <si>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</si>
  <si>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</si>
  <si>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</si>
  <si>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</si>
  <si>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</si>
  <si>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</si>
  <si>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</si>
  <si>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</si>
  <si>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</si>
  <si>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</si>
  <si>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</si>
  <si>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</si>
  <si>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</si>
  <si>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</si>
  <si>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</si>
  <si>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</si>
  <si>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</si>
  <si>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</si>
  <si>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</si>
  <si>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</si>
  <si>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</si>
  <si>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</si>
  <si>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</si>
  <si>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</si>
  <si>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</si>
  <si>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</si>
  <si>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</si>
  <si>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</si>
  <si>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</si>
  <si>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</si>
  <si>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</si>
  <si>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</si>
  <si>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</si>
  <si>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</si>
  <si>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</si>
  <si>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</si>
  <si>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</si>
  <si>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</si>
  <si>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</si>
  <si>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</si>
  <si>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</si>
  <si>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</si>
  <si>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</si>
  <si>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</si>
  <si>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</si>
  <si>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</si>
  <si>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</si>
  <si>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</si>
  <si>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</si>
  <si>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</si>
  <si>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</si>
  <si>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</si>
  <si>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</si>
  <si>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</si>
  <si>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</si>
  <si>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</si>
  <si>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</si>
  <si>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</si>
  <si>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</si>
  <si>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</si>
  <si>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</si>
  <si>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</si>
  <si>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</si>
  <si>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</si>
  <si>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</si>
  <si>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</si>
  <si>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</si>
  <si>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</si>
  <si>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</si>
  <si>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</si>
  <si>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</si>
  <si>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</si>
  <si>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</si>
  <si>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</si>
  <si>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</si>
  <si>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</si>
  <si>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</si>
  <si>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</si>
  <si>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</si>
  <si>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</si>
  <si>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</si>
  <si>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</si>
  <si>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</si>
  <si>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</si>
  <si>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</si>
  <si>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</si>
  <si>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</si>
  <si>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</si>
  <si>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</si>
  <si>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</si>
  <si>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</si>
  <si>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</si>
  <si>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</si>
  <si>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</si>
  <si>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</si>
  <si>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</si>
  <si>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</si>
  <si>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</si>
  <si>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</si>
  <si>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</si>
  <si>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</si>
  <si>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</si>
  <si>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</si>
  <si>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</si>
  <si>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</si>
  <si>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</si>
  <si>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</si>
  <si>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</si>
  <si>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</si>
  <si>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</si>
  <si>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</si>
  <si>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</si>
  <si>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</si>
  <si>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</si>
  <si>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</si>
  <si>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</si>
  <si>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</si>
  <si>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</si>
  <si>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</si>
  <si>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</si>
  <si>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</si>
  <si>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</si>
  <si>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</si>
  <si>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</si>
  <si>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</si>
  <si>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</si>
  <si>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</si>
  <si>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</si>
  <si>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</si>
  <si>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</si>
  <si>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</si>
  <si>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</si>
  <si>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</si>
  <si>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</si>
  <si>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</si>
  <si>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</si>
  <si>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</si>
  <si>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</si>
  <si>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</si>
  <si>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</si>
  <si>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</si>
  <si>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</si>
  <si>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</si>
  <si>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</si>
  <si>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</si>
  <si>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</si>
  <si>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</si>
  <si>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</si>
  <si>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</si>
  <si>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</si>
  <si>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</si>
  <si>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</si>
  <si>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</si>
  <si>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</si>
  <si>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</si>
  <si>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</si>
  <si>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</si>
  <si>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</si>
  <si>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</si>
  <si>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</si>
  <si>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</si>
  <si>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</si>
  <si>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</si>
  <si>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</si>
  <si>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</si>
  <si>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</si>
  <si>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</si>
  <si>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</si>
  <si>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</si>
  <si>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</si>
  <si>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</si>
  <si>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</si>
  <si>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</si>
  <si>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</si>
  <si>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</si>
  <si>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</si>
  <si>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</si>
  <si>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</si>
  <si>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</si>
  <si>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</si>
  <si>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</si>
  <si>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</si>
  <si>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</si>
  <si>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</si>
  <si>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</si>
  <si>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</si>
  <si>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</si>
  <si>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</si>
  <si>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</si>
  <si>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</si>
  <si>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</si>
  <si>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</si>
  <si>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</si>
  <si>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</si>
  <si>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</si>
  <si>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</si>
  <si>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</si>
  <si>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</si>
  <si>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</si>
  <si>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</si>
  <si>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</si>
  <si>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</si>
  <si>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</si>
  <si>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</si>
  <si>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</si>
  <si>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</si>
  <si>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</si>
  <si>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</si>
  <si>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</si>
  <si>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</si>
  <si>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</si>
  <si>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</si>
  <si>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</si>
  <si>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</si>
  <si>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</si>
  <si>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</si>
  <si>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</si>
  <si>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</si>
  <si>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</si>
  <si>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</si>
  <si>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</si>
  <si>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</si>
  <si>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</si>
  <si>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</si>
  <si>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</si>
  <si>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</si>
  <si>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</si>
  <si>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</si>
  <si>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</si>
  <si>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</si>
  <si>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</si>
  <si>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</si>
  <si>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</si>
  <si>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</si>
  <si>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</si>
  <si>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</si>
  <si>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</si>
  <si>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</si>
  <si>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</si>
  <si>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</si>
  <si>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</si>
  <si>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</si>
  <si>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</si>
  <si>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</si>
  <si>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</si>
  <si>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</si>
  <si>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</si>
  <si>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</si>
  <si>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</si>
  <si>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</si>
  <si>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</si>
  <si>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</si>
  <si>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</si>
  <si>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</si>
  <si>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</si>
  <si>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</si>
  <si>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</si>
  <si>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</si>
  <si>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</si>
  <si>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</si>
  <si>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</si>
  <si>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</si>
  <si>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</si>
  <si>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</si>
  <si>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</si>
  <si>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</si>
  <si>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</si>
  <si>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</si>
  <si>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</si>
  <si>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</si>
  <si>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</si>
  <si>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</si>
  <si>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</si>
  <si>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</si>
  <si>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</si>
  <si>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</si>
  <si>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</si>
  <si>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</si>
  <si>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</si>
  <si>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</si>
  <si>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</si>
  <si>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</si>
  <si>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</si>
  <si>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</si>
  <si>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</si>
  <si>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</si>
  <si>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</si>
  <si>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</si>
  <si>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</si>
  <si>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</si>
  <si>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</si>
  <si>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</si>
  <si>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</si>
  <si>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</si>
  <si>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</si>
  <si>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</si>
  <si>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</si>
  <si>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</si>
  <si>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</si>
  <si>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</si>
  <si>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</si>
  <si>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</si>
  <si>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</si>
  <si>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</si>
  <si>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</si>
  <si>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</si>
  <si>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</si>
  <si>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</si>
  <si>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</si>
  <si>
    <t>A_blstm_ek_1553571086</t>
  </si>
  <si>
    <t>A_blstm_ek_1553583756</t>
  </si>
  <si>
    <t>A_blstm_ek_1553583750</t>
  </si>
  <si>
    <t>A_blstm_ek_1553586485</t>
  </si>
  <si>
    <t>final</t>
  </si>
  <si>
    <t>n_exchanged</t>
  </si>
  <si>
    <t>within</t>
  </si>
  <si>
    <t>HAS:</t>
  </si>
  <si>
    <t>(after</t>
  </si>
  <si>
    <t>TRI)</t>
  </si>
  <si>
    <t>n_changed</t>
  </si>
  <si>
    <t>to</t>
  </si>
  <si>
    <t>OTHERS:</t>
  </si>
  <si>
    <t>OTHERS)</t>
  </si>
  <si>
    <t>A_cnn_ek_1554345958</t>
  </si>
  <si>
    <t>A_nblstm_ek_1554346515</t>
  </si>
  <si>
    <t>A_nblstm_ek_1554377175</t>
  </si>
  <si>
    <t>A_nblstm_ek_1554377174</t>
  </si>
  <si>
    <t>A_nblstm_ek_1554377702</t>
  </si>
  <si>
    <t>A_nblstm_ek_1554380084</t>
  </si>
  <si>
    <t>A_nblstm_ek_1554380846</t>
  </si>
  <si>
    <t>A_nblstm_ek_1554382301</t>
  </si>
  <si>
    <t>A_nblstm_ek_1554382303</t>
  </si>
  <si>
    <t>A_nblstm_ek_1554383114</t>
  </si>
  <si>
    <t>A_nblstm_ek_1554383116</t>
  </si>
  <si>
    <t>CNN+att</t>
    <phoneticPr fontId="3" type="noConversion"/>
  </si>
  <si>
    <t>B_cnn_ek_1554446864</t>
  </si>
  <si>
    <t>B_cnn_ek_1554446879</t>
  </si>
  <si>
    <t>GRU</t>
    <phoneticPr fontId="3" type="noConversion"/>
  </si>
  <si>
    <t>GRU+att</t>
    <phoneticPr fontId="3" type="noConversion"/>
  </si>
  <si>
    <t>B_gru_ek_1554447274</t>
  </si>
  <si>
    <t>BiGRU</t>
    <phoneticPr fontId="3" type="noConversion"/>
  </si>
  <si>
    <t>BiGRU+att</t>
    <phoneticPr fontId="3" type="noConversion"/>
  </si>
  <si>
    <t>B_bgru_ek_1554447516</t>
  </si>
  <si>
    <t>B_gru_ek_1554447525</t>
  </si>
  <si>
    <t>B_bgru_ek_1554447697</t>
  </si>
  <si>
    <t>B_lstm_ek_1554447721</t>
  </si>
  <si>
    <t>B_lstm_ek_1554447878</t>
  </si>
  <si>
    <t>B_blstm_ek_1554447955</t>
    <phoneticPr fontId="3" type="noConversion"/>
  </si>
  <si>
    <t>B_blstm_ek_1554448216</t>
  </si>
  <si>
    <t>BiLSTM+att</t>
    <phoneticPr fontId="3" type="noConversion"/>
  </si>
  <si>
    <t>B_nblstm_ek_1554448237</t>
  </si>
  <si>
    <t>Bb01_cnn_ek_1554448736</t>
  </si>
  <si>
    <t>Bb01_cnn_ek_1554448788</t>
  </si>
  <si>
    <t>CNN</t>
    <phoneticPr fontId="3" type="noConversion"/>
  </si>
  <si>
    <t>CNN+att</t>
    <phoneticPr fontId="3" type="noConversion"/>
  </si>
  <si>
    <t>Bb01_gru_ek_1554448924</t>
  </si>
  <si>
    <t>B_nblstm_ek_1554448594</t>
  </si>
  <si>
    <t>GRU</t>
    <phoneticPr fontId="3" type="noConversion"/>
  </si>
  <si>
    <t>GRU+att</t>
    <phoneticPr fontId="3" type="noConversion"/>
  </si>
  <si>
    <t>Bb01_gru_ek_1554449053</t>
  </si>
  <si>
    <t>Bb01_bgru_ek_1554449115</t>
  </si>
  <si>
    <t>BiGRU</t>
    <phoneticPr fontId="3" type="noConversion"/>
  </si>
  <si>
    <t>Bb01_lstm_ek_1554449707</t>
  </si>
  <si>
    <t>Bb01_bgru_ek_1554449693</t>
  </si>
  <si>
    <t>BiGRU+att</t>
    <phoneticPr fontId="3" type="noConversion"/>
  </si>
  <si>
    <t>Bb01_lstm_ek_1554449864</t>
  </si>
  <si>
    <t>LSTM+att</t>
    <phoneticPr fontId="3" type="noConversion"/>
  </si>
  <si>
    <t>Bb01_blstm_ek_1554449881</t>
  </si>
  <si>
    <t>BiLSTM</t>
    <phoneticPr fontId="3" type="noConversion"/>
  </si>
  <si>
    <t>BiLSTM+att</t>
    <phoneticPr fontId="3" type="noConversion"/>
  </si>
  <si>
    <t>Bb01_blstm_ek_1554450198</t>
  </si>
  <si>
    <t>Bb01_nblstm_ek_1554450231</t>
  </si>
  <si>
    <t>Bb02_cnn_ek_1554450719</t>
    <phoneticPr fontId="3" type="noConversion"/>
  </si>
  <si>
    <t>Bb01_nblstm_ek_1554450448</t>
  </si>
  <si>
    <t>Bb02_cnn_ek_1554450772</t>
  </si>
  <si>
    <t>CNN+att</t>
    <phoneticPr fontId="3" type="noConversion"/>
  </si>
  <si>
    <t>Bb02_gru_ek_1554450862</t>
  </si>
  <si>
    <t>Bb02_gru_ek_1554451013</t>
  </si>
  <si>
    <t>Bb02_bgru_ek_1554451047</t>
  </si>
  <si>
    <t>BiGRU</t>
    <phoneticPr fontId="3" type="noConversion"/>
  </si>
  <si>
    <t xml:space="preserve"> </t>
    <phoneticPr fontId="3" type="noConversion"/>
  </si>
  <si>
    <t>BiGRU+att</t>
    <phoneticPr fontId="3" type="noConversion"/>
  </si>
  <si>
    <t>Bb02_lstm_ek_1554451194</t>
  </si>
  <si>
    <t>LSTM</t>
    <phoneticPr fontId="3" type="noConversion"/>
  </si>
  <si>
    <t>Bb02_bgru_ek_1554451155</t>
  </si>
  <si>
    <t>Bb02_lstm_ek_1554451286</t>
  </si>
  <si>
    <t>BiLSTM</t>
    <phoneticPr fontId="3" type="noConversion"/>
  </si>
  <si>
    <t>Bb02_blstm_ek_1554451336</t>
  </si>
  <si>
    <t>Bb02_blstm_ek_1554451401</t>
  </si>
  <si>
    <t>Bb02_nblstm_ek_1554451496</t>
  </si>
  <si>
    <t>Bb02_nblstm_ek_1554451575</t>
  </si>
  <si>
    <t>CNN</t>
    <phoneticPr fontId="3" type="noConversion"/>
  </si>
  <si>
    <t>Bb03_gru_ek_1554452300</t>
  </si>
  <si>
    <t>Bb03_gru_ek_1554452318</t>
  </si>
  <si>
    <t>BiGRU</t>
    <phoneticPr fontId="3" type="noConversion"/>
  </si>
  <si>
    <t>LSTM</t>
    <phoneticPr fontId="3" type="noConversion"/>
  </si>
  <si>
    <t>Bb03_lstm_ek_1554452412</t>
  </si>
  <si>
    <t>Bb03_bgru_ek_1554452373</t>
  </si>
  <si>
    <t>2-layer BiLSTM</t>
    <phoneticPr fontId="3" type="noConversion"/>
  </si>
  <si>
    <t>Bb03_blstm_ek_1554452497</t>
  </si>
  <si>
    <t>Bb03_bgru_ek_1554452659</t>
  </si>
  <si>
    <t>Bb03_nblstm_ek_1554452506</t>
  </si>
  <si>
    <t>BiGRU+att</t>
    <phoneticPr fontId="3" type="noConversion"/>
  </si>
  <si>
    <t>BiLSTM+att</t>
    <phoneticPr fontId="3" type="noConversion"/>
  </si>
  <si>
    <t>Bb03_lstm_ek_1554452800</t>
  </si>
  <si>
    <t>Bb03_blstm_ek_1554452804</t>
  </si>
  <si>
    <t>2-layer BiLSTM+att</t>
    <phoneticPr fontId="3" type="noConversion"/>
  </si>
  <si>
    <t>Bb03_nblstm_ek_1554452977</t>
  </si>
  <si>
    <t>Bb03_cnn_ek_1554453416</t>
  </si>
  <si>
    <t>f_gru_ek_1554462561</t>
  </si>
  <si>
    <t>f_lstm_ek_1554465719</t>
  </si>
  <si>
    <t>f_bgru_ek_1554465482</t>
  </si>
  <si>
    <t>GRU</t>
    <phoneticPr fontId="3" type="noConversion"/>
  </si>
  <si>
    <t>LSTM</t>
    <phoneticPr fontId="3" type="noConversion"/>
  </si>
  <si>
    <t>BiGRU+att</t>
    <phoneticPr fontId="3" type="noConversion"/>
  </si>
  <si>
    <t>f_bgru_ek_1554524728</t>
  </si>
  <si>
    <t>f_blstm_ek_1554524691</t>
  </si>
  <si>
    <t>BiLSTM+att</t>
    <phoneticPr fontId="3" type="noConversion"/>
  </si>
  <si>
    <t>f_gru_ek_1554542220</t>
  </si>
  <si>
    <t>CNN+att</t>
    <phoneticPr fontId="3" type="noConversion"/>
  </si>
  <si>
    <t>f_cnn_ek_1554545828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</si>
</sst>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1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1" fontId="0" fillId="0" borderId="0" xfId="120" applyNumberFormat="1" applyFont="1"/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3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A119" zoomScale="80" zoomScaleNormal="80" zoomScalePageLayoutView="80" workbookViewId="0">
      <selection activeCell="N144" sqref="N144:N14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55" t="s">
        <v>572</v>
      </c>
      <c r="G3" s="256"/>
      <c r="H3" s="256"/>
      <c r="I3" s="257"/>
      <c r="J3" s="18"/>
      <c r="P3" t="s">
        <v>620</v>
      </c>
      <c r="S3" s="268" t="s">
        <v>609</v>
      </c>
      <c r="T3" s="269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61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61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62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63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62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63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55" t="s">
        <v>584</v>
      </c>
      <c r="G13" s="256"/>
      <c r="H13" s="256"/>
      <c r="I13" s="257"/>
      <c r="J13" s="18"/>
      <c r="M13" s="18"/>
      <c r="P13" t="s">
        <v>625</v>
      </c>
      <c r="Q13" s="49"/>
      <c r="R13" s="49"/>
      <c r="S13" s="255" t="s">
        <v>608</v>
      </c>
      <c r="T13" s="257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61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61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62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63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62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63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70"/>
      <c r="G23" s="27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55" t="s">
        <v>572</v>
      </c>
      <c r="G26" s="256"/>
      <c r="H26" s="256"/>
      <c r="I26" s="257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61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62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62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63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55" t="s">
        <v>572</v>
      </c>
      <c r="G36" s="256"/>
      <c r="H36" s="256"/>
      <c r="I36" s="257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61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62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62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63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55" t="s">
        <v>572</v>
      </c>
      <c r="G48" s="256"/>
      <c r="H48" s="256"/>
      <c r="I48" s="257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61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62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62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63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55" t="s">
        <v>572</v>
      </c>
      <c r="G58" s="256"/>
      <c r="H58" s="256"/>
      <c r="I58" s="257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61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62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62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63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55" t="s">
        <v>572</v>
      </c>
      <c r="G70" s="256"/>
      <c r="H70" s="256"/>
      <c r="I70" s="257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61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62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62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63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55" t="s">
        <v>572</v>
      </c>
      <c r="G80" s="256"/>
      <c r="H80" s="256"/>
      <c r="I80" s="257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61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62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62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63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55" t="s">
        <v>572</v>
      </c>
      <c r="G90" s="256"/>
      <c r="H90" s="256"/>
      <c r="I90" s="257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61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62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62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63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55" t="s">
        <v>572</v>
      </c>
      <c r="G100" s="256"/>
      <c r="H100" s="256"/>
      <c r="I100" s="257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61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62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62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63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55" t="s">
        <v>572</v>
      </c>
      <c r="G112" s="256"/>
      <c r="H112" s="256"/>
      <c r="I112" s="257"/>
      <c r="J112" s="18"/>
      <c r="M112" s="18"/>
    </row>
    <row r="113" spans="4:21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21" x14ac:dyDescent="0.2">
      <c r="D114" s="261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21" x14ac:dyDescent="0.2">
      <c r="D115" s="262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21" x14ac:dyDescent="0.2">
      <c r="D116" s="262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21" x14ac:dyDescent="0.2">
      <c r="D117" s="263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21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21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21" x14ac:dyDescent="0.2">
      <c r="F121" s="45">
        <v>4644</v>
      </c>
      <c r="G121" s="45">
        <v>250</v>
      </c>
      <c r="H121" s="45">
        <v>254</v>
      </c>
      <c r="I121" s="45">
        <v>361</v>
      </c>
    </row>
    <row r="124" spans="4:21" x14ac:dyDescent="0.2">
      <c r="D124" s="18"/>
      <c r="E124" s="18"/>
      <c r="F124" s="255" t="s">
        <v>572</v>
      </c>
      <c r="G124" s="256"/>
      <c r="H124" s="256"/>
      <c r="I124" s="257"/>
      <c r="J124" s="18"/>
      <c r="M124" s="18"/>
    </row>
    <row r="125" spans="4:21" x14ac:dyDescent="0.2">
      <c r="D125" s="18"/>
      <c r="E125" s="18"/>
      <c r="F125" s="230" t="s">
        <v>573</v>
      </c>
      <c r="G125" s="51" t="s">
        <v>574</v>
      </c>
      <c r="H125" s="51" t="s">
        <v>575</v>
      </c>
      <c r="I125" s="54" t="s">
        <v>576</v>
      </c>
      <c r="J125" s="231" t="s">
        <v>598</v>
      </c>
      <c r="K125" s="48" t="s">
        <v>599</v>
      </c>
      <c r="L125" s="62" t="s">
        <v>595</v>
      </c>
      <c r="M125" s="18"/>
    </row>
    <row r="126" spans="4:21" x14ac:dyDescent="0.2">
      <c r="D126" s="261" t="s">
        <v>578</v>
      </c>
      <c r="E126" s="20" t="s">
        <v>573</v>
      </c>
      <c r="F126">
        <v>4467</v>
      </c>
      <c r="G126">
        <v>65</v>
      </c>
      <c r="H126">
        <v>57</v>
      </c>
      <c r="I126">
        <v>88</v>
      </c>
      <c r="J126" s="27">
        <f>SUM(F126:I126)</f>
        <v>4677</v>
      </c>
      <c r="K126" s="50">
        <f>J126/J130</f>
        <v>0.84897440551824288</v>
      </c>
      <c r="L126" s="63">
        <f>F126/J126</f>
        <v>0.95509942270686332</v>
      </c>
      <c r="M126" s="18"/>
      <c r="N126" s="1">
        <f>2/(1/L126+1/F131)</f>
        <v>0.95951025668564061</v>
      </c>
    </row>
    <row r="127" spans="4:21" x14ac:dyDescent="0.2">
      <c r="D127" s="262"/>
      <c r="E127" s="21" t="s">
        <v>574</v>
      </c>
      <c r="F127">
        <v>82</v>
      </c>
      <c r="G127">
        <v>196</v>
      </c>
      <c r="H127">
        <v>4</v>
      </c>
      <c r="I127">
        <v>2</v>
      </c>
      <c r="J127" s="27">
        <f>SUM(F127:I127)</f>
        <v>284</v>
      </c>
      <c r="K127" s="50">
        <f>J127/J130</f>
        <v>5.1552005808676714E-2</v>
      </c>
      <c r="L127" s="63">
        <f>G127/J127</f>
        <v>0.6901408450704225</v>
      </c>
      <c r="M127" s="18"/>
      <c r="N127" s="1">
        <f>2/(1/L127+1/G131)</f>
        <v>0.71532846715328458</v>
      </c>
      <c r="R127" t="s">
        <v>1249</v>
      </c>
    </row>
    <row r="128" spans="4:21" x14ac:dyDescent="0.2">
      <c r="D128" s="262"/>
      <c r="E128" s="21" t="s">
        <v>575</v>
      </c>
      <c r="F128">
        <v>38</v>
      </c>
      <c r="G128">
        <v>2</v>
      </c>
      <c r="H128">
        <v>201</v>
      </c>
      <c r="I128">
        <v>9</v>
      </c>
      <c r="J128" s="27">
        <f>SUM(F128:I128)</f>
        <v>250</v>
      </c>
      <c r="K128" s="50">
        <f>J128/J130</f>
        <v>4.5380286803412599E-2</v>
      </c>
      <c r="L128" s="63">
        <f>H128/J128</f>
        <v>0.80400000000000005</v>
      </c>
      <c r="M128" s="18"/>
      <c r="N128" s="1">
        <f>2/(1/L128+1/H131)</f>
        <v>0.78058252427184471</v>
      </c>
      <c r="R128" t="s">
        <v>577</v>
      </c>
      <c r="S128" t="s">
        <v>579</v>
      </c>
      <c r="T128" t="s">
        <v>581</v>
      </c>
      <c r="U128" t="s">
        <v>132</v>
      </c>
    </row>
    <row r="129" spans="4:21" x14ac:dyDescent="0.2">
      <c r="D129" s="263"/>
      <c r="E129" s="22" t="s">
        <v>583</v>
      </c>
      <c r="F129">
        <v>47</v>
      </c>
      <c r="G129">
        <v>1</v>
      </c>
      <c r="H129">
        <v>3</v>
      </c>
      <c r="I129">
        <v>247</v>
      </c>
      <c r="J129" s="23">
        <f>SUM(F129:I129)</f>
        <v>298</v>
      </c>
      <c r="K129" s="52">
        <f>J129/J130</f>
        <v>5.4093301869667813E-2</v>
      </c>
      <c r="L129" s="64">
        <f>I129/J129</f>
        <v>0.82885906040268453</v>
      </c>
      <c r="M129" s="18"/>
      <c r="N129" s="1">
        <f>2/(1/L129+1/I131)</f>
        <v>0.76708074534161486</v>
      </c>
      <c r="R129">
        <v>0.92779999999999996</v>
      </c>
      <c r="S129">
        <v>0.73599999999999999</v>
      </c>
      <c r="T129">
        <v>0.77400000000000002</v>
      </c>
      <c r="U129">
        <v>0.75449999999999995</v>
      </c>
    </row>
    <row r="130" spans="4:21" x14ac:dyDescent="0.2">
      <c r="D130" s="18"/>
      <c r="E130" s="18"/>
      <c r="F130" s="227">
        <f>SUM(F126:F129)</f>
        <v>4634</v>
      </c>
      <c r="G130" s="228">
        <f>SUM(G126:G129)</f>
        <v>264</v>
      </c>
      <c r="H130" s="228">
        <f>SUM(H126:H129)</f>
        <v>265</v>
      </c>
      <c r="I130" s="229">
        <f>SUM(I126:I129)</f>
        <v>346</v>
      </c>
      <c r="J130" s="22">
        <f>SUM(J126:J129)</f>
        <v>5509</v>
      </c>
      <c r="M130" s="45" t="s">
        <v>624</v>
      </c>
      <c r="N130" s="45" t="s">
        <v>597</v>
      </c>
      <c r="O130" s="45" t="s">
        <v>595</v>
      </c>
      <c r="P130" s="45" t="s">
        <v>618</v>
      </c>
      <c r="R130">
        <v>4467</v>
      </c>
      <c r="S130">
        <v>65</v>
      </c>
      <c r="T130">
        <v>57</v>
      </c>
      <c r="U130">
        <v>88</v>
      </c>
    </row>
    <row r="131" spans="4:21" x14ac:dyDescent="0.2">
      <c r="D131" s="18"/>
      <c r="E131" s="36" t="s">
        <v>597</v>
      </c>
      <c r="F131" s="59">
        <f>F126/F130</f>
        <v>0.96396201985325858</v>
      </c>
      <c r="G131" s="59">
        <f>G127/G130</f>
        <v>0.74242424242424243</v>
      </c>
      <c r="H131" s="59">
        <f>H128/H130</f>
        <v>0.7584905660377359</v>
      </c>
      <c r="I131" s="60">
        <f>I129/I130</f>
        <v>0.71387283236994215</v>
      </c>
      <c r="J131" s="18"/>
      <c r="M131" s="46">
        <f>SUM(F126,G127,H128,I129 )/J130</f>
        <v>0.9277545834089671</v>
      </c>
      <c r="N131" s="66">
        <f>(G127+H128+I129)/SUM(G130:I130)</f>
        <v>0.73599999999999999</v>
      </c>
      <c r="O131" s="46">
        <f>(G127+H128+I129)/SUM(J127:J129)</f>
        <v>0.77403846153846156</v>
      </c>
      <c r="P131" s="67">
        <f>2*N131*O131/(N131+O131)</f>
        <v>0.75454012888107802</v>
      </c>
      <c r="R131">
        <v>82</v>
      </c>
      <c r="S131">
        <v>196</v>
      </c>
      <c r="T131">
        <v>4</v>
      </c>
      <c r="U131">
        <v>2</v>
      </c>
    </row>
    <row r="132" spans="4:21" x14ac:dyDescent="0.2">
      <c r="R132">
        <v>38</v>
      </c>
      <c r="S132">
        <v>2</v>
      </c>
      <c r="T132">
        <v>201</v>
      </c>
      <c r="U132">
        <v>9</v>
      </c>
    </row>
    <row r="133" spans="4:21" x14ac:dyDescent="0.2">
      <c r="D133" s="18"/>
      <c r="E133" s="18"/>
      <c r="F133" s="255" t="s">
        <v>572</v>
      </c>
      <c r="G133" s="256"/>
      <c r="H133" s="256"/>
      <c r="I133" s="257"/>
      <c r="J133" s="18"/>
      <c r="M133" s="18"/>
      <c r="R133">
        <v>47</v>
      </c>
      <c r="S133">
        <v>1</v>
      </c>
      <c r="T133">
        <v>3</v>
      </c>
      <c r="U133">
        <v>247</v>
      </c>
    </row>
    <row r="134" spans="4:21" x14ac:dyDescent="0.2">
      <c r="D134" s="18"/>
      <c r="E134" s="18"/>
      <c r="F134" s="230" t="s">
        <v>573</v>
      </c>
      <c r="G134" s="51" t="s">
        <v>574</v>
      </c>
      <c r="H134" s="51" t="s">
        <v>575</v>
      </c>
      <c r="I134" s="54" t="s">
        <v>576</v>
      </c>
      <c r="J134" s="231" t="s">
        <v>598</v>
      </c>
      <c r="K134" s="48" t="s">
        <v>599</v>
      </c>
      <c r="L134" s="62" t="s">
        <v>595</v>
      </c>
      <c r="M134" s="18"/>
    </row>
    <row r="135" spans="4:21" x14ac:dyDescent="0.2">
      <c r="D135" s="261" t="s">
        <v>578</v>
      </c>
      <c r="E135" s="20" t="s">
        <v>573</v>
      </c>
      <c r="F135">
        <v>4467</v>
      </c>
      <c r="G135">
        <v>65</v>
      </c>
      <c r="H135">
        <v>60</v>
      </c>
      <c r="I135">
        <v>85</v>
      </c>
      <c r="J135" s="27">
        <f>SUM(F135:I135)</f>
        <v>4677</v>
      </c>
      <c r="K135" s="50">
        <f>J135/J139</f>
        <v>0.84897440551824288</v>
      </c>
      <c r="L135" s="63">
        <f>F135/J135</f>
        <v>0.95509942270686332</v>
      </c>
      <c r="M135" s="18"/>
      <c r="N135" s="1">
        <f>2/(1/L135+1/F140)</f>
        <v>0.95951025668564061</v>
      </c>
      <c r="R135" t="s">
        <v>1250</v>
      </c>
      <c r="S135" t="s">
        <v>1251</v>
      </c>
      <c r="T135" t="s">
        <v>1252</v>
      </c>
      <c r="U135">
        <v>11</v>
      </c>
    </row>
    <row r="136" spans="4:21" x14ac:dyDescent="0.2">
      <c r="D136" s="262"/>
      <c r="E136" s="21" t="s">
        <v>574</v>
      </c>
      <c r="F136">
        <v>82</v>
      </c>
      <c r="G136">
        <v>197</v>
      </c>
      <c r="H136">
        <v>4</v>
      </c>
      <c r="I136">
        <v>1</v>
      </c>
      <c r="J136" s="27">
        <f>SUM(F136:I136)</f>
        <v>284</v>
      </c>
      <c r="K136" s="50">
        <f>J136/J139</f>
        <v>5.1552005808676714E-2</v>
      </c>
      <c r="L136" s="63">
        <f>G136/J136</f>
        <v>0.69366197183098588</v>
      </c>
      <c r="M136" s="18"/>
      <c r="N136" s="1">
        <f>2/(1/L136+1/G140)</f>
        <v>0.71897810218978109</v>
      </c>
      <c r="R136" t="s">
        <v>1249</v>
      </c>
      <c r="S136" t="s">
        <v>1253</v>
      </c>
      <c r="T136" t="s">
        <v>1254</v>
      </c>
    </row>
    <row r="137" spans="4:21" x14ac:dyDescent="0.2">
      <c r="D137" s="262"/>
      <c r="E137" s="21" t="s">
        <v>575</v>
      </c>
      <c r="F137">
        <v>38</v>
      </c>
      <c r="G137">
        <v>1</v>
      </c>
      <c r="H137">
        <v>204</v>
      </c>
      <c r="I137">
        <v>7</v>
      </c>
      <c r="J137" s="27">
        <f>SUM(F137:I137)</f>
        <v>250</v>
      </c>
      <c r="K137" s="50">
        <f>J137/J139</f>
        <v>4.5380286803412599E-2</v>
      </c>
      <c r="L137" s="63">
        <f>H137/J137</f>
        <v>0.81599999999999995</v>
      </c>
      <c r="M137" s="18"/>
      <c r="N137" s="1">
        <f>2/(1/L137+1/H140)</f>
        <v>0.78011472275334615</v>
      </c>
      <c r="R137" t="s">
        <v>577</v>
      </c>
      <c r="S137" t="s">
        <v>579</v>
      </c>
      <c r="T137" t="s">
        <v>581</v>
      </c>
      <c r="U137" t="s">
        <v>132</v>
      </c>
    </row>
    <row r="138" spans="4:21" x14ac:dyDescent="0.2">
      <c r="D138" s="263"/>
      <c r="E138" s="22" t="s">
        <v>583</v>
      </c>
      <c r="F138">
        <v>47</v>
      </c>
      <c r="G138">
        <v>1</v>
      </c>
      <c r="H138">
        <v>5</v>
      </c>
      <c r="I138">
        <v>245</v>
      </c>
      <c r="J138" s="23">
        <f>SUM(F138:I138)</f>
        <v>298</v>
      </c>
      <c r="K138" s="52">
        <f>J138/J139</f>
        <v>5.4093301869667813E-2</v>
      </c>
      <c r="L138" s="64">
        <f>I138/J138</f>
        <v>0.82214765100671139</v>
      </c>
      <c r="M138" s="18"/>
      <c r="N138" s="1">
        <f>2/(1/L138+1/I140)</f>
        <v>0.77044025157232698</v>
      </c>
      <c r="R138">
        <v>0.92810000000000004</v>
      </c>
      <c r="S138">
        <v>0.73829999999999996</v>
      </c>
      <c r="T138">
        <v>0.77639999999999998</v>
      </c>
      <c r="U138">
        <v>0.75690000000000002</v>
      </c>
    </row>
    <row r="139" spans="4:21" x14ac:dyDescent="0.2">
      <c r="D139" s="18"/>
      <c r="E139" s="18"/>
      <c r="F139" s="227">
        <f>SUM(F135:F138)</f>
        <v>4634</v>
      </c>
      <c r="G139" s="228">
        <f>SUM(G135:G138)</f>
        <v>264</v>
      </c>
      <c r="H139" s="228">
        <f>SUM(H135:H138)</f>
        <v>273</v>
      </c>
      <c r="I139" s="229">
        <f>SUM(I135:I138)</f>
        <v>338</v>
      </c>
      <c r="J139" s="22">
        <f>SUM(J135:J138)</f>
        <v>5509</v>
      </c>
      <c r="M139" s="45" t="s">
        <v>624</v>
      </c>
      <c r="N139" s="45" t="s">
        <v>597</v>
      </c>
      <c r="O139" s="45" t="s">
        <v>595</v>
      </c>
      <c r="P139" s="45" t="s">
        <v>618</v>
      </c>
      <c r="R139">
        <v>4467</v>
      </c>
      <c r="S139">
        <v>65</v>
      </c>
      <c r="T139">
        <v>60</v>
      </c>
      <c r="U139">
        <v>85</v>
      </c>
    </row>
    <row r="140" spans="4:21" x14ac:dyDescent="0.2">
      <c r="D140" s="18"/>
      <c r="E140" s="36" t="s">
        <v>597</v>
      </c>
      <c r="F140" s="59">
        <f>F135/F139</f>
        <v>0.96396201985325858</v>
      </c>
      <c r="G140" s="59">
        <f>G136/G139</f>
        <v>0.74621212121212122</v>
      </c>
      <c r="H140" s="59">
        <f>H137/H139</f>
        <v>0.74725274725274726</v>
      </c>
      <c r="I140" s="60">
        <f>I138/I139</f>
        <v>0.7248520710059172</v>
      </c>
      <c r="J140" s="18"/>
      <c r="M140" s="46">
        <f>SUM(F135,G136,H137,I138 )/J139</f>
        <v>0.9281176257033944</v>
      </c>
      <c r="N140" s="66">
        <f>(G136+H137+I138)/SUM(G139:I139)</f>
        <v>0.73828571428571432</v>
      </c>
      <c r="O140" s="46">
        <f>(G136+H137+I138)/SUM(J136:J138)</f>
        <v>0.77644230769230771</v>
      </c>
      <c r="P140" s="67">
        <f>2*N140*O140/(N140+O140)</f>
        <v>0.75688342120679564</v>
      </c>
      <c r="R140">
        <v>82</v>
      </c>
      <c r="S140">
        <v>197</v>
      </c>
      <c r="T140">
        <v>4</v>
      </c>
      <c r="U140">
        <v>1</v>
      </c>
    </row>
    <row r="141" spans="4:21" x14ac:dyDescent="0.2">
      <c r="R141">
        <v>38</v>
      </c>
      <c r="S141">
        <v>1</v>
      </c>
      <c r="T141">
        <v>204</v>
      </c>
      <c r="U141">
        <v>7</v>
      </c>
    </row>
    <row r="142" spans="4:21" x14ac:dyDescent="0.2">
      <c r="D142" s="18"/>
      <c r="E142" s="18"/>
      <c r="F142" s="255" t="s">
        <v>572</v>
      </c>
      <c r="G142" s="256"/>
      <c r="H142" s="256"/>
      <c r="I142" s="257"/>
      <c r="J142" s="18"/>
      <c r="M142" s="18"/>
      <c r="R142">
        <v>47</v>
      </c>
      <c r="S142">
        <v>1</v>
      </c>
      <c r="T142">
        <v>5</v>
      </c>
      <c r="U142">
        <v>245</v>
      </c>
    </row>
    <row r="143" spans="4:21" x14ac:dyDescent="0.2">
      <c r="D143" s="18"/>
      <c r="E143" s="18"/>
      <c r="F143" s="230" t="s">
        <v>573</v>
      </c>
      <c r="G143" s="51" t="s">
        <v>574</v>
      </c>
      <c r="H143" s="51" t="s">
        <v>575</v>
      </c>
      <c r="I143" s="54" t="s">
        <v>576</v>
      </c>
      <c r="J143" s="231" t="s">
        <v>598</v>
      </c>
      <c r="K143" s="48" t="s">
        <v>599</v>
      </c>
      <c r="L143" s="62" t="s">
        <v>595</v>
      </c>
      <c r="M143" s="18"/>
    </row>
    <row r="144" spans="4:21" x14ac:dyDescent="0.2">
      <c r="D144" s="261" t="s">
        <v>578</v>
      </c>
      <c r="E144" s="20" t="s">
        <v>573</v>
      </c>
      <c r="F144">
        <v>4477</v>
      </c>
      <c r="G144">
        <v>60</v>
      </c>
      <c r="H144">
        <v>57</v>
      </c>
      <c r="I144">
        <v>83</v>
      </c>
      <c r="J144" s="27">
        <f>SUM(F144:I144)</f>
        <v>4677</v>
      </c>
      <c r="K144" s="50">
        <f>J144/J148</f>
        <v>0.84897440551824288</v>
      </c>
      <c r="L144" s="63">
        <f>F144/J144</f>
        <v>0.95723754543510797</v>
      </c>
      <c r="M144" s="18"/>
      <c r="N144" s="1">
        <f>2/(1/L144+1/F149)</f>
        <v>0.96052349281270133</v>
      </c>
      <c r="R144" t="s">
        <v>1255</v>
      </c>
      <c r="S144" t="s">
        <v>1256</v>
      </c>
      <c r="T144" t="s">
        <v>1257</v>
      </c>
      <c r="U144">
        <v>11</v>
      </c>
    </row>
    <row r="145" spans="4:21" x14ac:dyDescent="0.2">
      <c r="D145" s="262"/>
      <c r="E145" s="21" t="s">
        <v>574</v>
      </c>
      <c r="F145">
        <v>82</v>
      </c>
      <c r="G145">
        <v>197</v>
      </c>
      <c r="H145">
        <v>4</v>
      </c>
      <c r="I145">
        <v>1</v>
      </c>
      <c r="J145" s="27">
        <f>SUM(F145:I145)</f>
        <v>284</v>
      </c>
      <c r="K145" s="50">
        <f>J145/J148</f>
        <v>5.1552005808676714E-2</v>
      </c>
      <c r="L145" s="63">
        <f>G145/J145</f>
        <v>0.69366197183098588</v>
      </c>
      <c r="M145" s="18"/>
      <c r="N145" s="1">
        <f>2/(1/L145+1/G149)</f>
        <v>0.725598526703499</v>
      </c>
      <c r="R145" t="s">
        <v>1249</v>
      </c>
      <c r="S145" t="s">
        <v>1253</v>
      </c>
      <c r="T145" t="s">
        <v>1258</v>
      </c>
    </row>
    <row r="146" spans="4:21" x14ac:dyDescent="0.2">
      <c r="D146" s="262"/>
      <c r="E146" s="21" t="s">
        <v>575</v>
      </c>
      <c r="F146">
        <v>39</v>
      </c>
      <c r="G146">
        <v>1</v>
      </c>
      <c r="H146">
        <v>203</v>
      </c>
      <c r="I146">
        <v>7</v>
      </c>
      <c r="J146" s="27">
        <f>SUM(F146:I146)</f>
        <v>250</v>
      </c>
      <c r="K146" s="50">
        <f>J146/J148</f>
        <v>4.5380286803412599E-2</v>
      </c>
      <c r="L146" s="63">
        <f>H146/J146</f>
        <v>0.81200000000000006</v>
      </c>
      <c r="M146" s="18"/>
      <c r="N146" s="1">
        <f>2/(1/L146+1/H149)</f>
        <v>0.78227360308285165</v>
      </c>
      <c r="R146" t="s">
        <v>577</v>
      </c>
      <c r="S146" t="s">
        <v>579</v>
      </c>
      <c r="T146" t="s">
        <v>581</v>
      </c>
      <c r="U146" t="s">
        <v>132</v>
      </c>
    </row>
    <row r="147" spans="4:21" x14ac:dyDescent="0.2">
      <c r="D147" s="263"/>
      <c r="E147" s="22" t="s">
        <v>583</v>
      </c>
      <c r="F147">
        <v>47</v>
      </c>
      <c r="G147">
        <v>1</v>
      </c>
      <c r="H147">
        <v>5</v>
      </c>
      <c r="I147">
        <v>245</v>
      </c>
      <c r="J147" s="23">
        <f>SUM(F147:I147)</f>
        <v>298</v>
      </c>
      <c r="K147" s="52">
        <f>J147/J148</f>
        <v>5.4093301869667813E-2</v>
      </c>
      <c r="L147" s="64">
        <f>I147/J147</f>
        <v>0.82214765100671139</v>
      </c>
      <c r="M147" s="18"/>
      <c r="N147" s="1">
        <f>2/(1/L147+1/I149)</f>
        <v>0.77287066246056779</v>
      </c>
      <c r="R147">
        <v>0.92979999999999996</v>
      </c>
      <c r="S147">
        <v>0.74650000000000005</v>
      </c>
      <c r="T147">
        <v>0.7752</v>
      </c>
      <c r="U147">
        <v>0.76060000000000005</v>
      </c>
    </row>
    <row r="148" spans="4:21" x14ac:dyDescent="0.2">
      <c r="D148" s="18"/>
      <c r="E148" s="18"/>
      <c r="F148" s="227">
        <f>SUM(F144:F147)</f>
        <v>4645</v>
      </c>
      <c r="G148" s="228">
        <f>SUM(G144:G147)</f>
        <v>259</v>
      </c>
      <c r="H148" s="228">
        <f>SUM(H144:H147)</f>
        <v>269</v>
      </c>
      <c r="I148" s="229">
        <f>SUM(I144:I147)</f>
        <v>336</v>
      </c>
      <c r="J148" s="22">
        <f>SUM(J144:J147)</f>
        <v>5509</v>
      </c>
      <c r="M148" s="45" t="s">
        <v>624</v>
      </c>
      <c r="N148" s="45" t="s">
        <v>597</v>
      </c>
      <c r="O148" s="45" t="s">
        <v>595</v>
      </c>
      <c r="P148" s="45" t="s">
        <v>618</v>
      </c>
      <c r="R148">
        <v>4477</v>
      </c>
      <c r="S148">
        <v>60</v>
      </c>
      <c r="T148">
        <v>57</v>
      </c>
      <c r="U148">
        <v>83</v>
      </c>
    </row>
    <row r="149" spans="4:21" x14ac:dyDescent="0.2">
      <c r="D149" s="18"/>
      <c r="E149" s="36" t="s">
        <v>597</v>
      </c>
      <c r="F149" s="59">
        <f>F144/F148</f>
        <v>0.96383207750269106</v>
      </c>
      <c r="G149" s="59">
        <f>G145/G148</f>
        <v>0.76061776061776065</v>
      </c>
      <c r="H149" s="59">
        <f>H146/H148</f>
        <v>0.75464684014869887</v>
      </c>
      <c r="I149" s="60">
        <f>I147/I148</f>
        <v>0.72916666666666663</v>
      </c>
      <c r="J149" s="18"/>
      <c r="M149" s="46">
        <f>SUM(F144,G145,H146,I147 )/J148</f>
        <v>0.92975131602831729</v>
      </c>
      <c r="N149" s="66">
        <f>(G145+H146+I147)/SUM(G148:I148)</f>
        <v>0.74652777777777779</v>
      </c>
      <c r="O149" s="46">
        <f>(G145+H146+I147)/SUM(J145:J147)</f>
        <v>0.77524038461538458</v>
      </c>
      <c r="P149" s="67">
        <f>2*N149*O149/(N149+O149)</f>
        <v>0.76061320754716977</v>
      </c>
      <c r="R149">
        <v>82</v>
      </c>
      <c r="S149">
        <v>197</v>
      </c>
      <c r="T149">
        <v>4</v>
      </c>
      <c r="U149">
        <v>1</v>
      </c>
    </row>
    <row r="150" spans="4:21" x14ac:dyDescent="0.2">
      <c r="R150">
        <v>39</v>
      </c>
      <c r="S150">
        <v>1</v>
      </c>
      <c r="T150">
        <v>203</v>
      </c>
      <c r="U150">
        <v>7</v>
      </c>
    </row>
    <row r="151" spans="4:21" x14ac:dyDescent="0.2">
      <c r="R151">
        <v>47</v>
      </c>
      <c r="S151">
        <v>1</v>
      </c>
      <c r="T151">
        <v>5</v>
      </c>
      <c r="U151">
        <v>245</v>
      </c>
    </row>
    <row r="154" spans="4:21" x14ac:dyDescent="0.2">
      <c r="N154" s="1"/>
    </row>
    <row r="155" spans="4:21" x14ac:dyDescent="0.2">
      <c r="N155" s="1"/>
    </row>
    <row r="156" spans="4:21" x14ac:dyDescent="0.2">
      <c r="N156" s="1"/>
    </row>
    <row r="157" spans="4:21" x14ac:dyDescent="0.2">
      <c r="N157" s="1"/>
    </row>
  </sheetData>
  <mergeCells count="33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  <mergeCell ref="D144:D147"/>
    <mergeCell ref="F124:I124"/>
    <mergeCell ref="D126:D129"/>
    <mergeCell ref="F133:I133"/>
    <mergeCell ref="D135:D138"/>
    <mergeCell ref="F142:I1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A112" zoomScale="70" zoomScaleNormal="70" zoomScalePageLayoutView="70" workbookViewId="0">
      <selection activeCell="Q26" sqref="Q2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77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11" zoomScale="72" zoomScaleNormal="72" zoomScalePageLayoutView="72" workbookViewId="0">
      <selection activeCell="O169" sqref="O169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55" t="s">
        <v>572</v>
      </c>
      <c r="Q153" s="256"/>
      <c r="R153" s="256"/>
      <c r="S153" s="257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58" t="s">
        <v>578</v>
      </c>
      <c r="O155" s="20" t="s">
        <v>573</v>
      </c>
      <c r="P155" s="138">
        <v>4487</v>
      </c>
      <c r="Q155" s="120">
        <v>89</v>
      </c>
      <c r="R155" s="120">
        <v>42</v>
      </c>
      <c r="S155" s="124">
        <v>45</v>
      </c>
      <c r="T155" s="27">
        <f>SUM(P155:S155)</f>
        <v>4663</v>
      </c>
      <c r="U155" s="50">
        <f>T155/T159</f>
        <v>0.84643310945725181</v>
      </c>
      <c r="V155" s="63">
        <f>P155/T155</f>
        <v>0.96225605833154626</v>
      </c>
      <c r="W155" s="18"/>
      <c r="X155" s="1">
        <f>2/(1/V155+1/P160)</f>
        <v>0.96081370449678805</v>
      </c>
    </row>
    <row r="156" spans="14:26" x14ac:dyDescent="0.2">
      <c r="N156" s="259"/>
      <c r="O156" s="21" t="s">
        <v>574</v>
      </c>
      <c r="P156" s="131">
        <v>56</v>
      </c>
      <c r="Q156" s="120">
        <v>191</v>
      </c>
      <c r="R156" s="120">
        <v>1</v>
      </c>
      <c r="S156" s="124">
        <v>0</v>
      </c>
      <c r="T156" s="27">
        <f>SUM(P156:S156)</f>
        <v>248</v>
      </c>
      <c r="U156" s="50">
        <f>T156/T159</f>
        <v>4.5017244508985296E-2</v>
      </c>
      <c r="V156" s="63">
        <f>Q156/T156</f>
        <v>0.77016129032258063</v>
      </c>
      <c r="W156" s="18"/>
      <c r="X156" s="1">
        <f>2/(1/V156+1/Q160)</f>
        <v>0.71804511278195482</v>
      </c>
      <c r="Y156" s="18"/>
    </row>
    <row r="157" spans="14:26" x14ac:dyDescent="0.2">
      <c r="N157" s="259"/>
      <c r="O157" s="21" t="s">
        <v>575</v>
      </c>
      <c r="P157" s="131">
        <v>45</v>
      </c>
      <c r="Q157" s="120">
        <v>2</v>
      </c>
      <c r="R157" s="120">
        <v>199</v>
      </c>
      <c r="S157" s="124">
        <v>4</v>
      </c>
      <c r="T157" s="27">
        <f>SUM(P157:S157)</f>
        <v>250</v>
      </c>
      <c r="U157" s="50">
        <f>T157/T159</f>
        <v>4.5380286803412599E-2</v>
      </c>
      <c r="V157" s="63">
        <f>R157/T157</f>
        <v>0.79600000000000004</v>
      </c>
      <c r="W157" s="18"/>
      <c r="X157" s="1">
        <f>2/(1/V157+1/R160)</f>
        <v>0.79600000000000004</v>
      </c>
    </row>
    <row r="158" spans="14:26" x14ac:dyDescent="0.2">
      <c r="N158" s="260"/>
      <c r="O158" s="22" t="s">
        <v>583</v>
      </c>
      <c r="P158" s="137">
        <v>89</v>
      </c>
      <c r="Q158" s="125">
        <v>2</v>
      </c>
      <c r="R158" s="125">
        <v>8</v>
      </c>
      <c r="S158" s="126">
        <v>249</v>
      </c>
      <c r="T158" s="23">
        <f>SUM(P158:S158)</f>
        <v>348</v>
      </c>
      <c r="U158" s="52">
        <f>T158/T159</f>
        <v>6.316935923035033E-2</v>
      </c>
      <c r="V158" s="64">
        <f>S158/T158</f>
        <v>0.71551724137931039</v>
      </c>
      <c r="W158" s="18"/>
      <c r="X158" s="1">
        <f>2/(1/V158+1/S160)</f>
        <v>0.77089783281733748</v>
      </c>
    </row>
    <row r="159" spans="14:26" x14ac:dyDescent="0.2">
      <c r="N159" s="18"/>
      <c r="O159" s="18"/>
      <c r="P159" s="184">
        <f t="shared" ref="P159:Q159" si="0">SUM(P155:P158)</f>
        <v>4677</v>
      </c>
      <c r="Q159" s="184">
        <f t="shared" si="0"/>
        <v>284</v>
      </c>
      <c r="R159" s="184">
        <f>SUM(R155:R158)</f>
        <v>250</v>
      </c>
      <c r="S159" s="185">
        <f>SUM(S155:S158)</f>
        <v>298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0.95937566816335262</v>
      </c>
      <c r="Q160" s="59">
        <f>Q156/Q159</f>
        <v>0.67253521126760563</v>
      </c>
      <c r="R160" s="59">
        <f>R157/R159</f>
        <v>0.79600000000000004</v>
      </c>
      <c r="S160" s="60">
        <f>S158/S159</f>
        <v>0.83557046979865768</v>
      </c>
      <c r="T160" s="18"/>
      <c r="U160" s="45"/>
      <c r="V160" s="45"/>
      <c r="W160" s="46">
        <f>SUM(P155,Q156,R157,S158 )/T159</f>
        <v>0.93047740061717188</v>
      </c>
      <c r="X160" s="66">
        <f>(Q156+R157+S158)/SUM(Q159:S159)</f>
        <v>0.76802884615384615</v>
      </c>
      <c r="Y160" s="46">
        <f>(Q156+R157+S158)/SUM(T156:T158)</f>
        <v>0.75531914893617025</v>
      </c>
      <c r="Z160" s="67">
        <f>2*X160*Y160/(X160+Y160)</f>
        <v>0.76162097735399281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55" t="s">
        <v>572</v>
      </c>
      <c r="E3" s="256"/>
      <c r="F3" s="256"/>
      <c r="G3" s="257"/>
      <c r="H3" s="45"/>
      <c r="I3" s="18"/>
      <c r="N3" s="18"/>
      <c r="O3" s="45"/>
      <c r="P3" s="255" t="s">
        <v>572</v>
      </c>
      <c r="Q3" s="256"/>
      <c r="R3" s="256"/>
      <c r="S3" s="257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61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61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62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62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62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62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63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63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55" t="s">
        <v>572</v>
      </c>
      <c r="E13" s="256"/>
      <c r="F13" s="256"/>
      <c r="G13" s="257"/>
      <c r="H13" s="45"/>
      <c r="N13" s="18"/>
      <c r="O13" s="45"/>
      <c r="P13" s="255" t="s">
        <v>572</v>
      </c>
      <c r="Q13" s="256"/>
      <c r="R13" s="256"/>
      <c r="S13" s="257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61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61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62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62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62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62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63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63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55" t="s">
        <v>572</v>
      </c>
      <c r="E25" s="256"/>
      <c r="F25" s="256"/>
      <c r="G25" s="257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55" t="s">
        <v>572</v>
      </c>
      <c r="Q26" s="256"/>
      <c r="R26" s="256"/>
      <c r="S26" s="257"/>
      <c r="T26" s="45"/>
      <c r="U26" s="45"/>
      <c r="V26" s="45"/>
      <c r="W26" s="18"/>
    </row>
    <row r="27" spans="2:26" x14ac:dyDescent="0.2">
      <c r="B27" s="261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62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61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62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62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63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62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63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55" t="s">
        <v>572</v>
      </c>
      <c r="E35" s="256"/>
      <c r="F35" s="256"/>
      <c r="G35" s="257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573</v>
      </c>
      <c r="E36" s="51" t="s">
        <v>574</v>
      </c>
      <c r="F36" s="51" t="s">
        <v>575</v>
      </c>
      <c r="G36" s="54" t="s">
        <v>576</v>
      </c>
      <c r="H36" s="97" t="s">
        <v>598</v>
      </c>
      <c r="I36" s="43" t="s">
        <v>595</v>
      </c>
      <c r="N36" s="18"/>
      <c r="O36" s="45"/>
      <c r="P36" s="255" t="s">
        <v>572</v>
      </c>
      <c r="Q36" s="256"/>
      <c r="R36" s="256"/>
      <c r="S36" s="257"/>
      <c r="T36" s="45"/>
      <c r="U36" s="45"/>
      <c r="V36" s="45"/>
    </row>
    <row r="37" spans="2:26" x14ac:dyDescent="0.2">
      <c r="B37" s="261" t="s">
        <v>578</v>
      </c>
      <c r="C37" s="55" t="s">
        <v>573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62"/>
      <c r="C38" s="73" t="s">
        <v>574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61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62"/>
      <c r="C39" s="73" t="s">
        <v>575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62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63"/>
      <c r="C40" s="56" t="s">
        <v>576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62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63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abSelected="1" topLeftCell="A200" zoomScale="70" zoomScaleNormal="70" zoomScalePageLayoutView="70" workbookViewId="0">
      <selection activeCell="E227" sqref="E227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64" t="s">
        <v>5</v>
      </c>
      <c r="K1" s="264"/>
      <c r="L1" s="264"/>
      <c r="M1" s="264"/>
      <c r="N1" s="264" t="s">
        <v>545</v>
      </c>
      <c r="O1" s="264"/>
      <c r="P1" s="264"/>
      <c r="Q1" s="264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1:9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1:9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1:9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1:9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1:9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1:9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1:9" x14ac:dyDescent="0.2">
      <c r="C219" s="3" t="s">
        <v>909</v>
      </c>
      <c r="D219" s="108">
        <v>0.914593736874037</v>
      </c>
      <c r="E219" s="108">
        <v>0.87771461886022395</v>
      </c>
    </row>
    <row r="222" spans="1:9" x14ac:dyDescent="0.2">
      <c r="A222" s="3" t="s">
        <v>1355</v>
      </c>
      <c r="C222" s="3" t="s">
        <v>1356</v>
      </c>
      <c r="F222" s="254">
        <v>0.90710000000000002</v>
      </c>
      <c r="G222" s="254">
        <v>0.65739999999999998</v>
      </c>
      <c r="H222" s="254">
        <v>0.74280000000000002</v>
      </c>
      <c r="I222" s="254">
        <v>0.69750000000000001</v>
      </c>
    </row>
    <row r="223" spans="1:9" x14ac:dyDescent="0.2">
      <c r="A223" s="3" t="s">
        <v>1348</v>
      </c>
      <c r="C223" s="3" t="s">
        <v>1345</v>
      </c>
      <c r="F223" s="254">
        <v>0.9052</v>
      </c>
      <c r="G223" s="254">
        <v>0.72960000000000003</v>
      </c>
      <c r="H223" s="254">
        <v>0.54810000000000003</v>
      </c>
      <c r="I223" s="254">
        <v>0.62590000000000001</v>
      </c>
    </row>
    <row r="224" spans="1:9" x14ac:dyDescent="0.2">
      <c r="A224" s="3" t="s">
        <v>1330</v>
      </c>
      <c r="C224" s="3" t="s">
        <v>1347</v>
      </c>
      <c r="F224" s="254">
        <v>0.90669999999999995</v>
      </c>
      <c r="G224" s="254">
        <v>0.65980000000000005</v>
      </c>
      <c r="H224" s="254">
        <v>0.69230000000000003</v>
      </c>
      <c r="I224" s="254">
        <v>0.67569999999999997</v>
      </c>
    </row>
    <row r="225" spans="1:19" x14ac:dyDescent="0.2">
      <c r="A225" s="3" t="s">
        <v>1349</v>
      </c>
      <c r="C225" s="3" t="s">
        <v>1346</v>
      </c>
      <c r="F225" s="254">
        <v>0.90710000000000002</v>
      </c>
      <c r="G225" s="254">
        <v>0.67090000000000005</v>
      </c>
      <c r="H225" s="254">
        <v>0.69110000000000005</v>
      </c>
      <c r="I225" s="254">
        <v>0.68089999999999995</v>
      </c>
    </row>
    <row r="226" spans="1:19" x14ac:dyDescent="0.2">
      <c r="A226" s="3" t="s">
        <v>1141</v>
      </c>
      <c r="C226" s="3" t="s">
        <v>1352</v>
      </c>
      <c r="F226" s="254">
        <v>0.89690000000000003</v>
      </c>
      <c r="G226" s="254">
        <v>0.6331</v>
      </c>
      <c r="H226" s="254">
        <v>0.66590000000000005</v>
      </c>
      <c r="I226" s="254">
        <v>0.64910000000000001</v>
      </c>
    </row>
    <row r="227" spans="1:19" x14ac:dyDescent="0.2">
      <c r="A227" s="3" t="s">
        <v>1152</v>
      </c>
      <c r="C227" s="3" t="s">
        <v>1354</v>
      </c>
      <c r="F227" s="254">
        <v>0.91049999999999998</v>
      </c>
      <c r="G227" s="254">
        <v>0.73299999999999998</v>
      </c>
      <c r="H227" s="254">
        <v>0.59740000000000004</v>
      </c>
      <c r="I227" s="254">
        <v>0.6583</v>
      </c>
    </row>
    <row r="228" spans="1:19" x14ac:dyDescent="0.2">
      <c r="A228" s="3" t="s">
        <v>1350</v>
      </c>
      <c r="C228" s="3" t="s">
        <v>1351</v>
      </c>
      <c r="F228" s="254">
        <v>0.9143</v>
      </c>
      <c r="G228" s="254">
        <v>0.71619999999999995</v>
      </c>
      <c r="H228" s="254">
        <v>0.69469999999999998</v>
      </c>
      <c r="I228" s="254">
        <v>0.70530000000000004</v>
      </c>
      <c r="J228" s="104"/>
      <c r="K228" s="104"/>
    </row>
    <row r="229" spans="1:19" x14ac:dyDescent="0.2">
      <c r="A229" s="3" t="s">
        <v>1353</v>
      </c>
    </row>
    <row r="232" spans="1:19" x14ac:dyDescent="0.2"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3"/>
  <sheetViews>
    <sheetView topLeftCell="A258" zoomScale="70" zoomScaleNormal="70" zoomScalePageLayoutView="70" workbookViewId="0">
      <selection activeCell="C288" sqref="C288"/>
    </sheetView>
  </sheetViews>
  <sheetFormatPr baseColWidth="10" defaultRowHeight="16" x14ac:dyDescent="0.2"/>
  <cols>
    <col min="1" max="1" width="18" bestFit="1" customWidth="1"/>
    <col min="2" max="2" width="99.33203125" customWidth="1"/>
    <col min="3" max="3" width="26.83203125" style="248" bestFit="1" customWidth="1"/>
    <col min="4" max="6" width="0" style="57" hidden="1" customWidth="1"/>
    <col min="7" max="7" width="0" style="248" hidden="1" customWidth="1"/>
    <col min="8" max="8" width="0" style="252" hidden="1" customWidth="1"/>
    <col min="9" max="10" width="0" style="57" hidden="1" customWidth="1"/>
    <col min="11" max="11" width="0" style="248" hidden="1" customWidth="1"/>
    <col min="12" max="12" width="10.83203125" style="252"/>
    <col min="13" max="14" width="10.83203125" style="57"/>
    <col min="15" max="15" width="10.83203125" style="248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40"/>
      <c r="D1" s="265" t="s">
        <v>5</v>
      </c>
      <c r="E1" s="265"/>
      <c r="F1" s="265"/>
      <c r="G1" s="266"/>
      <c r="H1" s="249"/>
      <c r="I1" s="139"/>
      <c r="J1" s="139"/>
      <c r="K1" s="250"/>
      <c r="L1" s="267" t="s">
        <v>4</v>
      </c>
      <c r="M1" s="265"/>
      <c r="N1" s="265"/>
      <c r="O1" s="266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40"/>
      <c r="D2" s="234" t="s">
        <v>1</v>
      </c>
      <c r="E2" s="234" t="s">
        <v>2</v>
      </c>
      <c r="F2" s="234" t="s">
        <v>3</v>
      </c>
      <c r="G2" s="240" t="s">
        <v>0</v>
      </c>
      <c r="H2" s="233"/>
      <c r="I2" s="234"/>
      <c r="J2" s="234"/>
      <c r="K2" s="240"/>
      <c r="L2" s="233" t="s">
        <v>1</v>
      </c>
      <c r="M2" s="234" t="s">
        <v>2</v>
      </c>
      <c r="N2" s="234" t="s">
        <v>3</v>
      </c>
      <c r="O2" s="240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48" t="s">
        <v>395</v>
      </c>
      <c r="D3" s="246">
        <v>0.46791862284800001</v>
      </c>
      <c r="E3" s="246">
        <v>0.41867980050999998</v>
      </c>
      <c r="F3" s="246">
        <v>0.51463042326099995</v>
      </c>
      <c r="G3" s="247">
        <v>0.41134977303199999</v>
      </c>
      <c r="H3" s="251"/>
      <c r="I3" s="246"/>
      <c r="J3" s="246"/>
      <c r="K3" s="247"/>
      <c r="L3" s="251">
        <v>0.457908163265</v>
      </c>
      <c r="M3" s="246">
        <v>0.41636834097499997</v>
      </c>
      <c r="N3" s="246">
        <v>0.48212423157599998</v>
      </c>
      <c r="O3" s="247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46">
        <v>0.547209181012</v>
      </c>
      <c r="E4" s="246">
        <v>0.48785556238200001</v>
      </c>
      <c r="F4" s="246">
        <v>0.62465364671099999</v>
      </c>
      <c r="G4" s="247">
        <v>0.498795989376</v>
      </c>
      <c r="H4" s="251"/>
      <c r="I4" s="246"/>
      <c r="J4" s="246"/>
      <c r="K4" s="247"/>
      <c r="L4" s="251">
        <v>0.470663265306</v>
      </c>
      <c r="M4" s="246">
        <v>0.41070387083900001</v>
      </c>
      <c r="N4" s="246">
        <v>0.46726668746599997</v>
      </c>
      <c r="O4" s="247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48" t="s">
        <v>400</v>
      </c>
      <c r="D5" s="246">
        <v>0.49556598852400002</v>
      </c>
      <c r="E5" s="246">
        <v>0.44421520766799999</v>
      </c>
      <c r="F5" s="246">
        <v>0.54579045516000002</v>
      </c>
      <c r="G5" s="247">
        <v>0.43490533514899998</v>
      </c>
      <c r="H5" s="251"/>
      <c r="I5" s="246"/>
      <c r="J5" s="246"/>
      <c r="K5" s="247"/>
      <c r="L5" s="251">
        <v>0.43239795918399998</v>
      </c>
      <c r="M5" s="246">
        <v>0.408691207936</v>
      </c>
      <c r="N5" s="246">
        <v>0.46990966511999999</v>
      </c>
      <c r="O5" s="247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46">
        <v>0.57381324987000004</v>
      </c>
      <c r="E6" s="246">
        <v>0.50921055647400004</v>
      </c>
      <c r="F6" s="246">
        <v>0.64914173778999995</v>
      </c>
      <c r="G6" s="247">
        <v>0.52033204980400005</v>
      </c>
      <c r="H6" s="251"/>
      <c r="I6" s="246"/>
      <c r="J6" s="246"/>
      <c r="K6" s="247"/>
      <c r="L6" s="236">
        <v>0.483418367347</v>
      </c>
      <c r="M6" s="246">
        <v>0.42247496061399997</v>
      </c>
      <c r="N6" s="246">
        <v>0.48076711935900002</v>
      </c>
      <c r="O6" s="242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40"/>
      <c r="D7" s="246">
        <v>0.58502869066200003</v>
      </c>
      <c r="E7" s="246">
        <v>0.51806316393600005</v>
      </c>
      <c r="F7" s="246">
        <v>0.659662426513</v>
      </c>
      <c r="G7" s="247">
        <v>0.53018935088800001</v>
      </c>
      <c r="H7" s="251"/>
      <c r="I7" s="246"/>
      <c r="J7" s="246"/>
      <c r="K7" s="247"/>
      <c r="L7" s="251">
        <v>0.479591836735</v>
      </c>
      <c r="M7" s="246">
        <v>0.421451547175</v>
      </c>
      <c r="N7" s="246">
        <v>0.47431973463900001</v>
      </c>
      <c r="O7" s="247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47"/>
      <c r="D8" s="246">
        <v>0.58502869066200003</v>
      </c>
      <c r="E8" s="246">
        <v>0.51806316393600005</v>
      </c>
      <c r="F8" s="246">
        <v>0.659662426513</v>
      </c>
      <c r="G8" s="247">
        <v>0.53018935088800001</v>
      </c>
      <c r="H8" s="251"/>
      <c r="I8" s="246"/>
      <c r="J8" s="246"/>
      <c r="K8" s="247"/>
      <c r="L8" s="251">
        <v>0.479591836735</v>
      </c>
      <c r="M8" s="246">
        <v>0.421451547175</v>
      </c>
      <c r="N8" s="246">
        <v>0.47431973463900001</v>
      </c>
      <c r="O8" s="247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47"/>
      <c r="D9" s="237">
        <v>0.59181011997900002</v>
      </c>
      <c r="E9" s="237">
        <v>0.52730004802300001</v>
      </c>
      <c r="F9" s="237">
        <v>0.68014979430300004</v>
      </c>
      <c r="G9" s="242">
        <v>0.54067854051499997</v>
      </c>
      <c r="H9" s="236"/>
      <c r="I9" s="237"/>
      <c r="J9" s="237"/>
      <c r="K9" s="242"/>
      <c r="L9" s="251">
        <v>0.470663265306</v>
      </c>
      <c r="M9" s="237">
        <v>0.424161080252</v>
      </c>
      <c r="N9" s="237">
        <v>0.48415513417599998</v>
      </c>
      <c r="O9" s="247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46">
        <v>0.57172665623399999</v>
      </c>
      <c r="E10" s="246">
        <v>0.496841981386</v>
      </c>
      <c r="F10" s="246">
        <v>0.58622892616800004</v>
      </c>
      <c r="G10" s="247">
        <v>0.48918469085100003</v>
      </c>
      <c r="H10" s="251"/>
      <c r="I10" s="246"/>
      <c r="J10" s="246"/>
      <c r="K10" s="247"/>
      <c r="L10" s="251">
        <v>0.492346938776</v>
      </c>
      <c r="M10" s="246">
        <v>0.41565030825499999</v>
      </c>
      <c r="N10" s="246">
        <v>0.45405849187899999</v>
      </c>
      <c r="O10" s="247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46"/>
      <c r="E11" s="246"/>
      <c r="F11" s="246"/>
      <c r="G11" s="247"/>
      <c r="H11" s="251"/>
      <c r="I11" s="246"/>
      <c r="J11" s="246"/>
      <c r="K11" s="247"/>
      <c r="L11" s="251"/>
      <c r="M11" s="246"/>
      <c r="N11" s="246"/>
      <c r="O11" s="247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46"/>
      <c r="E16" s="246"/>
      <c r="F16" s="246"/>
      <c r="G16" s="247"/>
      <c r="H16" s="251"/>
      <c r="I16" s="246"/>
      <c r="J16" s="246"/>
      <c r="K16" s="247"/>
      <c r="L16" s="251"/>
      <c r="M16" s="246"/>
      <c r="N16" s="246"/>
      <c r="O16" s="247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46"/>
      <c r="E17" s="246"/>
      <c r="F17" s="246"/>
      <c r="G17" s="247"/>
      <c r="H17" s="251"/>
      <c r="I17" s="246"/>
      <c r="J17" s="246"/>
      <c r="K17" s="247"/>
      <c r="L17" s="251"/>
      <c r="M17" s="246"/>
      <c r="N17" s="246"/>
      <c r="O17" s="247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48" t="s">
        <v>436</v>
      </c>
      <c r="D18" s="246">
        <v>0.45774647887300002</v>
      </c>
      <c r="E18" s="246">
        <v>0.44925060690500002</v>
      </c>
      <c r="F18" s="246">
        <v>0.52735873814199996</v>
      </c>
      <c r="G18" s="247">
        <v>0.40971357194899999</v>
      </c>
      <c r="H18" s="251"/>
      <c r="I18" s="246"/>
      <c r="J18" s="246"/>
      <c r="K18" s="247"/>
      <c r="L18" s="251">
        <v>0.42346938775499998</v>
      </c>
      <c r="M18" s="246">
        <v>0.42259566497200002</v>
      </c>
      <c r="N18" s="246">
        <v>0.47269410772499998</v>
      </c>
      <c r="O18" s="247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48" t="s">
        <v>435</v>
      </c>
      <c r="D19" s="246">
        <v>0.498695878978</v>
      </c>
      <c r="E19" s="246">
        <v>0.452754459572</v>
      </c>
      <c r="F19" s="246">
        <v>0.55471397111599996</v>
      </c>
      <c r="G19" s="247">
        <v>0.44132001700200002</v>
      </c>
      <c r="H19" s="251"/>
      <c r="I19" s="246"/>
      <c r="J19" s="246"/>
      <c r="K19" s="247"/>
      <c r="L19" s="251">
        <v>0.41836734693900002</v>
      </c>
      <c r="M19" s="246">
        <v>0.39638396670800002</v>
      </c>
      <c r="N19" s="246">
        <v>0.45250869829099999</v>
      </c>
      <c r="O19" s="247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46"/>
      <c r="E20" s="246"/>
      <c r="F20" s="246"/>
      <c r="G20" s="247"/>
      <c r="H20" s="251"/>
      <c r="I20" s="246"/>
      <c r="J20" s="246"/>
      <c r="K20" s="247"/>
      <c r="L20" s="251"/>
      <c r="M20" s="246"/>
      <c r="N20" s="246"/>
      <c r="O20" s="247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46"/>
      <c r="E21" s="246"/>
      <c r="F21" s="246"/>
      <c r="G21" s="247"/>
      <c r="H21" s="251"/>
      <c r="I21" s="246"/>
      <c r="J21" s="246"/>
      <c r="K21" s="247"/>
      <c r="L21" s="251"/>
      <c r="M21" s="246"/>
      <c r="N21" s="246"/>
      <c r="O21" s="247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53" t="s">
        <v>497</v>
      </c>
      <c r="D22" s="246">
        <v>0.468440271257</v>
      </c>
      <c r="E22" s="246">
        <v>0.39913558064100002</v>
      </c>
      <c r="F22" s="246">
        <v>0.44932072540599999</v>
      </c>
      <c r="G22" s="247">
        <v>0.380265668424</v>
      </c>
      <c r="H22" s="251"/>
      <c r="I22" s="246"/>
      <c r="J22" s="246"/>
      <c r="K22" s="247"/>
      <c r="L22" s="251">
        <v>0.433673469388</v>
      </c>
      <c r="M22" s="246">
        <v>0.38486855783099999</v>
      </c>
      <c r="N22" s="246">
        <v>0.43517154559299998</v>
      </c>
      <c r="O22" s="247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46"/>
      <c r="E23" s="246"/>
      <c r="F23" s="246"/>
      <c r="G23" s="247"/>
      <c r="H23" s="251"/>
      <c r="I23" s="246"/>
      <c r="J23" s="246"/>
      <c r="K23" s="247"/>
      <c r="L23" s="251"/>
      <c r="M23" s="246"/>
      <c r="N23" s="246"/>
      <c r="O23" s="247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48" t="s">
        <v>500</v>
      </c>
      <c r="D24" s="246">
        <v>0.43140323421999999</v>
      </c>
      <c r="E24" s="246">
        <v>0.41885550452300002</v>
      </c>
      <c r="F24" s="246">
        <v>0.47702378770100001</v>
      </c>
      <c r="G24" s="247">
        <v>0.357283408749</v>
      </c>
      <c r="H24" s="251"/>
      <c r="I24" s="246"/>
      <c r="J24" s="246"/>
      <c r="K24" s="247"/>
      <c r="L24" s="251">
        <v>0.35714285714299998</v>
      </c>
      <c r="M24" s="246">
        <v>0.39401242071999998</v>
      </c>
      <c r="N24" s="246">
        <v>0.450755934794</v>
      </c>
      <c r="O24" s="247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46"/>
      <c r="E25" s="246"/>
      <c r="F25" s="246"/>
      <c r="G25" s="247"/>
      <c r="H25" s="251"/>
      <c r="I25" s="246"/>
      <c r="J25" s="246"/>
      <c r="K25" s="247"/>
      <c r="L25" s="251"/>
      <c r="M25" s="246"/>
      <c r="N25" s="246"/>
      <c r="O25" s="247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46"/>
      <c r="E26" s="246"/>
      <c r="F26" s="246"/>
      <c r="G26" s="247"/>
      <c r="H26" s="251"/>
      <c r="I26" s="246"/>
      <c r="J26" s="246"/>
      <c r="K26" s="247"/>
      <c r="L26" s="251"/>
      <c r="M26" s="246"/>
      <c r="N26" s="246"/>
      <c r="O26" s="247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46"/>
      <c r="E27" s="246"/>
      <c r="F27" s="246"/>
      <c r="G27" s="247"/>
      <c r="H27" s="251"/>
      <c r="I27" s="246"/>
      <c r="J27" s="246"/>
      <c r="K27" s="247"/>
      <c r="L27" s="251"/>
      <c r="M27" s="246"/>
      <c r="N27" s="246"/>
      <c r="O27" s="247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46"/>
      <c r="E28" s="246"/>
      <c r="F28" s="246"/>
      <c r="G28" s="247"/>
      <c r="H28" s="251"/>
      <c r="I28" s="246"/>
      <c r="J28" s="246"/>
      <c r="K28" s="247"/>
      <c r="L28" s="251"/>
      <c r="M28" s="246"/>
      <c r="N28" s="246"/>
      <c r="O28" s="247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48" t="s">
        <v>1169</v>
      </c>
      <c r="D29" s="246">
        <v>0.94289999999999996</v>
      </c>
      <c r="E29" s="246">
        <v>0.88619999999999999</v>
      </c>
      <c r="F29" s="246">
        <v>0.83760000000000001</v>
      </c>
      <c r="G29" s="247">
        <v>0.85599999999999998</v>
      </c>
      <c r="H29" s="251">
        <v>0.62039999999999995</v>
      </c>
      <c r="I29" s="246">
        <v>0.50729999999999997</v>
      </c>
      <c r="J29" s="246">
        <v>0.45400000000000001</v>
      </c>
      <c r="K29" s="247">
        <v>0.47270000000000001</v>
      </c>
      <c r="L29" s="251">
        <v>0.65310000000000001</v>
      </c>
      <c r="M29" s="246">
        <v>0.52290000000000003</v>
      </c>
      <c r="N29" s="246">
        <v>0.47549999999999998</v>
      </c>
      <c r="O29" s="247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46"/>
      <c r="E30" s="246"/>
      <c r="F30" s="246"/>
      <c r="G30" s="247"/>
      <c r="H30" s="251"/>
      <c r="I30" s="246"/>
      <c r="J30" s="246"/>
      <c r="K30" s="247"/>
      <c r="L30" s="251"/>
      <c r="M30" s="246"/>
      <c r="N30" s="246"/>
      <c r="O30" s="247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48" t="s">
        <v>1170</v>
      </c>
      <c r="D31" s="246">
        <v>0.94640000000000002</v>
      </c>
      <c r="E31" s="246">
        <v>0.88219999999999998</v>
      </c>
      <c r="F31" s="246">
        <v>0.87409999999999999</v>
      </c>
      <c r="G31" s="247">
        <v>0.87809999999999999</v>
      </c>
      <c r="H31" s="251">
        <v>0.58379999999999999</v>
      </c>
      <c r="I31" s="246">
        <v>0.44529999999999997</v>
      </c>
      <c r="J31" s="246">
        <v>0.42270000000000002</v>
      </c>
      <c r="K31" s="247">
        <v>0.42659999999999998</v>
      </c>
      <c r="L31" s="251">
        <v>0.64029999999999998</v>
      </c>
      <c r="M31" s="246">
        <v>0.48549999999999999</v>
      </c>
      <c r="N31" s="246">
        <v>0.47649999999999998</v>
      </c>
      <c r="O31" s="242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48" t="s">
        <v>1218</v>
      </c>
      <c r="D32" s="246">
        <v>0.92989999999999995</v>
      </c>
      <c r="E32" s="246">
        <v>0.85709999999999997</v>
      </c>
      <c r="F32" s="246">
        <v>0.81540000000000001</v>
      </c>
      <c r="G32" s="247">
        <v>0.83040000000000003</v>
      </c>
      <c r="H32" s="251">
        <v>0.60470000000000002</v>
      </c>
      <c r="I32" s="246">
        <v>0.47120000000000001</v>
      </c>
      <c r="J32" s="246">
        <v>0.44429999999999997</v>
      </c>
      <c r="K32" s="247">
        <v>0.45429999999999998</v>
      </c>
      <c r="L32" s="251">
        <v>0.65429999999999999</v>
      </c>
      <c r="M32" s="246">
        <v>0.49730000000000002</v>
      </c>
      <c r="N32" s="246">
        <v>0.49359999999999998</v>
      </c>
      <c r="O32" s="247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48" t="s">
        <v>1219</v>
      </c>
      <c r="D33" s="246">
        <v>0.92530000000000001</v>
      </c>
      <c r="E33" s="246">
        <v>0.81240000000000001</v>
      </c>
      <c r="F33" s="246">
        <v>0.78669999999999995</v>
      </c>
      <c r="G33" s="247">
        <v>0.78680000000000005</v>
      </c>
      <c r="H33" s="251">
        <v>0.58640000000000003</v>
      </c>
      <c r="I33" s="246">
        <v>0.50929999999999997</v>
      </c>
      <c r="J33" s="246">
        <v>0.42749999999999999</v>
      </c>
      <c r="K33" s="247">
        <v>0.44569999999999999</v>
      </c>
      <c r="L33" s="251">
        <v>0.62629999999999997</v>
      </c>
      <c r="M33" s="246">
        <v>0.48549999999999999</v>
      </c>
      <c r="N33" s="246">
        <v>0.50460000000000005</v>
      </c>
      <c r="O33" s="247">
        <v>0.4753</v>
      </c>
      <c r="P33" s="1"/>
    </row>
    <row r="34" spans="1:16" x14ac:dyDescent="0.2">
      <c r="D34" s="246"/>
      <c r="E34" s="246"/>
      <c r="F34" s="246"/>
      <c r="G34" s="247"/>
      <c r="H34" s="251"/>
      <c r="I34" s="246"/>
      <c r="J34" s="246"/>
      <c r="K34" s="247"/>
      <c r="L34" s="251"/>
      <c r="M34" s="246"/>
      <c r="N34" s="246"/>
      <c r="O34" s="247"/>
      <c r="P34" s="1"/>
    </row>
    <row r="35" spans="1:16" x14ac:dyDescent="0.2">
      <c r="D35" s="246"/>
      <c r="E35" s="246"/>
      <c r="F35" s="246"/>
      <c r="G35" s="247"/>
      <c r="H35" s="251"/>
      <c r="I35" s="246"/>
      <c r="J35" s="246"/>
      <c r="K35" s="247"/>
      <c r="L35" s="251"/>
      <c r="M35" s="246"/>
      <c r="N35" s="246"/>
      <c r="O35" s="247"/>
      <c r="P35" s="1"/>
    </row>
    <row r="36" spans="1:16" x14ac:dyDescent="0.2">
      <c r="D36" s="246"/>
      <c r="E36" s="246"/>
      <c r="F36" s="246"/>
      <c r="G36" s="247"/>
      <c r="H36" s="251"/>
      <c r="I36" s="246"/>
      <c r="J36" s="246"/>
      <c r="K36" s="247"/>
      <c r="L36" s="251"/>
      <c r="M36" s="246"/>
      <c r="N36" s="246"/>
      <c r="O36" s="247"/>
      <c r="P36" s="1"/>
    </row>
    <row r="37" spans="1:16" x14ac:dyDescent="0.2">
      <c r="D37" s="246"/>
      <c r="E37" s="246"/>
      <c r="F37" s="246"/>
      <c r="G37" s="247"/>
      <c r="H37" s="251"/>
      <c r="I37" s="246"/>
      <c r="J37" s="246"/>
      <c r="K37" s="247"/>
      <c r="L37" s="251"/>
      <c r="M37" s="246"/>
      <c r="N37" s="246"/>
      <c r="O37" s="247"/>
      <c r="P37" s="1"/>
    </row>
    <row r="38" spans="1:16" x14ac:dyDescent="0.2">
      <c r="D38" s="246"/>
      <c r="E38" s="246"/>
      <c r="F38" s="246"/>
      <c r="G38" s="247"/>
      <c r="H38" s="251"/>
      <c r="I38" s="246"/>
      <c r="J38" s="246"/>
      <c r="K38" s="247"/>
      <c r="L38" s="251"/>
      <c r="M38" s="246"/>
      <c r="N38" s="246"/>
      <c r="O38" s="247"/>
      <c r="P38" s="1"/>
    </row>
    <row r="39" spans="1:16" x14ac:dyDescent="0.2">
      <c r="D39" s="246"/>
      <c r="E39" s="246"/>
      <c r="F39" s="246"/>
      <c r="G39" s="247"/>
      <c r="H39" s="251"/>
      <c r="I39" s="246"/>
      <c r="J39" s="246"/>
      <c r="K39" s="247"/>
      <c r="L39" s="251"/>
      <c r="M39" s="246"/>
      <c r="N39" s="246"/>
      <c r="O39" s="247"/>
      <c r="P39" s="1"/>
    </row>
    <row r="40" spans="1:16" x14ac:dyDescent="0.2">
      <c r="D40" s="246"/>
      <c r="E40" s="246"/>
      <c r="F40" s="246"/>
      <c r="G40" s="247"/>
      <c r="H40" s="251"/>
      <c r="I40" s="246"/>
      <c r="J40" s="246"/>
      <c r="K40" s="247"/>
      <c r="L40" s="251"/>
      <c r="M40" s="246"/>
      <c r="N40" s="246"/>
      <c r="O40" s="247"/>
      <c r="P40" s="1"/>
    </row>
    <row r="41" spans="1:16" x14ac:dyDescent="0.2">
      <c r="C41" s="248" t="s">
        <v>1176</v>
      </c>
      <c r="D41" s="246">
        <v>0.82130000000000003</v>
      </c>
      <c r="E41" s="246">
        <v>0.81330000000000002</v>
      </c>
      <c r="F41" s="246">
        <v>0.82420000000000004</v>
      </c>
      <c r="G41" s="247">
        <v>0.8165</v>
      </c>
      <c r="H41" s="251">
        <v>0.66669999999999996</v>
      </c>
      <c r="I41" s="246">
        <v>0.65759999999999996</v>
      </c>
      <c r="J41" s="246">
        <v>0.66369999999999996</v>
      </c>
      <c r="K41" s="247">
        <v>0.6583</v>
      </c>
      <c r="L41" s="251">
        <v>0.60540000000000005</v>
      </c>
      <c r="M41" s="246">
        <v>0.59030000000000005</v>
      </c>
      <c r="N41" s="246">
        <v>0.58460000000000001</v>
      </c>
      <c r="O41" s="247">
        <v>0.58450000000000002</v>
      </c>
      <c r="P41" s="1"/>
    </row>
    <row r="42" spans="1:16" x14ac:dyDescent="0.2">
      <c r="D42" s="246"/>
      <c r="E42" s="246"/>
      <c r="F42" s="246"/>
      <c r="G42" s="247"/>
      <c r="H42" s="251"/>
      <c r="I42" s="246"/>
      <c r="J42" s="246"/>
      <c r="K42" s="247"/>
      <c r="L42" s="251"/>
      <c r="M42" s="246"/>
      <c r="N42" s="246"/>
      <c r="O42" s="247"/>
      <c r="P42" s="1"/>
    </row>
    <row r="43" spans="1:16" x14ac:dyDescent="0.2">
      <c r="A43" t="s">
        <v>1178</v>
      </c>
      <c r="B43" s="3" t="s">
        <v>1179</v>
      </c>
      <c r="C43" s="248" t="s">
        <v>1177</v>
      </c>
      <c r="D43" s="246">
        <v>0.87229999999999996</v>
      </c>
      <c r="E43" s="246">
        <v>0.86529999999999996</v>
      </c>
      <c r="F43" s="246">
        <v>0.87860000000000005</v>
      </c>
      <c r="G43" s="247">
        <v>0.86909999999999998</v>
      </c>
      <c r="H43" s="251">
        <v>0.72550000000000003</v>
      </c>
      <c r="I43" s="246">
        <v>0.7147</v>
      </c>
      <c r="J43" s="246">
        <v>0.72099999999999997</v>
      </c>
      <c r="K43" s="247">
        <v>0.7167</v>
      </c>
      <c r="L43" s="251">
        <v>0.63270000000000004</v>
      </c>
      <c r="M43" s="246">
        <v>0.62139999999999995</v>
      </c>
      <c r="N43" s="246">
        <v>0.60160000000000002</v>
      </c>
      <c r="O43" s="247">
        <v>0.59830000000000005</v>
      </c>
      <c r="P43" s="1"/>
    </row>
    <row r="44" spans="1:16" x14ac:dyDescent="0.2">
      <c r="B44" s="105"/>
      <c r="D44" s="246"/>
      <c r="E44" s="246"/>
      <c r="F44" s="246"/>
      <c r="G44" s="247"/>
      <c r="H44" s="251"/>
      <c r="I44" s="246"/>
      <c r="J44" s="246"/>
      <c r="K44" s="247"/>
      <c r="L44" s="251"/>
      <c r="M44" s="246"/>
      <c r="N44" s="246"/>
      <c r="O44" s="247"/>
      <c r="P44" s="1"/>
    </row>
    <row r="45" spans="1:16" x14ac:dyDescent="0.2">
      <c r="D45" s="246"/>
      <c r="E45" s="246"/>
      <c r="F45" s="246"/>
      <c r="G45" s="247"/>
      <c r="H45" s="251"/>
      <c r="I45" s="246"/>
      <c r="J45" s="246"/>
      <c r="K45" s="247"/>
      <c r="L45" s="251"/>
      <c r="M45" s="246"/>
      <c r="N45" s="246"/>
      <c r="O45" s="247"/>
      <c r="P45" s="1"/>
    </row>
    <row r="46" spans="1:16" x14ac:dyDescent="0.2">
      <c r="A46" t="s">
        <v>1173</v>
      </c>
      <c r="B46" s="3" t="s">
        <v>1180</v>
      </c>
      <c r="C46" s="248" t="s">
        <v>1181</v>
      </c>
      <c r="D46" s="246">
        <v>0.76380000000000003</v>
      </c>
      <c r="E46" s="246">
        <v>0.75419999999999998</v>
      </c>
      <c r="F46" s="246">
        <v>0.74460000000000004</v>
      </c>
      <c r="G46" s="247">
        <v>0.74819999999999998</v>
      </c>
      <c r="H46" s="251">
        <v>0.72550000000000003</v>
      </c>
      <c r="I46" s="246">
        <v>0.72770000000000001</v>
      </c>
      <c r="J46" s="246">
        <v>0.73870000000000002</v>
      </c>
      <c r="K46" s="247">
        <v>0.7228</v>
      </c>
      <c r="L46" s="251">
        <v>0.61899999999999999</v>
      </c>
      <c r="M46" s="246">
        <v>0.60729999999999995</v>
      </c>
      <c r="N46" s="246">
        <v>0.60509999999999997</v>
      </c>
      <c r="O46" s="247">
        <v>0.60570000000000002</v>
      </c>
      <c r="P46" s="1"/>
    </row>
    <row r="47" spans="1:16" x14ac:dyDescent="0.2">
      <c r="D47" s="246"/>
      <c r="E47" s="246"/>
      <c r="F47" s="246"/>
      <c r="G47" s="247"/>
      <c r="H47" s="251"/>
      <c r="I47" s="246"/>
      <c r="J47" s="246"/>
      <c r="K47" s="247"/>
      <c r="L47" s="251"/>
      <c r="M47" s="246"/>
      <c r="N47" s="246"/>
      <c r="O47" s="247"/>
      <c r="P47" s="1"/>
    </row>
    <row r="48" spans="1:16" x14ac:dyDescent="0.2">
      <c r="D48" s="246"/>
      <c r="E48" s="246"/>
      <c r="F48" s="246"/>
      <c r="G48" s="247"/>
      <c r="H48" s="251"/>
      <c r="I48" s="246"/>
      <c r="J48" s="246"/>
      <c r="K48" s="247"/>
      <c r="L48" s="251"/>
      <c r="M48" s="246"/>
      <c r="N48" s="246"/>
      <c r="O48" s="247"/>
      <c r="P48" s="1"/>
    </row>
    <row r="49" spans="1:16" x14ac:dyDescent="0.2">
      <c r="A49" t="s">
        <v>1173</v>
      </c>
      <c r="B49" s="3" t="s">
        <v>1184</v>
      </c>
      <c r="C49" s="248" t="s">
        <v>1182</v>
      </c>
      <c r="D49" s="246">
        <v>0.85129999999999995</v>
      </c>
      <c r="E49" s="246">
        <v>0.84419999999999995</v>
      </c>
      <c r="F49" s="246">
        <v>0.84419999999999995</v>
      </c>
      <c r="G49" s="247">
        <v>0.84419999999999995</v>
      </c>
      <c r="H49" s="251">
        <v>0.69230000000000003</v>
      </c>
      <c r="I49" s="246">
        <v>0.68140000000000001</v>
      </c>
      <c r="J49" s="246">
        <v>0.68640000000000001</v>
      </c>
      <c r="K49" s="247">
        <v>0.68279999999999996</v>
      </c>
      <c r="L49" s="251">
        <v>0.65310000000000001</v>
      </c>
      <c r="M49" s="246">
        <v>0.64319999999999999</v>
      </c>
      <c r="N49" s="246">
        <v>0.6411</v>
      </c>
      <c r="O49" s="247">
        <v>0.64190000000000003</v>
      </c>
      <c r="P49" s="1"/>
    </row>
    <row r="50" spans="1:16" x14ac:dyDescent="0.2">
      <c r="B50" s="3"/>
      <c r="D50" s="246"/>
      <c r="E50" s="246"/>
      <c r="F50" s="246"/>
      <c r="G50" s="247"/>
      <c r="H50" s="251"/>
      <c r="I50" s="246"/>
      <c r="J50" s="246"/>
      <c r="K50" s="247"/>
      <c r="L50" s="251"/>
      <c r="M50" s="246"/>
      <c r="N50" s="246"/>
      <c r="O50" s="247"/>
      <c r="P50" s="1"/>
    </row>
    <row r="51" spans="1:16" x14ac:dyDescent="0.2">
      <c r="A51" t="s">
        <v>1173</v>
      </c>
      <c r="B51" s="3" t="s">
        <v>1184</v>
      </c>
      <c r="C51" s="248" t="s">
        <v>1183</v>
      </c>
      <c r="D51" s="246">
        <v>0.8417</v>
      </c>
      <c r="E51" s="246">
        <v>0.83720000000000006</v>
      </c>
      <c r="F51" s="246">
        <v>0.85240000000000005</v>
      </c>
      <c r="G51" s="247">
        <v>0.83889999999999998</v>
      </c>
      <c r="H51" s="251">
        <v>0.73080000000000001</v>
      </c>
      <c r="I51" s="246">
        <v>0.71899999999999997</v>
      </c>
      <c r="J51" s="246">
        <v>0.72240000000000004</v>
      </c>
      <c r="K51" s="247">
        <v>0.72040000000000004</v>
      </c>
      <c r="L51" s="251">
        <v>0.69389999999999996</v>
      </c>
      <c r="M51" s="246">
        <v>0.68659999999999999</v>
      </c>
      <c r="N51" s="246">
        <v>0.6764</v>
      </c>
      <c r="O51" s="247">
        <v>0.67859999999999998</v>
      </c>
      <c r="P51" s="1"/>
    </row>
    <row r="52" spans="1:16" x14ac:dyDescent="0.2">
      <c r="A52" t="s">
        <v>1173</v>
      </c>
      <c r="B52" s="3" t="s">
        <v>1197</v>
      </c>
      <c r="C52" s="248" t="s">
        <v>1185</v>
      </c>
      <c r="D52" s="246"/>
      <c r="E52" s="246"/>
      <c r="F52" s="246"/>
      <c r="G52" s="247"/>
      <c r="H52" s="251"/>
      <c r="I52" s="246"/>
      <c r="J52" s="246"/>
      <c r="K52" s="247"/>
      <c r="L52" s="251">
        <v>0.67349999999999999</v>
      </c>
      <c r="M52" s="246">
        <v>0.66410000000000002</v>
      </c>
      <c r="N52" s="246">
        <v>0.65869999999999995</v>
      </c>
      <c r="O52" s="247">
        <v>0.66020000000000001</v>
      </c>
      <c r="P52" s="1"/>
    </row>
    <row r="53" spans="1:16" x14ac:dyDescent="0.2">
      <c r="A53" t="s">
        <v>1173</v>
      </c>
      <c r="B53" s="3" t="s">
        <v>1198</v>
      </c>
      <c r="C53" s="248" t="s">
        <v>1186</v>
      </c>
      <c r="D53" s="246"/>
      <c r="E53" s="246"/>
      <c r="F53" s="246"/>
      <c r="G53" s="247"/>
      <c r="H53" s="251"/>
      <c r="I53" s="246"/>
      <c r="J53" s="246"/>
      <c r="K53" s="247"/>
      <c r="L53" s="251">
        <v>0.70069999999999999</v>
      </c>
      <c r="M53" s="246">
        <v>0.7298</v>
      </c>
      <c r="N53" s="246">
        <v>0.66039999999999999</v>
      </c>
      <c r="O53" s="247">
        <v>0.65600000000000003</v>
      </c>
      <c r="P53" s="1"/>
    </row>
    <row r="54" spans="1:16" x14ac:dyDescent="0.2">
      <c r="B54" s="3" t="s">
        <v>1199</v>
      </c>
      <c r="C54" s="248" t="s">
        <v>1187</v>
      </c>
      <c r="D54" s="246"/>
      <c r="E54" s="246"/>
      <c r="F54" s="246"/>
      <c r="G54" s="247"/>
      <c r="H54" s="251"/>
      <c r="I54" s="246"/>
      <c r="J54" s="246"/>
      <c r="K54" s="247"/>
      <c r="L54" s="251">
        <v>0.65990000000000004</v>
      </c>
      <c r="M54" s="246">
        <v>0.65490000000000004</v>
      </c>
      <c r="N54" s="246">
        <v>0.65790000000000004</v>
      </c>
      <c r="O54" s="247">
        <v>0.65529999999999999</v>
      </c>
      <c r="P54" s="1"/>
    </row>
    <row r="55" spans="1:16" x14ac:dyDescent="0.2">
      <c r="B55" s="3" t="s">
        <v>1200</v>
      </c>
      <c r="C55" s="248" t="s">
        <v>1188</v>
      </c>
      <c r="D55" s="246"/>
      <c r="E55" s="246"/>
      <c r="F55" s="246"/>
      <c r="G55" s="247"/>
      <c r="H55" s="251"/>
      <c r="I55" s="246"/>
      <c r="J55" s="246"/>
      <c r="K55" s="247"/>
      <c r="L55" s="251">
        <v>0.68030000000000002</v>
      </c>
      <c r="M55" s="246">
        <v>0.67479999999999996</v>
      </c>
      <c r="N55" s="246">
        <v>0.65590000000000004</v>
      </c>
      <c r="O55" s="247">
        <v>0.65739999999999998</v>
      </c>
      <c r="P55" s="1"/>
    </row>
    <row r="56" spans="1:16" x14ac:dyDescent="0.2">
      <c r="B56" s="3" t="s">
        <v>1201</v>
      </c>
      <c r="C56" s="248" t="s">
        <v>1189</v>
      </c>
      <c r="D56" s="246"/>
      <c r="E56" s="246"/>
      <c r="F56" s="246"/>
      <c r="G56" s="247"/>
      <c r="H56" s="251"/>
      <c r="I56" s="246"/>
      <c r="J56" s="246"/>
      <c r="K56" s="247"/>
      <c r="L56" s="251">
        <v>0.67349999999999999</v>
      </c>
      <c r="M56" s="246">
        <v>0.67010000000000003</v>
      </c>
      <c r="N56" s="246">
        <v>0.67400000000000004</v>
      </c>
      <c r="O56" s="247">
        <v>0.67</v>
      </c>
      <c r="P56" s="1"/>
    </row>
    <row r="57" spans="1:16" x14ac:dyDescent="0.2">
      <c r="B57" s="3" t="s">
        <v>1202</v>
      </c>
      <c r="C57" s="248" t="s">
        <v>1190</v>
      </c>
      <c r="D57" s="246"/>
      <c r="E57" s="246"/>
      <c r="F57" s="246"/>
      <c r="G57" s="247"/>
      <c r="H57" s="251"/>
      <c r="I57" s="246"/>
      <c r="J57" s="246"/>
      <c r="K57" s="247"/>
      <c r="L57" s="251">
        <v>0.65990000000000004</v>
      </c>
      <c r="M57" s="246">
        <v>0.65490000000000004</v>
      </c>
      <c r="N57" s="246">
        <v>0.65790000000000004</v>
      </c>
      <c r="O57" s="247">
        <v>0.65529999999999999</v>
      </c>
      <c r="P57" s="1"/>
    </row>
    <row r="58" spans="1:16" x14ac:dyDescent="0.2">
      <c r="C58" s="248" t="s">
        <v>1191</v>
      </c>
      <c r="D58" s="246"/>
      <c r="E58" s="246"/>
      <c r="F58" s="246"/>
      <c r="G58" s="247"/>
      <c r="H58" s="251"/>
      <c r="I58" s="246"/>
      <c r="J58" s="246"/>
      <c r="K58" s="247"/>
      <c r="L58" s="251">
        <v>0.65990000000000004</v>
      </c>
      <c r="M58" s="246">
        <v>0.65349999999999997</v>
      </c>
      <c r="N58" s="246">
        <v>0.65569999999999995</v>
      </c>
      <c r="O58" s="247">
        <v>0.65410000000000001</v>
      </c>
      <c r="P58" s="1"/>
    </row>
    <row r="59" spans="1:16" x14ac:dyDescent="0.2">
      <c r="C59" s="248" t="s">
        <v>1192</v>
      </c>
      <c r="D59" s="246"/>
      <c r="E59" s="246"/>
      <c r="F59" s="246"/>
      <c r="G59" s="247"/>
      <c r="H59" s="251"/>
      <c r="I59" s="246"/>
      <c r="J59" s="246"/>
      <c r="K59" s="247"/>
      <c r="L59" s="251">
        <v>0.66669999999999996</v>
      </c>
      <c r="M59" s="246">
        <v>0.66210000000000002</v>
      </c>
      <c r="N59" s="246">
        <v>0.63759999999999994</v>
      </c>
      <c r="O59" s="247">
        <v>0.63700000000000001</v>
      </c>
      <c r="P59" s="1"/>
    </row>
    <row r="60" spans="1:16" x14ac:dyDescent="0.2">
      <c r="D60" s="246"/>
      <c r="E60" s="246"/>
      <c r="F60" s="246"/>
      <c r="G60" s="247"/>
      <c r="H60" s="251"/>
      <c r="I60" s="246"/>
      <c r="J60" s="246"/>
      <c r="K60" s="247"/>
      <c r="L60" s="251"/>
      <c r="M60" s="246"/>
      <c r="N60" s="246"/>
      <c r="O60" s="247"/>
      <c r="P60" s="1"/>
    </row>
    <row r="61" spans="1:16" x14ac:dyDescent="0.2">
      <c r="D61" s="246"/>
      <c r="E61" s="246"/>
      <c r="F61" s="246"/>
      <c r="G61" s="247"/>
      <c r="H61" s="251"/>
      <c r="I61" s="246"/>
      <c r="J61" s="246"/>
      <c r="K61" s="247"/>
      <c r="L61" s="251"/>
      <c r="M61" s="246"/>
      <c r="N61" s="246"/>
      <c r="O61" s="247"/>
      <c r="P61" s="1"/>
    </row>
    <row r="62" spans="1:16" x14ac:dyDescent="0.2">
      <c r="B62" s="3" t="s">
        <v>1197</v>
      </c>
      <c r="C62" s="248" t="s">
        <v>1193</v>
      </c>
      <c r="D62" s="246"/>
      <c r="E62" s="246"/>
      <c r="F62" s="246"/>
      <c r="G62" s="247"/>
      <c r="H62" s="251"/>
      <c r="I62" s="246"/>
      <c r="J62" s="246"/>
      <c r="K62" s="247"/>
      <c r="L62" s="251">
        <v>0.75560000000000005</v>
      </c>
      <c r="M62" s="246">
        <v>0.77180000000000004</v>
      </c>
      <c r="N62" s="246">
        <v>0.74819999999999998</v>
      </c>
      <c r="O62" s="247">
        <v>0.74770000000000003</v>
      </c>
      <c r="P62" s="1"/>
    </row>
    <row r="63" spans="1:16" x14ac:dyDescent="0.2">
      <c r="B63" s="3" t="s">
        <v>1203</v>
      </c>
      <c r="C63" s="248" t="s">
        <v>1194</v>
      </c>
      <c r="D63" s="246"/>
      <c r="E63" s="246"/>
      <c r="F63" s="246"/>
      <c r="G63" s="247"/>
      <c r="H63" s="251"/>
      <c r="I63" s="246"/>
      <c r="J63" s="246"/>
      <c r="K63" s="247"/>
      <c r="L63" s="251">
        <v>0.71699999999999997</v>
      </c>
      <c r="M63" s="246">
        <v>0.73860000000000003</v>
      </c>
      <c r="N63" s="246">
        <v>0.7077</v>
      </c>
      <c r="O63" s="247">
        <v>0.70409999999999995</v>
      </c>
      <c r="P63" s="1"/>
    </row>
    <row r="64" spans="1:16" x14ac:dyDescent="0.2">
      <c r="B64" s="3"/>
      <c r="D64" s="246"/>
      <c r="E64" s="246"/>
      <c r="F64" s="246"/>
      <c r="G64" s="247"/>
      <c r="H64" s="251"/>
      <c r="I64" s="246"/>
      <c r="J64" s="246"/>
      <c r="K64" s="247"/>
      <c r="L64" s="251"/>
      <c r="M64" s="246"/>
      <c r="N64" s="246"/>
      <c r="O64" s="247"/>
      <c r="P64" s="1"/>
    </row>
    <row r="65" spans="2:46" x14ac:dyDescent="0.2">
      <c r="B65" s="3" t="s">
        <v>1196</v>
      </c>
      <c r="C65" s="248" t="s">
        <v>1195</v>
      </c>
      <c r="D65" s="246"/>
      <c r="E65" s="246"/>
      <c r="F65" s="246"/>
      <c r="G65" s="247"/>
      <c r="H65" s="251"/>
      <c r="I65" s="246"/>
      <c r="J65" s="246"/>
      <c r="K65" s="247"/>
      <c r="L65" s="251">
        <v>0.8135</v>
      </c>
      <c r="M65" s="246">
        <v>0.82050000000000001</v>
      </c>
      <c r="N65" s="246">
        <v>0.80910000000000004</v>
      </c>
      <c r="O65" s="247">
        <v>0.8105</v>
      </c>
      <c r="P65" s="1"/>
    </row>
    <row r="66" spans="2:46" x14ac:dyDescent="0.2">
      <c r="B66" s="3" t="s">
        <v>1196</v>
      </c>
      <c r="C66" s="248" t="s">
        <v>1204</v>
      </c>
      <c r="D66" s="246"/>
      <c r="E66" s="246"/>
      <c r="F66" s="246"/>
      <c r="G66" s="247"/>
      <c r="H66" s="251"/>
      <c r="I66" s="246"/>
      <c r="J66" s="246"/>
      <c r="K66" s="247"/>
      <c r="L66" s="251">
        <v>0.7974</v>
      </c>
      <c r="M66" s="246">
        <v>0.80569999999999997</v>
      </c>
      <c r="N66" s="246">
        <v>0.79239999999999999</v>
      </c>
      <c r="O66" s="247">
        <v>0.79369999999999996</v>
      </c>
      <c r="P66" s="1"/>
    </row>
    <row r="67" spans="2:46" x14ac:dyDescent="0.2">
      <c r="C67" s="248" t="s">
        <v>1205</v>
      </c>
      <c r="D67" s="246"/>
      <c r="E67" s="246"/>
      <c r="F67" s="246"/>
      <c r="G67" s="247"/>
      <c r="H67" s="251"/>
      <c r="I67" s="246"/>
      <c r="J67" s="246"/>
      <c r="K67" s="247"/>
      <c r="L67" s="251">
        <v>0.80059999999999998</v>
      </c>
      <c r="M67" s="246">
        <v>0.80979999999999996</v>
      </c>
      <c r="N67" s="246">
        <v>0.79549999999999998</v>
      </c>
      <c r="O67" s="247">
        <v>0.79679999999999995</v>
      </c>
      <c r="P67" s="1"/>
    </row>
    <row r="68" spans="2:46" x14ac:dyDescent="0.2">
      <c r="C68" s="248" t="s">
        <v>1206</v>
      </c>
      <c r="D68" s="246"/>
      <c r="E68" s="246"/>
      <c r="F68" s="246"/>
      <c r="G68" s="247"/>
      <c r="H68" s="251"/>
      <c r="I68" s="246"/>
      <c r="J68" s="246"/>
      <c r="K68" s="247"/>
      <c r="L68" s="251">
        <v>0.78779999999999994</v>
      </c>
      <c r="M68" s="246">
        <v>0.78739999999999999</v>
      </c>
      <c r="N68" s="246">
        <v>0.78639999999999999</v>
      </c>
      <c r="O68" s="247">
        <v>0.78680000000000005</v>
      </c>
      <c r="P68" s="1"/>
    </row>
    <row r="69" spans="2:46" x14ac:dyDescent="0.2">
      <c r="C69" s="248" t="s">
        <v>1207</v>
      </c>
      <c r="D69" s="246"/>
      <c r="E69" s="246"/>
      <c r="F69" s="246"/>
      <c r="G69" s="247"/>
      <c r="H69" s="251"/>
      <c r="I69" s="246"/>
      <c r="J69" s="246"/>
      <c r="K69" s="247"/>
      <c r="L69" s="251">
        <v>0.78459999999999996</v>
      </c>
      <c r="M69" s="246">
        <v>0.78410000000000002</v>
      </c>
      <c r="N69" s="246">
        <v>0.78339999999999999</v>
      </c>
      <c r="O69" s="247">
        <v>0.78369999999999995</v>
      </c>
      <c r="P69" s="1"/>
    </row>
    <row r="70" spans="2:46" x14ac:dyDescent="0.2">
      <c r="D70" s="246"/>
      <c r="E70" s="246"/>
      <c r="F70" s="246"/>
      <c r="G70" s="247"/>
      <c r="H70" s="251"/>
      <c r="I70" s="246"/>
      <c r="J70" s="246"/>
      <c r="K70" s="247"/>
      <c r="L70" s="251"/>
      <c r="M70" s="246"/>
      <c r="N70" s="246"/>
      <c r="O70" s="247"/>
      <c r="P70" s="1"/>
    </row>
    <row r="71" spans="2:46" x14ac:dyDescent="0.2">
      <c r="C71" s="248" t="s">
        <v>1216</v>
      </c>
      <c r="H71" s="251"/>
      <c r="I71" s="246"/>
      <c r="J71" s="246"/>
      <c r="K71" s="247"/>
      <c r="L71" s="251">
        <v>0.68169999999999997</v>
      </c>
      <c r="M71" s="246">
        <v>0.63929999999999998</v>
      </c>
      <c r="N71" s="246">
        <v>0.59470000000000001</v>
      </c>
      <c r="O71" s="247">
        <v>0.60589999999999999</v>
      </c>
      <c r="P71" s="1"/>
    </row>
    <row r="72" spans="2:46" x14ac:dyDescent="0.2">
      <c r="C72" s="248" t="s">
        <v>1208</v>
      </c>
      <c r="H72" s="251"/>
      <c r="I72" s="246"/>
      <c r="J72" s="246"/>
      <c r="K72" s="247"/>
      <c r="L72" s="251">
        <v>0.65590000000000004</v>
      </c>
      <c r="M72" s="246">
        <v>0.59799999999999998</v>
      </c>
      <c r="N72" s="246">
        <v>0.56559999999999999</v>
      </c>
      <c r="O72" s="247">
        <v>0.57450000000000001</v>
      </c>
      <c r="P72" s="1"/>
    </row>
    <row r="73" spans="2:46" x14ac:dyDescent="0.2">
      <c r="C73" s="248" t="s">
        <v>1209</v>
      </c>
      <c r="H73" s="251"/>
      <c r="I73" s="246"/>
      <c r="J73" s="246"/>
      <c r="K73" s="247"/>
      <c r="L73" s="251">
        <v>0.67520000000000002</v>
      </c>
      <c r="M73" s="246">
        <v>0.60609999999999997</v>
      </c>
      <c r="N73" s="246">
        <v>0.57520000000000004</v>
      </c>
      <c r="O73" s="247">
        <v>0.57769999999999999</v>
      </c>
      <c r="P73" s="1"/>
    </row>
    <row r="74" spans="2:46" x14ac:dyDescent="0.2">
      <c r="C74" s="248" t="s">
        <v>1210</v>
      </c>
      <c r="H74" s="251"/>
      <c r="I74" s="246"/>
      <c r="J74" s="246"/>
      <c r="K74" s="247"/>
      <c r="L74" s="251">
        <v>0.65269999999999995</v>
      </c>
      <c r="M74" s="246">
        <v>0.60019999999999996</v>
      </c>
      <c r="N74" s="246">
        <v>0.55979999999999996</v>
      </c>
      <c r="O74" s="247">
        <v>0.57010000000000005</v>
      </c>
      <c r="P74" s="1"/>
      <c r="AK74" s="245"/>
      <c r="AL74" s="245"/>
      <c r="AM74" s="245"/>
      <c r="AN74" s="245"/>
    </row>
    <row r="75" spans="2:46" x14ac:dyDescent="0.2">
      <c r="C75" s="248" t="s">
        <v>1211</v>
      </c>
      <c r="D75" s="246"/>
      <c r="E75" s="246"/>
      <c r="F75" s="246"/>
      <c r="G75" s="247"/>
      <c r="H75" s="251"/>
      <c r="I75" s="246"/>
      <c r="J75" s="246"/>
      <c r="K75" s="247"/>
      <c r="L75" s="251">
        <v>0.63990000000000002</v>
      </c>
      <c r="M75" s="246">
        <v>0.58909999999999996</v>
      </c>
      <c r="N75" s="246">
        <v>0.56089999999999995</v>
      </c>
      <c r="O75" s="247">
        <v>0.56710000000000005</v>
      </c>
      <c r="P75" s="1"/>
      <c r="AK75" s="245"/>
      <c r="AL75" s="245"/>
      <c r="AM75" s="245"/>
      <c r="AN75" s="245"/>
    </row>
    <row r="76" spans="2:46" x14ac:dyDescent="0.2">
      <c r="C76" s="248" t="s">
        <v>1217</v>
      </c>
      <c r="D76" s="246"/>
      <c r="E76" s="246"/>
      <c r="F76" s="246"/>
      <c r="G76" s="247"/>
      <c r="H76" s="251"/>
      <c r="I76" s="246"/>
      <c r="J76" s="246"/>
      <c r="K76" s="247"/>
      <c r="L76" s="251">
        <v>0.65920000000000001</v>
      </c>
      <c r="M76" s="246">
        <v>0.60880000000000001</v>
      </c>
      <c r="N76" s="246">
        <v>0.55489999999999995</v>
      </c>
      <c r="O76" s="247">
        <v>0.56589999999999996</v>
      </c>
      <c r="P76" s="1"/>
      <c r="AK76" s="245"/>
      <c r="AL76" s="245"/>
      <c r="AM76" s="245"/>
      <c r="AN76" s="245"/>
    </row>
    <row r="77" spans="2:46" x14ac:dyDescent="0.2">
      <c r="D77" s="246"/>
      <c r="E77" s="246"/>
      <c r="F77" s="246"/>
      <c r="G77" s="247"/>
      <c r="H77" s="251"/>
      <c r="I77" s="246"/>
      <c r="J77" s="246"/>
      <c r="K77" s="247"/>
      <c r="L77" s="251"/>
      <c r="M77" s="246"/>
      <c r="N77" s="246"/>
      <c r="O77" s="247"/>
      <c r="P77" s="1"/>
      <c r="AK77" s="245"/>
      <c r="AL77" s="245"/>
      <c r="AM77" s="245"/>
      <c r="AN77" s="245"/>
    </row>
    <row r="78" spans="2:46" x14ac:dyDescent="0.2">
      <c r="C78" s="248" t="s">
        <v>1214</v>
      </c>
      <c r="D78" s="246"/>
      <c r="E78" s="246"/>
      <c r="F78" s="246"/>
      <c r="G78" s="247"/>
      <c r="H78" s="251"/>
      <c r="I78" s="246"/>
      <c r="J78" s="246"/>
      <c r="K78" s="247"/>
      <c r="L78" s="251">
        <v>0.65920000000000001</v>
      </c>
      <c r="M78" s="246">
        <v>0.59860000000000002</v>
      </c>
      <c r="N78" s="246">
        <v>0.54810000000000003</v>
      </c>
      <c r="O78" s="247">
        <v>0.55359999999999998</v>
      </c>
      <c r="P78" s="1"/>
      <c r="AK78" s="245"/>
      <c r="AL78" s="245"/>
      <c r="AM78" s="245"/>
      <c r="AN78" s="245"/>
    </row>
    <row r="79" spans="2:46" x14ac:dyDescent="0.2">
      <c r="C79" s="248" t="s">
        <v>1215</v>
      </c>
      <c r="D79" s="246"/>
      <c r="E79" s="246"/>
      <c r="F79" s="246"/>
      <c r="G79" s="247"/>
      <c r="H79" s="251"/>
      <c r="I79" s="246"/>
      <c r="J79" s="246"/>
      <c r="K79" s="247"/>
      <c r="L79" s="251">
        <v>0.67520000000000002</v>
      </c>
      <c r="M79" s="246">
        <v>0.65110000000000001</v>
      </c>
      <c r="N79" s="246">
        <v>0.54820000000000002</v>
      </c>
      <c r="O79" s="247">
        <v>0.55569999999999997</v>
      </c>
      <c r="P79" s="1"/>
      <c r="AL79" s="45"/>
      <c r="AM79" s="255" t="s">
        <v>572</v>
      </c>
      <c r="AN79" s="256"/>
      <c r="AO79" s="256"/>
      <c r="AP79" s="257"/>
      <c r="AQ79" s="45"/>
      <c r="AR79" s="45"/>
      <c r="AS79" s="45"/>
    </row>
    <row r="80" spans="2:46" x14ac:dyDescent="0.2">
      <c r="D80" s="246"/>
      <c r="E80" s="246"/>
      <c r="F80" s="246"/>
      <c r="G80" s="247"/>
      <c r="H80" s="251"/>
      <c r="I80" s="246"/>
      <c r="J80" s="246"/>
      <c r="K80" s="247"/>
      <c r="L80" s="251"/>
      <c r="M80" s="246"/>
      <c r="N80" s="246"/>
      <c r="O80" s="247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46"/>
      <c r="E81" s="246"/>
      <c r="F81" s="246"/>
      <c r="G81" s="247"/>
      <c r="H81" s="251"/>
      <c r="I81" s="246"/>
      <c r="J81" s="246"/>
      <c r="K81" s="247"/>
      <c r="L81" s="251"/>
      <c r="M81" s="246"/>
      <c r="N81" s="246"/>
      <c r="O81" s="247"/>
      <c r="P81" s="1"/>
      <c r="AK81" s="261" t="s">
        <v>590</v>
      </c>
      <c r="AL81" s="221" t="s">
        <v>573</v>
      </c>
      <c r="AM81" s="245">
        <v>354</v>
      </c>
      <c r="AN81" s="245">
        <v>76</v>
      </c>
      <c r="AO81" s="245">
        <v>19</v>
      </c>
      <c r="AP81" s="245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48" t="s">
        <v>1213</v>
      </c>
      <c r="D82" s="246"/>
      <c r="E82" s="246"/>
      <c r="F82" s="246"/>
      <c r="G82" s="247"/>
      <c r="H82" s="251"/>
      <c r="I82" s="246"/>
      <c r="J82" s="246"/>
      <c r="K82" s="247"/>
      <c r="L82" s="251">
        <v>0.69259999999999999</v>
      </c>
      <c r="M82" s="246">
        <v>0.68030000000000002</v>
      </c>
      <c r="N82" s="246">
        <v>0.68300000000000005</v>
      </c>
      <c r="O82" s="247">
        <v>0.68140000000000001</v>
      </c>
      <c r="P82" s="1"/>
      <c r="AK82" s="262"/>
      <c r="AL82" s="222" t="s">
        <v>574</v>
      </c>
      <c r="AM82" s="245">
        <v>39</v>
      </c>
      <c r="AN82" s="245">
        <v>113</v>
      </c>
      <c r="AO82" s="245">
        <v>6</v>
      </c>
      <c r="AP82" s="245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48" t="s">
        <v>1212</v>
      </c>
      <c r="D83" s="246"/>
      <c r="E83" s="246"/>
      <c r="F83" s="246"/>
      <c r="G83" s="247"/>
      <c r="H83" s="251"/>
      <c r="I83" s="246"/>
      <c r="J83" s="246"/>
      <c r="K83" s="247"/>
      <c r="L83" s="251">
        <v>0.68110000000000004</v>
      </c>
      <c r="M83" s="246">
        <v>0.66659999999999997</v>
      </c>
      <c r="N83" s="246">
        <v>0.66579999999999995</v>
      </c>
      <c r="O83" s="247">
        <v>0.66620000000000001</v>
      </c>
      <c r="P83" s="1"/>
      <c r="AK83" s="262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46"/>
      <c r="E84" s="246"/>
      <c r="F84" s="246"/>
      <c r="G84" s="247"/>
      <c r="H84" s="251"/>
      <c r="I84" s="246"/>
      <c r="J84" s="246"/>
      <c r="K84" s="247"/>
      <c r="L84" s="251"/>
      <c r="M84" s="246"/>
      <c r="N84" s="246"/>
      <c r="O84" s="247"/>
      <c r="P84" s="1"/>
      <c r="AK84" s="263"/>
      <c r="AL84" s="223" t="s">
        <v>583</v>
      </c>
      <c r="AM84" s="245">
        <v>35</v>
      </c>
      <c r="AN84" s="245">
        <v>9</v>
      </c>
      <c r="AO84" s="245">
        <v>5</v>
      </c>
      <c r="AP84" s="245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46"/>
      <c r="E85" s="246"/>
      <c r="F85" s="246"/>
      <c r="G85" s="247"/>
      <c r="H85" s="251"/>
      <c r="I85" s="246"/>
      <c r="J85" s="246"/>
      <c r="K85" s="247"/>
      <c r="L85" s="251"/>
      <c r="M85" s="246"/>
      <c r="N85" s="246"/>
      <c r="O85" s="247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46"/>
      <c r="E86" s="246"/>
      <c r="F86" s="246"/>
      <c r="G86" s="247"/>
      <c r="H86" s="251"/>
      <c r="I86" s="246"/>
      <c r="J86" s="246"/>
      <c r="K86" s="247"/>
      <c r="L86" s="251"/>
      <c r="M86" s="246"/>
      <c r="N86" s="246"/>
      <c r="O86" s="247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48" t="s">
        <v>1220</v>
      </c>
      <c r="D87" s="246">
        <v>0.97219999999999995</v>
      </c>
      <c r="E87" s="246">
        <v>0.9718</v>
      </c>
      <c r="F87" s="246">
        <v>0.97099999999999997</v>
      </c>
      <c r="G87" s="247">
        <v>0.97140000000000004</v>
      </c>
      <c r="H87" s="251">
        <v>0.72509999999999997</v>
      </c>
      <c r="I87" s="246">
        <v>0.71789999999999998</v>
      </c>
      <c r="J87" s="246">
        <v>0.71830000000000005</v>
      </c>
      <c r="K87" s="247">
        <v>0.71809999999999996</v>
      </c>
      <c r="L87" s="251">
        <v>0.77549999999999997</v>
      </c>
      <c r="M87" s="246">
        <v>0.73009999999999997</v>
      </c>
      <c r="N87" s="246">
        <v>0.78310000000000002</v>
      </c>
      <c r="O87" s="247">
        <v>0.74119999999999997</v>
      </c>
      <c r="P87" s="1"/>
    </row>
    <row r="88" spans="3:49" x14ac:dyDescent="0.2">
      <c r="C88" s="248" t="s">
        <v>1221</v>
      </c>
      <c r="D88" s="246">
        <v>0.98260000000000003</v>
      </c>
      <c r="E88" s="246">
        <v>0.98240000000000005</v>
      </c>
      <c r="F88" s="246">
        <v>0.98180000000000001</v>
      </c>
      <c r="G88" s="247">
        <v>0.98209999999999997</v>
      </c>
      <c r="H88" s="251">
        <v>0.74019999999999997</v>
      </c>
      <c r="I88" s="246">
        <v>0.73460000000000003</v>
      </c>
      <c r="J88" s="246">
        <v>0.72640000000000005</v>
      </c>
      <c r="K88" s="247">
        <v>0.72909999999999997</v>
      </c>
      <c r="L88" s="251">
        <v>0.78490000000000004</v>
      </c>
      <c r="M88" s="246">
        <v>0.73250000000000004</v>
      </c>
      <c r="N88" s="246">
        <v>0.77549999999999997</v>
      </c>
      <c r="O88" s="247">
        <v>0.745</v>
      </c>
      <c r="P88" s="1"/>
      <c r="AL88" s="45"/>
      <c r="AM88" s="255" t="s">
        <v>572</v>
      </c>
      <c r="AN88" s="256"/>
      <c r="AO88" s="256"/>
      <c r="AP88" s="257"/>
      <c r="AQ88" s="45"/>
      <c r="AR88" s="45"/>
      <c r="AS88" s="45"/>
    </row>
    <row r="89" spans="3:49" x14ac:dyDescent="0.2">
      <c r="C89" s="248" t="s">
        <v>1222</v>
      </c>
      <c r="D89" s="246"/>
      <c r="E89" s="246"/>
      <c r="F89" s="246"/>
      <c r="G89" s="247"/>
      <c r="H89" s="251"/>
      <c r="I89" s="246"/>
      <c r="J89" s="246"/>
      <c r="K89" s="247"/>
      <c r="L89" s="251">
        <v>0.79279999999999995</v>
      </c>
      <c r="M89" s="246">
        <v>0.74080000000000001</v>
      </c>
      <c r="N89" s="246">
        <v>0.78480000000000005</v>
      </c>
      <c r="O89" s="247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48" t="s">
        <v>1223</v>
      </c>
      <c r="D90" s="246"/>
      <c r="E90" s="246"/>
      <c r="F90" s="246"/>
      <c r="G90" s="247"/>
      <c r="H90" s="251"/>
      <c r="I90" s="246"/>
      <c r="J90" s="246"/>
      <c r="K90" s="247"/>
      <c r="L90" s="251">
        <v>0.77549999999999997</v>
      </c>
      <c r="M90" s="246">
        <v>0.73370000000000002</v>
      </c>
      <c r="N90" s="246">
        <v>0.79110000000000003</v>
      </c>
      <c r="O90" s="247">
        <v>0.74380000000000002</v>
      </c>
      <c r="P90" s="1"/>
      <c r="AK90" s="261" t="s">
        <v>590</v>
      </c>
      <c r="AL90" s="221" t="s">
        <v>573</v>
      </c>
      <c r="AM90" s="245">
        <v>354</v>
      </c>
      <c r="AN90" s="245">
        <v>76</v>
      </c>
      <c r="AO90" s="245">
        <v>19</v>
      </c>
      <c r="AP90" s="245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48" t="s">
        <v>1224</v>
      </c>
      <c r="D91" s="246"/>
      <c r="E91" s="246"/>
      <c r="F91" s="246"/>
      <c r="G91" s="247"/>
      <c r="H91" s="251"/>
      <c r="I91" s="246"/>
      <c r="J91" s="246"/>
      <c r="K91" s="247"/>
      <c r="L91" s="251">
        <v>0.77859999999999996</v>
      </c>
      <c r="M91" s="246">
        <v>0.72929999999999995</v>
      </c>
      <c r="N91" s="246">
        <v>0.77729999999999999</v>
      </c>
      <c r="O91" s="247">
        <v>0.74129999999999996</v>
      </c>
      <c r="P91" s="1"/>
      <c r="AK91" s="262"/>
      <c r="AL91" s="222" t="s">
        <v>574</v>
      </c>
      <c r="AM91" s="245">
        <v>39</v>
      </c>
      <c r="AN91" s="245">
        <v>113</v>
      </c>
      <c r="AO91" s="245">
        <v>6</v>
      </c>
      <c r="AP91" s="245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48" t="s">
        <v>1225</v>
      </c>
      <c r="D92" s="246"/>
      <c r="E92" s="246"/>
      <c r="F92" s="246"/>
      <c r="G92" s="247"/>
      <c r="H92" s="251"/>
      <c r="I92" s="246"/>
      <c r="J92" s="246"/>
      <c r="K92" s="247"/>
      <c r="L92" s="251">
        <v>0.7802</v>
      </c>
      <c r="M92" s="246">
        <v>0.72689999999999999</v>
      </c>
      <c r="N92" s="246">
        <v>0.76839999999999997</v>
      </c>
      <c r="O92" s="247">
        <v>0.73909999999999998</v>
      </c>
      <c r="P92" s="1"/>
      <c r="AK92" s="262"/>
      <c r="AL92" s="222" t="s">
        <v>575</v>
      </c>
      <c r="AM92" s="245">
        <v>33</v>
      </c>
      <c r="AN92" s="245">
        <v>12</v>
      </c>
      <c r="AO92" s="245">
        <v>22</v>
      </c>
      <c r="AP92" s="245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46"/>
      <c r="E93" s="246"/>
      <c r="F93" s="246"/>
      <c r="G93" s="247"/>
      <c r="H93" s="251"/>
      <c r="I93" s="246"/>
      <c r="J93" s="246"/>
      <c r="K93" s="247"/>
      <c r="L93" s="251"/>
      <c r="M93" s="246"/>
      <c r="N93" s="246"/>
      <c r="O93" s="247"/>
      <c r="P93" s="1"/>
      <c r="AK93" s="263"/>
      <c r="AL93" s="223" t="s">
        <v>583</v>
      </c>
      <c r="AM93" s="245">
        <v>35</v>
      </c>
      <c r="AN93" s="245">
        <v>9</v>
      </c>
      <c r="AO93" s="245">
        <v>5</v>
      </c>
      <c r="AP93" s="245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48" t="s">
        <v>1226</v>
      </c>
      <c r="D94" s="246"/>
      <c r="E94" s="246"/>
      <c r="F94" s="246"/>
      <c r="G94" s="247"/>
      <c r="H94" s="251"/>
      <c r="I94" s="246"/>
      <c r="J94" s="246"/>
      <c r="K94" s="247"/>
      <c r="L94" s="251">
        <v>0.82440000000000002</v>
      </c>
      <c r="M94" s="246">
        <v>0.68479999999999996</v>
      </c>
      <c r="N94" s="246">
        <v>0.73719999999999997</v>
      </c>
      <c r="O94" s="247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48" t="s">
        <v>1227</v>
      </c>
      <c r="D95" s="246"/>
      <c r="E95" s="246"/>
      <c r="F95" s="246"/>
      <c r="G95" s="247"/>
      <c r="H95" s="251"/>
      <c r="I95" s="246"/>
      <c r="J95" s="246"/>
      <c r="K95" s="247"/>
      <c r="L95" s="251">
        <v>0.84589999999999999</v>
      </c>
      <c r="M95" s="246">
        <v>0.70830000000000004</v>
      </c>
      <c r="N95" s="246">
        <v>0.73540000000000005</v>
      </c>
      <c r="O95" s="247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48" t="s">
        <v>1228</v>
      </c>
      <c r="D96" s="246"/>
      <c r="E96" s="246"/>
      <c r="F96" s="246"/>
      <c r="G96" s="247"/>
      <c r="H96" s="251"/>
      <c r="I96" s="246"/>
      <c r="J96" s="246"/>
      <c r="K96" s="247"/>
      <c r="L96" s="251">
        <v>0.82799999999999996</v>
      </c>
      <c r="M96" s="246">
        <v>0.66849999999999998</v>
      </c>
      <c r="N96" s="246">
        <v>0.67169999999999996</v>
      </c>
      <c r="O96" s="247">
        <v>0.67010000000000003</v>
      </c>
      <c r="P96" s="1"/>
    </row>
    <row r="97" spans="3:49" x14ac:dyDescent="0.2">
      <c r="C97" s="248" t="s">
        <v>1229</v>
      </c>
      <c r="D97" s="246"/>
      <c r="E97" s="246"/>
      <c r="F97" s="246"/>
      <c r="G97" s="247"/>
      <c r="H97" s="251"/>
      <c r="I97" s="246"/>
      <c r="J97" s="246"/>
      <c r="K97" s="247"/>
      <c r="L97" s="251">
        <v>0.83150000000000002</v>
      </c>
      <c r="M97" s="246">
        <v>0.68230000000000002</v>
      </c>
      <c r="N97" s="246">
        <v>0.70279999999999998</v>
      </c>
      <c r="O97" s="247">
        <v>0.69140000000000001</v>
      </c>
      <c r="P97" s="1"/>
      <c r="AL97" s="45"/>
      <c r="AM97" s="255" t="s">
        <v>572</v>
      </c>
      <c r="AN97" s="256"/>
      <c r="AO97" s="256"/>
      <c r="AP97" s="257"/>
      <c r="AQ97" s="45"/>
      <c r="AR97" s="45"/>
      <c r="AS97" s="45"/>
    </row>
    <row r="98" spans="3:49" x14ac:dyDescent="0.2">
      <c r="C98" s="248" t="s">
        <v>1230</v>
      </c>
      <c r="D98" s="246"/>
      <c r="E98" s="246"/>
      <c r="F98" s="246"/>
      <c r="G98" s="247"/>
      <c r="H98" s="251"/>
      <c r="I98" s="246"/>
      <c r="J98" s="246"/>
      <c r="K98" s="247"/>
      <c r="L98" s="251">
        <v>0.84589999999999999</v>
      </c>
      <c r="M98" s="246">
        <v>0.69240000000000002</v>
      </c>
      <c r="N98" s="246">
        <v>0.65339999999999998</v>
      </c>
      <c r="O98" s="247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46"/>
      <c r="E99" s="246"/>
      <c r="F99" s="246"/>
      <c r="G99" s="247"/>
      <c r="H99" s="251"/>
      <c r="I99" s="246"/>
      <c r="J99" s="246"/>
      <c r="K99" s="247"/>
      <c r="L99" s="251"/>
      <c r="M99" s="246"/>
      <c r="N99" s="246"/>
      <c r="O99" s="247"/>
      <c r="P99" s="1"/>
      <c r="AK99" s="261" t="s">
        <v>590</v>
      </c>
      <c r="AL99" s="221" t="s">
        <v>573</v>
      </c>
      <c r="AM99" s="245">
        <f>AM90+AN90*0.1</f>
        <v>361.6</v>
      </c>
      <c r="AN99" s="245">
        <f>AN90*0.9</f>
        <v>68.400000000000006</v>
      </c>
      <c r="AO99" s="245">
        <v>19</v>
      </c>
      <c r="AP99" s="245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48" t="s">
        <v>1231</v>
      </c>
      <c r="D100" s="246"/>
      <c r="E100" s="246"/>
      <c r="F100" s="246"/>
      <c r="G100" s="247"/>
      <c r="H100" s="251"/>
      <c r="I100" s="246"/>
      <c r="J100" s="246"/>
      <c r="K100" s="247"/>
      <c r="L100" s="251">
        <v>0.84489999999999998</v>
      </c>
      <c r="M100" s="246">
        <v>0.59350000000000003</v>
      </c>
      <c r="N100" s="246">
        <v>0.57589999999999997</v>
      </c>
      <c r="O100" s="247">
        <v>0.58289999999999997</v>
      </c>
      <c r="P100" s="1"/>
      <c r="AK100" s="262"/>
      <c r="AL100" s="222" t="s">
        <v>574</v>
      </c>
      <c r="AM100" s="245">
        <f t="shared" ref="AM100:AM102" si="0">AM91+AN91*0.1</f>
        <v>50.3</v>
      </c>
      <c r="AN100" s="245">
        <f t="shared" ref="AN100:AN102" si="1">AN91*0.9</f>
        <v>101.7</v>
      </c>
      <c r="AO100" s="245">
        <v>6</v>
      </c>
      <c r="AP100" s="245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48" t="s">
        <v>1232</v>
      </c>
      <c r="D101" s="246"/>
      <c r="E101" s="246"/>
      <c r="F101" s="246"/>
      <c r="G101" s="247"/>
      <c r="H101" s="251"/>
      <c r="I101" s="246"/>
      <c r="J101" s="246"/>
      <c r="K101" s="247"/>
      <c r="L101" s="251">
        <v>0.85980000000000001</v>
      </c>
      <c r="M101" s="246">
        <v>0.59970000000000001</v>
      </c>
      <c r="N101" s="246">
        <v>0.55630000000000002</v>
      </c>
      <c r="O101" s="247">
        <v>0.56679999999999997</v>
      </c>
      <c r="P101" s="1"/>
      <c r="AK101" s="262"/>
      <c r="AL101" s="222" t="s">
        <v>575</v>
      </c>
      <c r="AM101" s="245">
        <f t="shared" si="0"/>
        <v>34.200000000000003</v>
      </c>
      <c r="AN101" s="245">
        <f t="shared" si="1"/>
        <v>10.8</v>
      </c>
      <c r="AO101" s="245">
        <v>22</v>
      </c>
      <c r="AP101" s="245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48" t="s">
        <v>1233</v>
      </c>
      <c r="D102" s="246"/>
      <c r="E102" s="246"/>
      <c r="F102" s="246"/>
      <c r="G102" s="247"/>
      <c r="H102" s="251"/>
      <c r="I102" s="246"/>
      <c r="J102" s="246"/>
      <c r="K102" s="247"/>
      <c r="L102" s="251">
        <v>0.83740000000000003</v>
      </c>
      <c r="M102" s="246">
        <v>0.57679999999999998</v>
      </c>
      <c r="N102" s="246">
        <v>0.56469999999999998</v>
      </c>
      <c r="O102" s="247">
        <v>0.5696</v>
      </c>
      <c r="P102" s="1"/>
      <c r="AK102" s="263"/>
      <c r="AL102" s="223" t="s">
        <v>583</v>
      </c>
      <c r="AM102" s="245">
        <f t="shared" si="0"/>
        <v>35.9</v>
      </c>
      <c r="AN102" s="245">
        <f t="shared" si="1"/>
        <v>8.1</v>
      </c>
      <c r="AO102" s="245">
        <v>5</v>
      </c>
      <c r="AP102" s="245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48" t="s">
        <v>1234</v>
      </c>
      <c r="D103" s="246"/>
      <c r="E103" s="246"/>
      <c r="F103" s="246"/>
      <c r="G103" s="247"/>
      <c r="H103" s="251"/>
      <c r="I103" s="246"/>
      <c r="J103" s="246"/>
      <c r="K103" s="247"/>
      <c r="L103" s="251">
        <v>0.87480000000000002</v>
      </c>
      <c r="M103" s="246">
        <v>0.64390000000000003</v>
      </c>
      <c r="N103" s="246">
        <v>0.55779999999999996</v>
      </c>
      <c r="O103" s="247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48" t="s">
        <v>1235</v>
      </c>
      <c r="D104" s="246"/>
      <c r="E104" s="246"/>
      <c r="F104" s="246"/>
      <c r="G104" s="247"/>
      <c r="H104" s="251"/>
      <c r="I104" s="246"/>
      <c r="J104" s="246"/>
      <c r="K104" s="247"/>
      <c r="L104" s="251">
        <v>0.80559999999999998</v>
      </c>
      <c r="M104" s="246">
        <v>0.58340000000000003</v>
      </c>
      <c r="N104" s="246">
        <v>0.60980000000000001</v>
      </c>
      <c r="O104" s="247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48" t="s">
        <v>1236</v>
      </c>
      <c r="D105" s="246"/>
      <c r="E105" s="246"/>
      <c r="F105" s="246"/>
      <c r="G105" s="247"/>
      <c r="H105" s="251"/>
      <c r="I105" s="246"/>
      <c r="J105" s="246"/>
      <c r="K105" s="247"/>
      <c r="L105" s="251">
        <v>0.84489999999999998</v>
      </c>
      <c r="M105" s="246">
        <v>0.56930000000000003</v>
      </c>
      <c r="N105" s="246">
        <v>0.54790000000000005</v>
      </c>
      <c r="O105" s="247">
        <v>0.55420000000000003</v>
      </c>
      <c r="P105" s="1"/>
    </row>
    <row r="106" spans="3:49" x14ac:dyDescent="0.2">
      <c r="P106" s="1"/>
      <c r="AL106" s="45"/>
      <c r="AM106" s="255" t="s">
        <v>572</v>
      </c>
      <c r="AN106" s="256"/>
      <c r="AO106" s="256"/>
      <c r="AP106" s="257"/>
      <c r="AQ106" s="45"/>
      <c r="AR106" s="45"/>
      <c r="AS106" s="45"/>
    </row>
    <row r="107" spans="3:49" x14ac:dyDescent="0.2">
      <c r="C107" s="248" t="s">
        <v>1237</v>
      </c>
      <c r="D107" s="246"/>
      <c r="E107" s="246"/>
      <c r="F107" s="246"/>
      <c r="G107" s="247"/>
      <c r="H107" s="251"/>
      <c r="I107" s="246"/>
      <c r="J107" s="246"/>
      <c r="K107" s="247"/>
      <c r="L107" s="251">
        <v>0.88600000000000001</v>
      </c>
      <c r="M107" s="246">
        <v>0.71230000000000004</v>
      </c>
      <c r="N107" s="246">
        <v>0.57809999999999995</v>
      </c>
      <c r="O107" s="247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48" t="s">
        <v>1238</v>
      </c>
      <c r="D108" s="246"/>
      <c r="E108" s="246"/>
      <c r="F108" s="246"/>
      <c r="G108" s="247"/>
      <c r="H108" s="251"/>
      <c r="I108" s="246"/>
      <c r="J108" s="246"/>
      <c r="K108" s="247"/>
      <c r="L108" s="251">
        <v>0.87480000000000002</v>
      </c>
      <c r="M108" s="246">
        <v>0.64900000000000002</v>
      </c>
      <c r="N108" s="246">
        <v>0.56479999999999997</v>
      </c>
      <c r="O108" s="247">
        <v>0.58089999999999997</v>
      </c>
      <c r="P108" s="1"/>
      <c r="AK108" s="261" t="s">
        <v>590</v>
      </c>
      <c r="AL108" s="221" t="s">
        <v>573</v>
      </c>
      <c r="AM108" s="245">
        <v>363</v>
      </c>
      <c r="AN108" s="245">
        <v>78</v>
      </c>
      <c r="AO108" s="245">
        <v>27</v>
      </c>
      <c r="AP108" s="245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48" t="s">
        <v>1239</v>
      </c>
      <c r="D109" s="246"/>
      <c r="E109" s="246"/>
      <c r="F109" s="246"/>
      <c r="G109" s="247"/>
      <c r="H109" s="251"/>
      <c r="I109" s="246"/>
      <c r="J109" s="246"/>
      <c r="K109" s="247"/>
      <c r="L109" s="251">
        <v>0.87480000000000002</v>
      </c>
      <c r="M109" s="246">
        <v>0.64390000000000003</v>
      </c>
      <c r="N109" s="246">
        <v>0.55779999999999996</v>
      </c>
      <c r="O109" s="247">
        <v>0.57189999999999996</v>
      </c>
      <c r="P109" s="1"/>
      <c r="AK109" s="262"/>
      <c r="AL109" s="222" t="s">
        <v>574</v>
      </c>
      <c r="AM109" s="245">
        <v>31</v>
      </c>
      <c r="AN109" s="245">
        <v>128</v>
      </c>
      <c r="AO109" s="245">
        <v>4</v>
      </c>
      <c r="AP109" s="245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48" t="s">
        <v>1240</v>
      </c>
      <c r="D110" s="246"/>
      <c r="E110" s="246"/>
      <c r="F110" s="246"/>
      <c r="G110" s="247"/>
      <c r="H110" s="251"/>
      <c r="I110" s="246"/>
      <c r="J110" s="246"/>
      <c r="K110" s="247"/>
      <c r="L110" s="251">
        <v>0.86360000000000003</v>
      </c>
      <c r="M110" s="246">
        <v>0.6028</v>
      </c>
      <c r="N110" s="246">
        <v>0.5514</v>
      </c>
      <c r="O110" s="247">
        <v>0.56159999999999999</v>
      </c>
      <c r="P110" s="1"/>
      <c r="AK110" s="262"/>
      <c r="AL110" s="222" t="s">
        <v>575</v>
      </c>
      <c r="AM110" s="245">
        <v>34</v>
      </c>
      <c r="AN110" s="245">
        <v>14</v>
      </c>
      <c r="AO110" s="245">
        <v>37</v>
      </c>
      <c r="AP110" s="245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46"/>
      <c r="E111" s="246"/>
      <c r="F111" s="246"/>
      <c r="G111" s="247"/>
      <c r="H111" s="251"/>
      <c r="I111" s="246"/>
      <c r="J111" s="246"/>
      <c r="K111" s="247"/>
      <c r="L111" s="251"/>
      <c r="M111" s="246"/>
      <c r="N111" s="246"/>
      <c r="O111" s="247"/>
      <c r="P111" s="1"/>
      <c r="AK111" s="263"/>
      <c r="AL111" s="223" t="s">
        <v>583</v>
      </c>
      <c r="AM111" s="245">
        <v>40</v>
      </c>
      <c r="AN111" s="245">
        <v>9</v>
      </c>
      <c r="AO111" s="245">
        <v>6</v>
      </c>
      <c r="AP111" s="245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46"/>
      <c r="E112" s="246"/>
      <c r="F112" s="246"/>
      <c r="G112" s="247"/>
      <c r="H112" s="251"/>
      <c r="I112" s="246"/>
      <c r="J112" s="246"/>
      <c r="K112" s="247"/>
      <c r="L112" s="251"/>
      <c r="M112" s="246"/>
      <c r="N112" s="246"/>
      <c r="O112" s="247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46"/>
      <c r="E113" s="246"/>
      <c r="F113" s="246"/>
      <c r="G113" s="247"/>
      <c r="H113" s="251"/>
      <c r="I113" s="246"/>
      <c r="J113" s="246"/>
      <c r="K113" s="247"/>
      <c r="L113" s="251"/>
      <c r="M113" s="246"/>
      <c r="N113" s="246"/>
      <c r="O113" s="247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46"/>
      <c r="E114" s="246"/>
      <c r="F114" s="246"/>
      <c r="G114" s="247"/>
      <c r="H114" s="251"/>
      <c r="I114" s="246"/>
      <c r="J114" s="246"/>
      <c r="K114" s="247"/>
      <c r="L114" s="251"/>
      <c r="M114" s="246"/>
      <c r="N114" s="246"/>
      <c r="O114" s="247"/>
      <c r="P114" s="1"/>
    </row>
    <row r="115" spans="1:49" x14ac:dyDescent="0.2">
      <c r="D115" s="246"/>
      <c r="E115" s="246"/>
      <c r="F115" s="246"/>
      <c r="G115" s="247"/>
      <c r="H115" s="251"/>
      <c r="I115" s="246"/>
      <c r="J115" s="246"/>
      <c r="K115" s="247"/>
      <c r="L115" s="251"/>
      <c r="M115" s="246"/>
      <c r="N115" s="246"/>
      <c r="O115" s="247"/>
      <c r="P115" s="1"/>
      <c r="AL115" s="45"/>
      <c r="AM115" s="255" t="s">
        <v>572</v>
      </c>
      <c r="AN115" s="256"/>
      <c r="AO115" s="256"/>
      <c r="AP115" s="257"/>
      <c r="AQ115" s="45"/>
      <c r="AR115" s="45"/>
      <c r="AS115" s="45"/>
    </row>
    <row r="116" spans="1:49" x14ac:dyDescent="0.2">
      <c r="D116" s="246"/>
      <c r="E116" s="246"/>
      <c r="F116" s="246"/>
      <c r="G116" s="247"/>
      <c r="H116" s="251"/>
      <c r="I116" s="246"/>
      <c r="J116" s="246"/>
      <c r="K116" s="247"/>
      <c r="L116" s="251"/>
      <c r="M116" s="246"/>
      <c r="N116" s="246"/>
      <c r="O116" s="247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46"/>
      <c r="E117" s="246"/>
      <c r="F117" s="246"/>
      <c r="G117" s="247"/>
      <c r="H117" s="251"/>
      <c r="I117" s="246"/>
      <c r="J117" s="246"/>
      <c r="K117" s="247"/>
      <c r="L117" s="251"/>
      <c r="M117" s="246"/>
      <c r="N117" s="246"/>
      <c r="O117" s="247"/>
      <c r="P117" s="1"/>
      <c r="AK117" s="261" t="s">
        <v>590</v>
      </c>
      <c r="AL117" s="221" t="s">
        <v>573</v>
      </c>
      <c r="AM117" s="245">
        <v>380</v>
      </c>
      <c r="AN117" s="245">
        <v>73</v>
      </c>
      <c r="AO117" s="245">
        <v>13</v>
      </c>
      <c r="AP117" s="245">
        <v>7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0.80338266384778012</v>
      </c>
      <c r="AU117" s="1">
        <f>2/(1/AT117+1/AM122)</f>
        <v>0.78028747433264878</v>
      </c>
    </row>
    <row r="118" spans="1:49" x14ac:dyDescent="0.2">
      <c r="D118" s="246"/>
      <c r="E118" s="246"/>
      <c r="F118" s="246"/>
      <c r="G118" s="247"/>
      <c r="H118" s="251"/>
      <c r="I118" s="246"/>
      <c r="J118" s="246"/>
      <c r="K118" s="247"/>
      <c r="L118" s="251"/>
      <c r="M118" s="246"/>
      <c r="N118" s="246"/>
      <c r="O118" s="247"/>
      <c r="P118" s="1"/>
      <c r="AK118" s="262"/>
      <c r="AL118" s="222" t="s">
        <v>574</v>
      </c>
      <c r="AM118" s="245">
        <v>36</v>
      </c>
      <c r="AN118" s="245">
        <v>125</v>
      </c>
      <c r="AO118" s="245">
        <v>3</v>
      </c>
      <c r="AP118" s="245">
        <v>0</v>
      </c>
      <c r="AQ118" s="224">
        <f>SUM(AM118:AP118)</f>
        <v>164</v>
      </c>
      <c r="AR118" s="50">
        <f>AQ118/AQ121</f>
        <v>0.20918367346938777</v>
      </c>
      <c r="AS118" s="63">
        <f>AM118/AQ118</f>
        <v>0.21951219512195122</v>
      </c>
      <c r="AT118" s="33">
        <f>AN118/AQ118</f>
        <v>0.76219512195121952</v>
      </c>
      <c r="AU118" s="1">
        <f>2/ (1/AT118+1/AN122)</f>
        <v>0.64935064935064934</v>
      </c>
    </row>
    <row r="119" spans="1:49" x14ac:dyDescent="0.2">
      <c r="D119" s="246"/>
      <c r="E119" s="246"/>
      <c r="F119" s="246"/>
      <c r="G119" s="247"/>
      <c r="H119" s="251"/>
      <c r="I119" s="246"/>
      <c r="J119" s="246"/>
      <c r="K119" s="247"/>
      <c r="L119" s="251"/>
      <c r="M119" s="246"/>
      <c r="N119" s="246"/>
      <c r="O119" s="247"/>
      <c r="P119" s="1"/>
      <c r="AK119" s="262"/>
      <c r="AL119" s="222" t="s">
        <v>575</v>
      </c>
      <c r="AM119" s="245">
        <v>44</v>
      </c>
      <c r="AN119" s="245">
        <v>13</v>
      </c>
      <c r="AO119" s="245">
        <v>25</v>
      </c>
      <c r="AP119" s="245">
        <v>3</v>
      </c>
      <c r="AQ119" s="224">
        <f>SUM(AM119:AP119)</f>
        <v>85</v>
      </c>
      <c r="AR119" s="50">
        <f>AQ119/AQ121</f>
        <v>0.10841836734693877</v>
      </c>
      <c r="AS119" s="63">
        <f>AM119/AQ119</f>
        <v>0.51764705882352946</v>
      </c>
      <c r="AT119" s="33">
        <f>AO119/AQ119</f>
        <v>0.29411764705882354</v>
      </c>
      <c r="AU119" s="1">
        <f>2/(1/AT119+1/AO122)</f>
        <v>0.38167938931297707</v>
      </c>
    </row>
    <row r="120" spans="1:49" x14ac:dyDescent="0.2">
      <c r="D120" s="246"/>
      <c r="E120" s="246"/>
      <c r="F120" s="246"/>
      <c r="G120" s="247"/>
      <c r="H120" s="251"/>
      <c r="I120" s="246"/>
      <c r="J120" s="246"/>
      <c r="K120" s="247"/>
      <c r="L120" s="251"/>
      <c r="M120" s="246"/>
      <c r="N120" s="246"/>
      <c r="O120" s="247"/>
      <c r="P120" s="1"/>
      <c r="AK120" s="263"/>
      <c r="AL120" s="223" t="s">
        <v>583</v>
      </c>
      <c r="AM120" s="245">
        <v>41</v>
      </c>
      <c r="AN120" s="245">
        <v>10</v>
      </c>
      <c r="AO120" s="245">
        <v>5</v>
      </c>
      <c r="AP120" s="245">
        <v>6</v>
      </c>
      <c r="AQ120" s="225">
        <f>SUM(AM120:AP120)</f>
        <v>62</v>
      </c>
      <c r="AR120" s="52">
        <f>AQ120/AQ121</f>
        <v>7.9081632653061229E-2</v>
      </c>
      <c r="AS120" s="64">
        <f>AM120/AQ120</f>
        <v>0.66129032258064513</v>
      </c>
      <c r="AT120" s="34">
        <f>AP120/AQ120</f>
        <v>9.6774193548387094E-2</v>
      </c>
      <c r="AU120" s="1">
        <f>2/(1/AT120+1/AP122)</f>
        <v>0.15384615384615385</v>
      </c>
    </row>
    <row r="121" spans="1:49" x14ac:dyDescent="0.2">
      <c r="A121" s="6" t="s">
        <v>1123</v>
      </c>
      <c r="B121" s="6"/>
      <c r="C121" s="248" t="s">
        <v>1271</v>
      </c>
      <c r="D121" s="246"/>
      <c r="E121" s="246"/>
      <c r="F121" s="246"/>
      <c r="G121" s="247"/>
      <c r="H121" s="251"/>
      <c r="I121" s="246"/>
      <c r="J121" s="246"/>
      <c r="K121" s="247"/>
      <c r="L121" s="251">
        <v>0.65310000000000001</v>
      </c>
      <c r="M121" s="246">
        <v>0.50900000000000001</v>
      </c>
      <c r="N121" s="246">
        <v>0.4667</v>
      </c>
      <c r="O121" s="247">
        <v>0.44319999999999998</v>
      </c>
      <c r="P121" s="1"/>
      <c r="AK121" s="18"/>
      <c r="AL121" s="45"/>
      <c r="AM121" s="218">
        <f>SUM(AM117:AM120)</f>
        <v>501</v>
      </c>
      <c r="AN121" s="219">
        <f>SUM(AN117:AN120)</f>
        <v>221</v>
      </c>
      <c r="AO121" s="219">
        <f>SUM(AO117:AO120)</f>
        <v>46</v>
      </c>
      <c r="AP121" s="220">
        <f>SUM(AP117:AP120)</f>
        <v>16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122" s="6" t="s">
        <v>1270</v>
      </c>
      <c r="C122" s="248" t="s">
        <v>1272</v>
      </c>
      <c r="D122" s="246"/>
      <c r="E122" s="246"/>
      <c r="F122" s="246"/>
      <c r="G122" s="247"/>
      <c r="H122" s="251"/>
      <c r="I122" s="246"/>
      <c r="J122" s="246"/>
      <c r="K122" s="247"/>
      <c r="L122" s="251">
        <v>0.61860000000000004</v>
      </c>
      <c r="M122" s="246">
        <v>0.44669999999999999</v>
      </c>
      <c r="N122" s="246">
        <v>0.4214</v>
      </c>
      <c r="O122" s="247">
        <v>0.40300000000000002</v>
      </c>
      <c r="AK122" s="18"/>
      <c r="AL122" s="65" t="s">
        <v>597</v>
      </c>
      <c r="AM122" s="72">
        <f>AM117/AM121</f>
        <v>0.75848303393213568</v>
      </c>
      <c r="AN122" s="59">
        <f>AN118/AN121</f>
        <v>0.56561085972850678</v>
      </c>
      <c r="AO122" s="59">
        <f>AO119/AO121</f>
        <v>0.54347826086956519</v>
      </c>
      <c r="AP122" s="60">
        <f>AP120/AP121</f>
        <v>0.375</v>
      </c>
      <c r="AQ122" s="45"/>
      <c r="AR122" s="45"/>
      <c r="AS122" s="45"/>
      <c r="AT122" s="46">
        <f>SUM(AM117,AN118,AO119,AP120 )/AQ121</f>
        <v>0.68367346938775508</v>
      </c>
      <c r="AU122" s="66">
        <f>(AN118+AO119+AP120)/SUM(AN121:AP121)</f>
        <v>0.5512367491166078</v>
      </c>
      <c r="AV122" s="46">
        <f>(AN118+AO119+AP120)/SUM(AQ118:AQ120)</f>
        <v>0.50160771704180063</v>
      </c>
      <c r="AW122" s="67">
        <f>AVERAGE(AU117:AU120)</f>
        <v>0.49129091671060721</v>
      </c>
    </row>
    <row r="123" spans="1:49" x14ac:dyDescent="0.2">
      <c r="A123" s="6" t="s">
        <v>1273</v>
      </c>
      <c r="C123" s="248" t="s">
        <v>1275</v>
      </c>
      <c r="L123" s="252">
        <v>0.61480000000000001</v>
      </c>
      <c r="M123" s="57">
        <v>0.44369999999999998</v>
      </c>
      <c r="N123" s="57">
        <v>0.46929999999999999</v>
      </c>
      <c r="O123" s="248">
        <v>0.4476</v>
      </c>
    </row>
    <row r="124" spans="1:49" x14ac:dyDescent="0.2">
      <c r="A124" s="6" t="s">
        <v>1274</v>
      </c>
      <c r="B124" s="6"/>
      <c r="C124" s="248" t="s">
        <v>1279</v>
      </c>
      <c r="L124" s="252">
        <v>0.65310000000000001</v>
      </c>
      <c r="M124" s="57">
        <v>0.42530000000000001</v>
      </c>
      <c r="N124" s="57">
        <v>0.46050000000000002</v>
      </c>
      <c r="O124" s="247">
        <v>0.437</v>
      </c>
    </row>
    <row r="125" spans="1:49" x14ac:dyDescent="0.2">
      <c r="A125" s="6" t="s">
        <v>1276</v>
      </c>
      <c r="C125" s="248" t="s">
        <v>1278</v>
      </c>
      <c r="L125" s="252">
        <v>0.67220000000000002</v>
      </c>
      <c r="M125" s="57">
        <v>0.48680000000000001</v>
      </c>
      <c r="N125" s="57">
        <v>0.47789999999999999</v>
      </c>
      <c r="O125" s="248">
        <v>0.4768</v>
      </c>
      <c r="AM125" s="245">
        <f>AM117</f>
        <v>380</v>
      </c>
      <c r="AN125" s="245">
        <f>SUM(AN117:AP117)</f>
        <v>93</v>
      </c>
      <c r="AO125" s="245">
        <f>SUM(AM125:AN125)</f>
        <v>473</v>
      </c>
      <c r="AP125" s="1">
        <f>AM125/AO125</f>
        <v>0.80338266384778012</v>
      </c>
    </row>
    <row r="126" spans="1:49" x14ac:dyDescent="0.2">
      <c r="A126" s="6" t="s">
        <v>1277</v>
      </c>
      <c r="C126" s="248" t="s">
        <v>1280</v>
      </c>
      <c r="L126" s="252">
        <v>0.63009999999999999</v>
      </c>
      <c r="M126" s="57">
        <v>0.45429999999999998</v>
      </c>
      <c r="N126" s="57">
        <v>0.46379999999999999</v>
      </c>
      <c r="O126" s="248">
        <v>0.44969999999999999</v>
      </c>
      <c r="AM126" s="245">
        <f>SUM(AM118:AM120)</f>
        <v>121</v>
      </c>
      <c r="AN126" s="245">
        <f>SUM(AN118:AP120)</f>
        <v>190</v>
      </c>
      <c r="AO126" s="245">
        <f>SUM(AM126:AN126)</f>
        <v>311</v>
      </c>
      <c r="AP126" s="1">
        <f>AN126/AO126</f>
        <v>0.61093247588424437</v>
      </c>
    </row>
    <row r="127" spans="1:49" x14ac:dyDescent="0.2">
      <c r="A127" s="6" t="s">
        <v>1138</v>
      </c>
      <c r="C127" s="248" t="s">
        <v>1281</v>
      </c>
      <c r="L127" s="252">
        <v>0.61860000000000004</v>
      </c>
      <c r="M127" s="57">
        <v>0.43130000000000002</v>
      </c>
      <c r="N127" s="57">
        <v>0.44900000000000001</v>
      </c>
      <c r="O127" s="248">
        <v>0.43070000000000003</v>
      </c>
      <c r="AM127" s="245">
        <f>SUM(AM125:AM126)</f>
        <v>501</v>
      </c>
      <c r="AN127" s="245">
        <f>SUM(AN125:AN126)</f>
        <v>283</v>
      </c>
      <c r="AP127" s="1"/>
    </row>
    <row r="128" spans="1:49" x14ac:dyDescent="0.2">
      <c r="A128" s="6" t="s">
        <v>1158</v>
      </c>
      <c r="C128" s="248" t="s">
        <v>1282</v>
      </c>
      <c r="L128" s="252">
        <v>0.64159999999999995</v>
      </c>
      <c r="M128" s="57">
        <v>0.40460000000000002</v>
      </c>
      <c r="N128" s="57">
        <v>0.43940000000000001</v>
      </c>
      <c r="O128" s="248">
        <v>0.4148</v>
      </c>
      <c r="AM128" s="1">
        <f>AM125/AM127</f>
        <v>0.75848303393213568</v>
      </c>
      <c r="AN128" s="1">
        <f>AN126/AN127</f>
        <v>0.67137809187279152</v>
      </c>
      <c r="AO128" s="1"/>
      <c r="AP128" s="1">
        <f>2/(1/AN128+1/AP126)</f>
        <v>0.63973063973063971</v>
      </c>
      <c r="AQ128" s="1"/>
      <c r="AR128" s="1">
        <f>SUM(AM125,AN126)/SUM(AM125:AN126)</f>
        <v>0.72704081632653061</v>
      </c>
    </row>
    <row r="129" spans="1:46" x14ac:dyDescent="0.2">
      <c r="A129" s="6" t="s">
        <v>1141</v>
      </c>
      <c r="C129" s="248" t="s">
        <v>1283</v>
      </c>
      <c r="L129" s="252">
        <v>0.65820000000000001</v>
      </c>
      <c r="M129" s="57">
        <v>0.48749999999999999</v>
      </c>
      <c r="N129" s="57">
        <v>0.45369999999999999</v>
      </c>
      <c r="O129" s="248">
        <v>0.44469999999999998</v>
      </c>
      <c r="AS129" s="3">
        <v>292</v>
      </c>
      <c r="AT129" s="3">
        <v>181</v>
      </c>
    </row>
    <row r="130" spans="1:46" x14ac:dyDescent="0.2">
      <c r="A130" s="6" t="s">
        <v>1285</v>
      </c>
      <c r="C130" s="248" t="s">
        <v>1284</v>
      </c>
      <c r="L130" s="252">
        <v>0.63519999999999999</v>
      </c>
      <c r="M130" s="57">
        <v>0.4168</v>
      </c>
      <c r="N130" s="57">
        <v>0.43859999999999999</v>
      </c>
      <c r="O130" s="247">
        <v>0.41599999999999998</v>
      </c>
      <c r="AS130" s="3">
        <v>68</v>
      </c>
      <c r="AT130" s="3">
        <v>243</v>
      </c>
    </row>
    <row r="131" spans="1:46" x14ac:dyDescent="0.2">
      <c r="A131" s="3" t="s">
        <v>1334</v>
      </c>
      <c r="C131" s="248" t="s">
        <v>1286</v>
      </c>
      <c r="L131" s="252">
        <v>0.65820000000000001</v>
      </c>
      <c r="M131" s="57">
        <v>0.50680000000000003</v>
      </c>
      <c r="N131" s="57">
        <v>0.47620000000000001</v>
      </c>
      <c r="O131" s="248">
        <v>0.46439999999999998</v>
      </c>
    </row>
    <row r="132" spans="1:46" x14ac:dyDescent="0.2">
      <c r="A132" s="3" t="s">
        <v>1342</v>
      </c>
      <c r="C132" s="248" t="s">
        <v>1292</v>
      </c>
      <c r="L132" s="252">
        <v>0.63139999999999996</v>
      </c>
      <c r="M132" s="57">
        <v>0.4824</v>
      </c>
      <c r="N132" s="57">
        <v>0.4864</v>
      </c>
      <c r="O132" s="248">
        <v>0.4657</v>
      </c>
    </row>
    <row r="134" spans="1:46" x14ac:dyDescent="0.2">
      <c r="A134" s="6" t="s">
        <v>1289</v>
      </c>
      <c r="C134" s="248" t="s">
        <v>1287</v>
      </c>
      <c r="L134" s="252">
        <v>0.79910000000000003</v>
      </c>
      <c r="M134" s="57">
        <v>0.74380000000000002</v>
      </c>
      <c r="N134" s="57">
        <v>0.77910000000000001</v>
      </c>
      <c r="O134" s="248">
        <v>0.75619999999999998</v>
      </c>
    </row>
    <row r="135" spans="1:46" x14ac:dyDescent="0.2">
      <c r="A135" s="6" t="s">
        <v>1290</v>
      </c>
      <c r="C135" s="248" t="s">
        <v>1288</v>
      </c>
      <c r="L135" s="252">
        <v>0.68289999999999995</v>
      </c>
      <c r="M135" s="57">
        <v>0.64939999999999998</v>
      </c>
      <c r="N135" s="57">
        <v>0.69089999999999996</v>
      </c>
      <c r="O135" s="248">
        <v>0.64700000000000002</v>
      </c>
      <c r="AM135" s="3">
        <v>292</v>
      </c>
      <c r="AN135" s="3">
        <v>181</v>
      </c>
      <c r="AO135" s="245">
        <f>SUM(AM135:AN135)</f>
        <v>473</v>
      </c>
      <c r="AP135" s="1">
        <f>AM135/AO135</f>
        <v>0.61733615221987315</v>
      </c>
    </row>
    <row r="136" spans="1:46" x14ac:dyDescent="0.2">
      <c r="A136" t="s">
        <v>1293</v>
      </c>
      <c r="C136" s="248" t="s">
        <v>1291</v>
      </c>
      <c r="L136" s="251">
        <v>0.81</v>
      </c>
      <c r="M136" s="57">
        <v>0.75660000000000005</v>
      </c>
      <c r="N136" s="57">
        <v>0.7944</v>
      </c>
      <c r="O136" s="248">
        <v>0.76990000000000003</v>
      </c>
      <c r="AM136" s="3">
        <v>68</v>
      </c>
      <c r="AN136" s="3">
        <v>243</v>
      </c>
      <c r="AO136" s="245">
        <f>SUM(AM136:AN136)</f>
        <v>311</v>
      </c>
      <c r="AP136" s="1">
        <f>AN136/AO136</f>
        <v>0.7813504823151125</v>
      </c>
    </row>
    <row r="137" spans="1:46" x14ac:dyDescent="0.2">
      <c r="A137" t="s">
        <v>1294</v>
      </c>
      <c r="C137" s="248" t="s">
        <v>1295</v>
      </c>
      <c r="L137" s="252">
        <v>0.76770000000000005</v>
      </c>
      <c r="M137" s="57">
        <v>0.71960000000000002</v>
      </c>
      <c r="N137" s="57">
        <v>0.76790000000000003</v>
      </c>
      <c r="O137" s="248">
        <v>0.73029999999999995</v>
      </c>
      <c r="AM137" s="245">
        <f>SUM(AM135:AM136)</f>
        <v>360</v>
      </c>
      <c r="AN137" s="245">
        <f>SUM(AN135:AN136)</f>
        <v>424</v>
      </c>
    </row>
    <row r="138" spans="1:46" x14ac:dyDescent="0.2">
      <c r="A138" s="3" t="s">
        <v>1297</v>
      </c>
      <c r="C138" s="248" t="s">
        <v>1296</v>
      </c>
      <c r="L138" s="252">
        <v>0.8085</v>
      </c>
      <c r="M138" s="57">
        <v>0.75649999999999995</v>
      </c>
      <c r="N138" s="57">
        <v>0.79930000000000001</v>
      </c>
      <c r="O138" s="248">
        <v>0.77049999999999996</v>
      </c>
      <c r="AM138" s="1">
        <f>AM135/AM137</f>
        <v>0.81111111111111112</v>
      </c>
      <c r="AN138" s="1">
        <f>AN136/AN137</f>
        <v>0.57311320754716977</v>
      </c>
      <c r="AO138" s="1"/>
      <c r="AP138" s="1">
        <f>2/(1/AN138+1/AP136)</f>
        <v>0.6612244897959183</v>
      </c>
      <c r="AR138">
        <f>SUM(AM135,AN136)/SUM(AM135:AN136)</f>
        <v>0.68239795918367352</v>
      </c>
    </row>
    <row r="139" spans="1:46" x14ac:dyDescent="0.2">
      <c r="A139" s="3" t="s">
        <v>1300</v>
      </c>
      <c r="C139" s="248" t="s">
        <v>1299</v>
      </c>
      <c r="L139" s="252">
        <v>0.74250000000000005</v>
      </c>
      <c r="M139" s="57">
        <v>0.37130000000000002</v>
      </c>
      <c r="N139" s="57">
        <v>0.5</v>
      </c>
      <c r="O139" s="248">
        <v>0.42609999999999998</v>
      </c>
    </row>
    <row r="140" spans="1:46" x14ac:dyDescent="0.2">
      <c r="A140" s="3" t="s">
        <v>1138</v>
      </c>
      <c r="C140" s="248" t="s">
        <v>1298</v>
      </c>
      <c r="L140" s="252">
        <v>0.80530000000000002</v>
      </c>
      <c r="M140" s="57">
        <v>0.75249999999999995</v>
      </c>
      <c r="N140" s="57">
        <v>0.79320000000000002</v>
      </c>
      <c r="O140" s="248">
        <v>0.7661</v>
      </c>
      <c r="AM140" s="3">
        <f>AM135-0.05*AN135</f>
        <v>282.95</v>
      </c>
      <c r="AN140" s="3">
        <f>AN135*(1+0.05)</f>
        <v>190.05</v>
      </c>
      <c r="AO140" s="245">
        <f>SUM(AM140:AN140)</f>
        <v>473</v>
      </c>
      <c r="AP140" s="1">
        <f>AM140/AO140</f>
        <v>0.5982029598308668</v>
      </c>
    </row>
    <row r="141" spans="1:46" x14ac:dyDescent="0.2">
      <c r="A141" s="3" t="s">
        <v>1302</v>
      </c>
      <c r="C141" s="248" t="s">
        <v>1301</v>
      </c>
      <c r="L141" s="252">
        <v>0.82569999999999999</v>
      </c>
      <c r="M141" s="57">
        <v>0.77170000000000005</v>
      </c>
      <c r="N141" s="57">
        <v>0.77910000000000001</v>
      </c>
      <c r="O141" s="248">
        <v>0.7752</v>
      </c>
      <c r="AM141" s="3">
        <f>AM136-0.05*AN136</f>
        <v>55.85</v>
      </c>
      <c r="AN141" s="3">
        <f>AN136*(1+0.05)</f>
        <v>255.15</v>
      </c>
      <c r="AO141" s="245">
        <f>SUM(AM141:AN141)</f>
        <v>311</v>
      </c>
      <c r="AP141" s="1">
        <f>AN141/AO141</f>
        <v>0.82041800643086815</v>
      </c>
    </row>
    <row r="142" spans="1:46" x14ac:dyDescent="0.2">
      <c r="A142" t="s">
        <v>1304</v>
      </c>
      <c r="C142" s="248" t="s">
        <v>1303</v>
      </c>
      <c r="L142" s="252">
        <v>0.75509999999999999</v>
      </c>
      <c r="M142" s="57">
        <v>0.71689999999999998</v>
      </c>
      <c r="N142" s="57">
        <v>0.77339999999999998</v>
      </c>
      <c r="O142" s="248">
        <v>0.72360000000000002</v>
      </c>
      <c r="AM142" s="245">
        <f>SUM(AM140:AM141)</f>
        <v>338.8</v>
      </c>
      <c r="AN142" s="245">
        <f>SUM(AN140:AN141)</f>
        <v>445.20000000000005</v>
      </c>
      <c r="AP142" s="1"/>
    </row>
    <row r="143" spans="1:46" x14ac:dyDescent="0.2">
      <c r="A143" t="s">
        <v>1305</v>
      </c>
      <c r="C143" s="248" t="s">
        <v>1306</v>
      </c>
      <c r="L143" s="252">
        <v>0.71740000000000004</v>
      </c>
      <c r="M143" s="57">
        <v>0.69089999999999996</v>
      </c>
      <c r="N143" s="57">
        <v>0.746</v>
      </c>
      <c r="O143" s="248">
        <v>0.68889999999999996</v>
      </c>
      <c r="AM143" s="1">
        <f>AM140/AM142</f>
        <v>0.83515348288075553</v>
      </c>
      <c r="AN143" s="1">
        <f>AN141/AN142</f>
        <v>0.57311320754716977</v>
      </c>
      <c r="AO143" s="1"/>
      <c r="AP143" s="1">
        <f>2/(1/AN143+1/AP141)</f>
        <v>0.67482147580005292</v>
      </c>
      <c r="AR143">
        <f>SUM(AM140,AN141)/SUM(AM140:AN141)</f>
        <v>0.68635204081632661</v>
      </c>
    </row>
    <row r="144" spans="1:46" x14ac:dyDescent="0.2">
      <c r="A144" s="3" t="s">
        <v>1334</v>
      </c>
      <c r="C144" s="248" t="s">
        <v>1307</v>
      </c>
      <c r="L144" s="252">
        <v>0.78490000000000004</v>
      </c>
      <c r="M144" s="57">
        <v>0.7339</v>
      </c>
      <c r="N144" s="57">
        <v>0.77949999999999997</v>
      </c>
      <c r="O144" s="248">
        <v>0.74650000000000005</v>
      </c>
    </row>
    <row r="145" spans="1:44" x14ac:dyDescent="0.2">
      <c r="A145" s="3" t="s">
        <v>1342</v>
      </c>
      <c r="C145" s="248" t="s">
        <v>1309</v>
      </c>
      <c r="L145" s="252">
        <v>0.79279999999999995</v>
      </c>
      <c r="M145" s="57">
        <v>0.74209999999999998</v>
      </c>
      <c r="N145" s="57">
        <v>0.78879999999999995</v>
      </c>
      <c r="O145" s="248">
        <v>0.75539999999999996</v>
      </c>
    </row>
    <row r="146" spans="1:44" x14ac:dyDescent="0.2">
      <c r="AM146" s="3">
        <v>276</v>
      </c>
      <c r="AN146" s="3">
        <v>197</v>
      </c>
      <c r="AO146" s="245">
        <f>SUM(AM146:AN146)</f>
        <v>473</v>
      </c>
    </row>
    <row r="147" spans="1:44" x14ac:dyDescent="0.2">
      <c r="A147" t="s">
        <v>1123</v>
      </c>
      <c r="C147" s="248" t="s">
        <v>1308</v>
      </c>
      <c r="L147" s="252">
        <v>0.86560000000000004</v>
      </c>
      <c r="M147" s="57">
        <v>0.76339999999999997</v>
      </c>
      <c r="N147" s="57">
        <v>0.61670000000000003</v>
      </c>
      <c r="O147" s="248">
        <v>0.64729999999999999</v>
      </c>
      <c r="AM147" s="3">
        <v>50</v>
      </c>
      <c r="AN147" s="3">
        <v>261</v>
      </c>
      <c r="AO147" s="245">
        <f>SUM(AM147:AN147)</f>
        <v>311</v>
      </c>
      <c r="AP147">
        <f>AN147/AO147</f>
        <v>0.83922829581993574</v>
      </c>
    </row>
    <row r="148" spans="1:44" x14ac:dyDescent="0.2">
      <c r="A148" t="s">
        <v>1311</v>
      </c>
      <c r="C148" s="248" t="s">
        <v>1310</v>
      </c>
      <c r="L148" s="252">
        <v>0.84770000000000001</v>
      </c>
      <c r="M148" s="57">
        <v>0.6865</v>
      </c>
      <c r="N148" s="57">
        <v>0.5917</v>
      </c>
      <c r="O148" s="248">
        <v>0.61170000000000002</v>
      </c>
      <c r="AM148" s="245">
        <f>SUM(AM146:AM147)</f>
        <v>326</v>
      </c>
      <c r="AN148" s="245">
        <f>SUM(AN146:AN147)</f>
        <v>458</v>
      </c>
    </row>
    <row r="149" spans="1:44" x14ac:dyDescent="0.2">
      <c r="A149" t="s">
        <v>1273</v>
      </c>
      <c r="C149" s="248" t="s">
        <v>1312</v>
      </c>
      <c r="L149" s="252">
        <v>0.84950000000000003</v>
      </c>
      <c r="M149" s="57">
        <v>0.69420000000000004</v>
      </c>
      <c r="N149" s="57">
        <v>0.60240000000000005</v>
      </c>
      <c r="O149" s="248">
        <v>0.62419999999999998</v>
      </c>
      <c r="AN149">
        <f>AN147/AN148</f>
        <v>0.56986899563318782</v>
      </c>
      <c r="AP149">
        <f>2/(1/AN149+1/AP147)</f>
        <v>0.67880364109232783</v>
      </c>
      <c r="AR149">
        <f>SUM(AM146,AN147)/SUM(AM146:AN147)</f>
        <v>0.68494897959183676</v>
      </c>
    </row>
    <row r="150" spans="1:44" x14ac:dyDescent="0.2">
      <c r="A150" t="s">
        <v>1294</v>
      </c>
      <c r="C150" s="248" t="s">
        <v>1313</v>
      </c>
      <c r="L150" s="252">
        <v>0.83330000000000004</v>
      </c>
      <c r="M150" s="57">
        <v>0.67079999999999995</v>
      </c>
      <c r="N150" s="57">
        <v>0.65559999999999996</v>
      </c>
      <c r="O150" s="248">
        <v>0.66249999999999998</v>
      </c>
    </row>
    <row r="151" spans="1:44" x14ac:dyDescent="0.2">
      <c r="A151" t="s">
        <v>1315</v>
      </c>
      <c r="C151" s="248" t="s">
        <v>1314</v>
      </c>
      <c r="L151" s="252">
        <v>0.84230000000000005</v>
      </c>
      <c r="M151" s="57">
        <v>0.66449999999999998</v>
      </c>
      <c r="N151" s="57">
        <v>0.57889999999999997</v>
      </c>
      <c r="O151" s="248">
        <v>0.59509999999999996</v>
      </c>
      <c r="AM151" s="3">
        <f>AM146-0.05*AN146</f>
        <v>266.14999999999998</v>
      </c>
      <c r="AN151" s="3">
        <f>AN146*(1+0.05)</f>
        <v>206.85000000000002</v>
      </c>
      <c r="AO151" s="245">
        <f>SUM(AM151:AN151)</f>
        <v>473</v>
      </c>
    </row>
    <row r="152" spans="1:44" x14ac:dyDescent="0.2">
      <c r="A152" t="s">
        <v>1317</v>
      </c>
      <c r="B152" t="s">
        <v>1316</v>
      </c>
      <c r="C152" s="248" t="s">
        <v>1320</v>
      </c>
      <c r="L152" s="252">
        <v>0.84230000000000005</v>
      </c>
      <c r="M152" s="57">
        <v>0.6825</v>
      </c>
      <c r="N152" s="57">
        <v>0.64159999999999995</v>
      </c>
      <c r="O152" s="248">
        <v>0.65720000000000001</v>
      </c>
      <c r="AM152" s="3">
        <f>AM147-0.05*AN147</f>
        <v>36.950000000000003</v>
      </c>
      <c r="AN152" s="3">
        <f>AN147*(1+0.05)</f>
        <v>274.05</v>
      </c>
      <c r="AO152" s="245">
        <f>SUM(AM152:AN152)</f>
        <v>311</v>
      </c>
      <c r="AP152">
        <f>AN152/AO152</f>
        <v>0.88118971061093254</v>
      </c>
    </row>
    <row r="153" spans="1:44" x14ac:dyDescent="0.2">
      <c r="A153" t="s">
        <v>1319</v>
      </c>
      <c r="C153" s="248" t="s">
        <v>1321</v>
      </c>
      <c r="L153" s="252">
        <v>0.85129999999999995</v>
      </c>
      <c r="M153" s="57">
        <v>0.70269999999999999</v>
      </c>
      <c r="N153" s="57">
        <v>0.63719999999999999</v>
      </c>
      <c r="O153" s="248">
        <v>0.65900000000000003</v>
      </c>
      <c r="AM153" s="245">
        <f>SUM(AM151:AM152)</f>
        <v>303.09999999999997</v>
      </c>
      <c r="AN153" s="245">
        <f>SUM(AN151:AN152)</f>
        <v>480.90000000000003</v>
      </c>
    </row>
    <row r="154" spans="1:44" x14ac:dyDescent="0.2">
      <c r="A154" t="s">
        <v>1158</v>
      </c>
      <c r="C154" s="248" t="s">
        <v>1318</v>
      </c>
      <c r="L154" s="252">
        <v>0.8387</v>
      </c>
      <c r="M154" s="57">
        <v>0.66759999999999997</v>
      </c>
      <c r="N154" s="57">
        <v>0.61529999999999996</v>
      </c>
      <c r="O154" s="248">
        <v>0.63249999999999995</v>
      </c>
      <c r="AN154">
        <f>AN152/AN153</f>
        <v>0.56986899563318771</v>
      </c>
      <c r="AP154">
        <f>2/(1/AN154+1/AP152)</f>
        <v>0.69213284505619399</v>
      </c>
      <c r="AR154">
        <f>SUM(AM151,AN152)/SUM(AM151:AN152)</f>
        <v>0.68903061224489803</v>
      </c>
    </row>
    <row r="155" spans="1:44" x14ac:dyDescent="0.2">
      <c r="A155" t="s">
        <v>1322</v>
      </c>
      <c r="C155" s="248" t="s">
        <v>1323</v>
      </c>
      <c r="L155" s="252">
        <v>0.83509999999999995</v>
      </c>
      <c r="M155" s="57">
        <v>0.65749999999999997</v>
      </c>
      <c r="N155" s="57">
        <v>0.60840000000000005</v>
      </c>
      <c r="O155" s="248">
        <v>0.62429999999999997</v>
      </c>
    </row>
    <row r="156" spans="1:44" x14ac:dyDescent="0.2">
      <c r="A156" t="s">
        <v>1305</v>
      </c>
      <c r="C156" s="248" t="s">
        <v>1324</v>
      </c>
      <c r="L156" s="252">
        <v>0.83689999999999998</v>
      </c>
      <c r="M156" s="57">
        <v>0.67969999999999997</v>
      </c>
      <c r="N156" s="57">
        <v>0.66739999999999999</v>
      </c>
      <c r="O156" s="248">
        <v>0.67310000000000003</v>
      </c>
    </row>
    <row r="157" spans="1:44" x14ac:dyDescent="0.2">
      <c r="A157" s="3" t="s">
        <v>1334</v>
      </c>
      <c r="C157" s="248" t="s">
        <v>1325</v>
      </c>
      <c r="L157" s="252">
        <v>0.82620000000000005</v>
      </c>
      <c r="M157" s="57">
        <v>0.66910000000000003</v>
      </c>
      <c r="N157" s="57">
        <v>0.68030000000000002</v>
      </c>
      <c r="O157" s="248">
        <v>0.67430000000000001</v>
      </c>
    </row>
    <row r="158" spans="1:44" x14ac:dyDescent="0.2">
      <c r="A158" s="3" t="s">
        <v>1342</v>
      </c>
      <c r="C158" s="248" t="s">
        <v>1326</v>
      </c>
      <c r="L158" s="252">
        <v>0.85129999999999995</v>
      </c>
      <c r="M158" s="57">
        <v>0.70760000000000001</v>
      </c>
      <c r="N158" s="57">
        <v>0.68059999999999998</v>
      </c>
      <c r="O158" s="248">
        <v>0.69240000000000002</v>
      </c>
    </row>
    <row r="161" spans="1:15" x14ac:dyDescent="0.2">
      <c r="A161" t="s">
        <v>1327</v>
      </c>
      <c r="C161" s="248" t="s">
        <v>1237</v>
      </c>
      <c r="D161" s="246"/>
      <c r="E161" s="246"/>
      <c r="F161" s="246"/>
      <c r="G161" s="247"/>
      <c r="H161" s="251"/>
      <c r="I161" s="246"/>
      <c r="J161" s="246"/>
      <c r="K161" s="247"/>
      <c r="L161" s="251">
        <v>0.88600000000000001</v>
      </c>
      <c r="M161" s="246">
        <v>0.71230000000000004</v>
      </c>
      <c r="N161" s="246">
        <v>0.57809999999999995</v>
      </c>
      <c r="O161" s="247">
        <v>0.60160000000000002</v>
      </c>
    </row>
    <row r="162" spans="1:15" x14ac:dyDescent="0.2">
      <c r="A162" t="s">
        <v>1151</v>
      </c>
      <c r="C162" s="248" t="s">
        <v>1344</v>
      </c>
      <c r="L162" s="252">
        <v>0.79810000000000003</v>
      </c>
      <c r="M162" s="57">
        <v>0.49299999999999999</v>
      </c>
      <c r="N162" s="57">
        <v>0.49340000000000001</v>
      </c>
      <c r="O162" s="248">
        <v>0.49320000000000003</v>
      </c>
    </row>
    <row r="163" spans="1:15" x14ac:dyDescent="0.2">
      <c r="A163" t="s">
        <v>535</v>
      </c>
      <c r="C163" s="248" t="s">
        <v>1329</v>
      </c>
      <c r="L163" s="252">
        <v>0.83360000000000001</v>
      </c>
      <c r="M163" s="57">
        <v>0.58730000000000004</v>
      </c>
      <c r="N163" s="57">
        <v>0.58360000000000001</v>
      </c>
      <c r="O163" s="248">
        <v>0.58530000000000004</v>
      </c>
    </row>
    <row r="164" spans="1:15" x14ac:dyDescent="0.2">
      <c r="A164" t="s">
        <v>1152</v>
      </c>
      <c r="C164" s="248" t="s">
        <v>1328</v>
      </c>
      <c r="L164" s="252">
        <v>0.8841</v>
      </c>
      <c r="M164" s="57">
        <v>0.69279999999999997</v>
      </c>
      <c r="N164" s="57">
        <v>0.50700000000000001</v>
      </c>
      <c r="O164" s="248">
        <v>0.48480000000000001</v>
      </c>
    </row>
    <row r="165" spans="1:15" x14ac:dyDescent="0.2">
      <c r="A165" t="s">
        <v>1330</v>
      </c>
      <c r="C165" s="248" t="s">
        <v>1333</v>
      </c>
      <c r="L165" s="252">
        <v>0.84109999999999996</v>
      </c>
      <c r="M165" s="57">
        <v>0.54810000000000003</v>
      </c>
      <c r="N165" s="57">
        <v>0.53169999999999995</v>
      </c>
      <c r="O165" s="248">
        <v>0.5353</v>
      </c>
    </row>
    <row r="166" spans="1:15" x14ac:dyDescent="0.2">
      <c r="A166" t="s">
        <v>1338</v>
      </c>
      <c r="C166" s="248" t="s">
        <v>1336</v>
      </c>
      <c r="L166" s="252">
        <v>0.88219999999999998</v>
      </c>
      <c r="M166" s="57">
        <v>0.44190000000000002</v>
      </c>
      <c r="N166" s="57">
        <v>0.49890000000000001</v>
      </c>
      <c r="O166" s="248">
        <v>0.46870000000000001</v>
      </c>
    </row>
    <row r="167" spans="1:15" x14ac:dyDescent="0.2">
      <c r="A167" t="s">
        <v>1331</v>
      </c>
      <c r="C167" s="248" t="s">
        <v>1332</v>
      </c>
      <c r="L167" s="252">
        <v>0.84860000000000002</v>
      </c>
      <c r="M167" s="57">
        <v>0.56030000000000002</v>
      </c>
      <c r="N167" s="57">
        <v>0.53600000000000003</v>
      </c>
      <c r="O167" s="248">
        <v>0.54090000000000005</v>
      </c>
    </row>
    <row r="168" spans="1:15" x14ac:dyDescent="0.2">
      <c r="A168" t="s">
        <v>1302</v>
      </c>
      <c r="C168" s="248" t="s">
        <v>1340</v>
      </c>
      <c r="L168" s="252">
        <v>0.8841</v>
      </c>
      <c r="M168" s="57">
        <v>0.44209999999999999</v>
      </c>
      <c r="N168" s="57">
        <v>0.5</v>
      </c>
      <c r="O168" s="248">
        <v>0.46920000000000001</v>
      </c>
    </row>
    <row r="169" spans="1:15" x14ac:dyDescent="0.2">
      <c r="A169" t="s">
        <v>1304</v>
      </c>
      <c r="C169" s="248" t="s">
        <v>1335</v>
      </c>
      <c r="L169" s="251">
        <v>0.84299999999999997</v>
      </c>
      <c r="M169" s="57">
        <v>0.56630000000000003</v>
      </c>
      <c r="N169" s="57">
        <v>0.54679999999999995</v>
      </c>
      <c r="O169" s="248">
        <v>0.55269999999999997</v>
      </c>
    </row>
    <row r="170" spans="1:15" x14ac:dyDescent="0.2">
      <c r="A170" t="s">
        <v>1339</v>
      </c>
      <c r="C170" s="248" t="s">
        <v>1341</v>
      </c>
      <c r="L170" s="252">
        <v>0.88219999999999998</v>
      </c>
      <c r="M170" s="57">
        <v>0.44190000000000002</v>
      </c>
      <c r="N170" s="57">
        <v>0.49890000000000001</v>
      </c>
      <c r="O170" s="248">
        <v>0.46870000000000001</v>
      </c>
    </row>
    <row r="171" spans="1:15" x14ac:dyDescent="0.2">
      <c r="A171" s="3" t="s">
        <v>1334</v>
      </c>
      <c r="C171" s="248" t="s">
        <v>1337</v>
      </c>
      <c r="L171" s="252">
        <v>0.83550000000000002</v>
      </c>
      <c r="M171" s="57">
        <v>0.54830000000000001</v>
      </c>
      <c r="N171" s="57">
        <v>0.53559999999999997</v>
      </c>
      <c r="O171" s="248">
        <v>0.5393</v>
      </c>
    </row>
    <row r="172" spans="1:15" x14ac:dyDescent="0.2">
      <c r="A172" s="3" t="s">
        <v>1342</v>
      </c>
      <c r="C172" s="248" t="s">
        <v>1343</v>
      </c>
      <c r="L172" s="251">
        <v>0.7944</v>
      </c>
      <c r="M172" s="246">
        <v>0.45710000000000001</v>
      </c>
      <c r="N172" s="246">
        <v>0.46329999999999999</v>
      </c>
      <c r="O172" s="247">
        <v>0.46</v>
      </c>
    </row>
    <row r="231" spans="2:16" x14ac:dyDescent="0.2">
      <c r="B231" s="6"/>
      <c r="C231" s="6" t="s">
        <v>1123</v>
      </c>
      <c r="D231" s="246"/>
      <c r="E231" s="246"/>
      <c r="F231" s="246"/>
      <c r="G231" s="247"/>
      <c r="H231" s="251"/>
      <c r="I231" s="246"/>
      <c r="J231" s="246"/>
      <c r="K231" s="247"/>
      <c r="L231" s="251">
        <v>0.65310000000000001</v>
      </c>
      <c r="M231" s="246">
        <v>0.50900000000000001</v>
      </c>
      <c r="N231" s="246">
        <v>0.4667</v>
      </c>
      <c r="O231" s="247">
        <v>0.44319999999999998</v>
      </c>
      <c r="P231" s="248" t="s">
        <v>1271</v>
      </c>
    </row>
    <row r="232" spans="2:16" x14ac:dyDescent="0.2">
      <c r="C232" s="6" t="s">
        <v>1270</v>
      </c>
      <c r="D232" s="246"/>
      <c r="E232" s="246"/>
      <c r="F232" s="246"/>
      <c r="G232" s="247"/>
      <c r="H232" s="251"/>
      <c r="I232" s="246"/>
      <c r="J232" s="246"/>
      <c r="K232" s="247"/>
      <c r="L232" s="251">
        <v>0.61860000000000004</v>
      </c>
      <c r="M232" s="246">
        <v>0.44669999999999999</v>
      </c>
      <c r="N232" s="246">
        <v>0.4214</v>
      </c>
      <c r="O232" s="247">
        <v>0.40300000000000002</v>
      </c>
      <c r="P232" s="248" t="s">
        <v>1272</v>
      </c>
    </row>
    <row r="233" spans="2:16" x14ac:dyDescent="0.2">
      <c r="C233" s="6" t="s">
        <v>1273</v>
      </c>
      <c r="L233" s="252">
        <v>0.61480000000000001</v>
      </c>
      <c r="M233" s="57">
        <v>0.44369999999999998</v>
      </c>
      <c r="N233" s="57">
        <v>0.46929999999999999</v>
      </c>
      <c r="O233" s="248">
        <v>0.4476</v>
      </c>
      <c r="P233" s="248" t="s">
        <v>1275</v>
      </c>
    </row>
    <row r="234" spans="2:16" x14ac:dyDescent="0.2">
      <c r="B234" s="6"/>
      <c r="C234" s="6" t="s">
        <v>1274</v>
      </c>
      <c r="L234" s="252">
        <v>0.65310000000000001</v>
      </c>
      <c r="M234" s="57">
        <v>0.42530000000000001</v>
      </c>
      <c r="N234" s="57">
        <v>0.46050000000000002</v>
      </c>
      <c r="O234" s="247">
        <v>0.437</v>
      </c>
      <c r="P234" s="248" t="s">
        <v>1279</v>
      </c>
    </row>
    <row r="235" spans="2:16" x14ac:dyDescent="0.2">
      <c r="C235" s="6" t="s">
        <v>1276</v>
      </c>
      <c r="L235" s="252">
        <v>0.67220000000000002</v>
      </c>
      <c r="M235" s="57">
        <v>0.48680000000000001</v>
      </c>
      <c r="N235" s="57">
        <v>0.47789999999999999</v>
      </c>
      <c r="O235" s="248">
        <v>0.4768</v>
      </c>
      <c r="P235" s="248" t="s">
        <v>1278</v>
      </c>
    </row>
    <row r="236" spans="2:16" x14ac:dyDescent="0.2">
      <c r="C236" s="6" t="s">
        <v>1277</v>
      </c>
      <c r="L236" s="252">
        <v>0.63009999999999999</v>
      </c>
      <c r="M236" s="57">
        <v>0.45429999999999998</v>
      </c>
      <c r="N236" s="57">
        <v>0.46379999999999999</v>
      </c>
      <c r="O236" s="248">
        <v>0.44969999999999999</v>
      </c>
      <c r="P236" s="248" t="s">
        <v>1280</v>
      </c>
    </row>
    <row r="237" spans="2:16" x14ac:dyDescent="0.2">
      <c r="C237" s="6" t="s">
        <v>1138</v>
      </c>
      <c r="L237" s="252">
        <v>0.61860000000000004</v>
      </c>
      <c r="M237" s="57">
        <v>0.43130000000000002</v>
      </c>
      <c r="N237" s="57">
        <v>0.44900000000000001</v>
      </c>
      <c r="O237" s="248">
        <v>0.43070000000000003</v>
      </c>
      <c r="P237" s="248" t="s">
        <v>1281</v>
      </c>
    </row>
    <row r="238" spans="2:16" x14ac:dyDescent="0.2">
      <c r="C238" s="6" t="s">
        <v>1158</v>
      </c>
      <c r="L238" s="252">
        <v>0.64159999999999995</v>
      </c>
      <c r="M238" s="57">
        <v>0.40460000000000002</v>
      </c>
      <c r="N238" s="57">
        <v>0.43940000000000001</v>
      </c>
      <c r="O238" s="248">
        <v>0.4148</v>
      </c>
      <c r="P238" s="248" t="s">
        <v>1282</v>
      </c>
    </row>
    <row r="239" spans="2:16" x14ac:dyDescent="0.2">
      <c r="C239" s="6" t="s">
        <v>1141</v>
      </c>
      <c r="L239" s="252">
        <v>0.65820000000000001</v>
      </c>
      <c r="M239" s="57">
        <v>0.48749999999999999</v>
      </c>
      <c r="N239" s="57">
        <v>0.45369999999999999</v>
      </c>
      <c r="O239" s="248">
        <v>0.44469999999999998</v>
      </c>
      <c r="P239" s="248" t="s">
        <v>1283</v>
      </c>
    </row>
    <row r="240" spans="2:16" x14ac:dyDescent="0.2">
      <c r="C240" s="6" t="s">
        <v>1285</v>
      </c>
      <c r="L240" s="252">
        <v>0.63519999999999999</v>
      </c>
      <c r="M240" s="57">
        <v>0.4168</v>
      </c>
      <c r="N240" s="57">
        <v>0.43859999999999999</v>
      </c>
      <c r="O240" s="247">
        <v>0.41599999999999998</v>
      </c>
      <c r="P240" s="248" t="s">
        <v>1284</v>
      </c>
    </row>
    <row r="241" spans="3:16" x14ac:dyDescent="0.2">
      <c r="C241" s="3" t="s">
        <v>1334</v>
      </c>
      <c r="L241" s="252">
        <v>0.65820000000000001</v>
      </c>
      <c r="M241" s="57">
        <v>0.50680000000000003</v>
      </c>
      <c r="N241" s="57">
        <v>0.47620000000000001</v>
      </c>
      <c r="O241" s="248">
        <v>0.46439999999999998</v>
      </c>
      <c r="P241" s="248" t="s">
        <v>1286</v>
      </c>
    </row>
    <row r="242" spans="3:16" x14ac:dyDescent="0.2">
      <c r="C242" s="3" t="s">
        <v>1342</v>
      </c>
      <c r="L242" s="252">
        <v>0.63139999999999996</v>
      </c>
      <c r="M242" s="57">
        <v>0.4824</v>
      </c>
      <c r="N242" s="57">
        <v>0.4864</v>
      </c>
      <c r="O242" s="248">
        <v>0.4657</v>
      </c>
      <c r="P242" s="248" t="s">
        <v>1292</v>
      </c>
    </row>
    <row r="243" spans="3:16" x14ac:dyDescent="0.2">
      <c r="C243"/>
      <c r="P243" s="248"/>
    </row>
    <row r="244" spans="3:16" x14ac:dyDescent="0.2">
      <c r="C244" s="6" t="s">
        <v>1289</v>
      </c>
      <c r="L244" s="252">
        <v>0.79910000000000003</v>
      </c>
      <c r="M244" s="57">
        <v>0.74380000000000002</v>
      </c>
      <c r="N244" s="57">
        <v>0.77910000000000001</v>
      </c>
      <c r="O244" s="248">
        <v>0.75619999999999998</v>
      </c>
      <c r="P244" s="248" t="s">
        <v>1287</v>
      </c>
    </row>
    <row r="245" spans="3:16" x14ac:dyDescent="0.2">
      <c r="C245" s="6" t="s">
        <v>1290</v>
      </c>
      <c r="L245" s="252">
        <v>0.68289999999999995</v>
      </c>
      <c r="M245" s="57">
        <v>0.64939999999999998</v>
      </c>
      <c r="N245" s="57">
        <v>0.69089999999999996</v>
      </c>
      <c r="O245" s="248">
        <v>0.64700000000000002</v>
      </c>
      <c r="P245" s="248" t="s">
        <v>1288</v>
      </c>
    </row>
    <row r="246" spans="3:16" x14ac:dyDescent="0.2">
      <c r="C246" t="s">
        <v>1293</v>
      </c>
      <c r="L246" s="251">
        <v>0.81</v>
      </c>
      <c r="M246" s="57">
        <v>0.75660000000000005</v>
      </c>
      <c r="N246" s="57">
        <v>0.7944</v>
      </c>
      <c r="O246" s="248">
        <v>0.76990000000000003</v>
      </c>
      <c r="P246" s="248" t="s">
        <v>1291</v>
      </c>
    </row>
    <row r="247" spans="3:16" x14ac:dyDescent="0.2">
      <c r="C247" t="s">
        <v>1294</v>
      </c>
      <c r="L247" s="252">
        <v>0.76770000000000005</v>
      </c>
      <c r="M247" s="57">
        <v>0.71960000000000002</v>
      </c>
      <c r="N247" s="57">
        <v>0.76790000000000003</v>
      </c>
      <c r="O247" s="248">
        <v>0.73029999999999995</v>
      </c>
      <c r="P247" s="248" t="s">
        <v>1295</v>
      </c>
    </row>
    <row r="248" spans="3:16" x14ac:dyDescent="0.2">
      <c r="C248" s="3" t="s">
        <v>1297</v>
      </c>
      <c r="L248" s="252">
        <v>0.8085</v>
      </c>
      <c r="M248" s="57">
        <v>0.75649999999999995</v>
      </c>
      <c r="N248" s="57">
        <v>0.79930000000000001</v>
      </c>
      <c r="O248" s="248">
        <v>0.77049999999999996</v>
      </c>
      <c r="P248" s="248" t="s">
        <v>1296</v>
      </c>
    </row>
    <row r="249" spans="3:16" x14ac:dyDescent="0.2">
      <c r="C249" s="3" t="s">
        <v>1300</v>
      </c>
      <c r="L249" s="252">
        <v>0.74250000000000005</v>
      </c>
      <c r="M249" s="57">
        <v>0.37130000000000002</v>
      </c>
      <c r="N249" s="57">
        <v>0.5</v>
      </c>
      <c r="O249" s="248">
        <v>0.42609999999999998</v>
      </c>
      <c r="P249" s="248" t="s">
        <v>1299</v>
      </c>
    </row>
    <row r="250" spans="3:16" x14ac:dyDescent="0.2">
      <c r="C250" s="3" t="s">
        <v>1138</v>
      </c>
      <c r="L250" s="252">
        <v>0.80530000000000002</v>
      </c>
      <c r="M250" s="57">
        <v>0.75249999999999995</v>
      </c>
      <c r="N250" s="57">
        <v>0.79320000000000002</v>
      </c>
      <c r="O250" s="248">
        <v>0.7661</v>
      </c>
      <c r="P250" s="248" t="s">
        <v>1298</v>
      </c>
    </row>
    <row r="251" spans="3:16" x14ac:dyDescent="0.2">
      <c r="C251" s="3" t="s">
        <v>1302</v>
      </c>
      <c r="L251" s="252">
        <v>0.82569999999999999</v>
      </c>
      <c r="M251" s="57">
        <v>0.77170000000000005</v>
      </c>
      <c r="N251" s="57">
        <v>0.77910000000000001</v>
      </c>
      <c r="O251" s="248">
        <v>0.7752</v>
      </c>
      <c r="P251" s="248" t="s">
        <v>1301</v>
      </c>
    </row>
    <row r="252" spans="3:16" x14ac:dyDescent="0.2">
      <c r="C252" t="s">
        <v>1304</v>
      </c>
      <c r="L252" s="252">
        <v>0.75509999999999999</v>
      </c>
      <c r="M252" s="57">
        <v>0.71689999999999998</v>
      </c>
      <c r="N252" s="57">
        <v>0.77339999999999998</v>
      </c>
      <c r="O252" s="248">
        <v>0.72360000000000002</v>
      </c>
      <c r="P252" s="248" t="s">
        <v>1303</v>
      </c>
    </row>
    <row r="253" spans="3:16" x14ac:dyDescent="0.2">
      <c r="C253" t="s">
        <v>1305</v>
      </c>
      <c r="L253" s="252">
        <v>0.71740000000000004</v>
      </c>
      <c r="M253" s="57">
        <v>0.69089999999999996</v>
      </c>
      <c r="N253" s="57">
        <v>0.746</v>
      </c>
      <c r="O253" s="248">
        <v>0.68889999999999996</v>
      </c>
      <c r="P253" s="248" t="s">
        <v>1306</v>
      </c>
    </row>
    <row r="254" spans="3:16" x14ac:dyDescent="0.2">
      <c r="C254" s="3" t="s">
        <v>1334</v>
      </c>
      <c r="L254" s="252">
        <v>0.78490000000000004</v>
      </c>
      <c r="M254" s="57">
        <v>0.7339</v>
      </c>
      <c r="N254" s="57">
        <v>0.77949999999999997</v>
      </c>
      <c r="O254" s="248">
        <v>0.74650000000000005</v>
      </c>
      <c r="P254" s="248" t="s">
        <v>1307</v>
      </c>
    </row>
    <row r="255" spans="3:16" x14ac:dyDescent="0.2">
      <c r="C255" s="3" t="s">
        <v>1342</v>
      </c>
      <c r="L255" s="252">
        <v>0.79279999999999995</v>
      </c>
      <c r="M255" s="57">
        <v>0.74209999999999998</v>
      </c>
      <c r="N255" s="57">
        <v>0.78879999999999995</v>
      </c>
      <c r="O255" s="248">
        <v>0.75539999999999996</v>
      </c>
      <c r="P255" s="248" t="s">
        <v>1309</v>
      </c>
    </row>
    <row r="256" spans="3:16" x14ac:dyDescent="0.2">
      <c r="C256"/>
      <c r="P256" s="248"/>
    </row>
    <row r="257" spans="2:16" x14ac:dyDescent="0.2">
      <c r="C257" t="s">
        <v>1123</v>
      </c>
      <c r="L257" s="252">
        <v>0.86560000000000004</v>
      </c>
      <c r="M257" s="57">
        <v>0.76339999999999997</v>
      </c>
      <c r="N257" s="57">
        <v>0.61670000000000003</v>
      </c>
      <c r="O257" s="248">
        <v>0.64729999999999999</v>
      </c>
      <c r="P257" s="248" t="s">
        <v>1308</v>
      </c>
    </row>
    <row r="258" spans="2:16" x14ac:dyDescent="0.2">
      <c r="C258" t="s">
        <v>1311</v>
      </c>
      <c r="L258" s="252">
        <v>0.84770000000000001</v>
      </c>
      <c r="M258" s="57">
        <v>0.6865</v>
      </c>
      <c r="N258" s="57">
        <v>0.5917</v>
      </c>
      <c r="O258" s="248">
        <v>0.61170000000000002</v>
      </c>
      <c r="P258" s="248" t="s">
        <v>1310</v>
      </c>
    </row>
    <row r="259" spans="2:16" x14ac:dyDescent="0.2">
      <c r="C259" t="s">
        <v>1273</v>
      </c>
      <c r="L259" s="252">
        <v>0.84950000000000003</v>
      </c>
      <c r="M259" s="57">
        <v>0.69420000000000004</v>
      </c>
      <c r="N259" s="57">
        <v>0.60240000000000005</v>
      </c>
      <c r="O259" s="248">
        <v>0.62419999999999998</v>
      </c>
      <c r="P259" s="248" t="s">
        <v>1312</v>
      </c>
    </row>
    <row r="260" spans="2:16" x14ac:dyDescent="0.2">
      <c r="C260" t="s">
        <v>1294</v>
      </c>
      <c r="L260" s="252">
        <v>0.83330000000000004</v>
      </c>
      <c r="M260" s="57">
        <v>0.67079999999999995</v>
      </c>
      <c r="N260" s="57">
        <v>0.65559999999999996</v>
      </c>
      <c r="O260" s="248">
        <v>0.66249999999999998</v>
      </c>
      <c r="P260" s="248" t="s">
        <v>1313</v>
      </c>
    </row>
    <row r="261" spans="2:16" x14ac:dyDescent="0.2">
      <c r="C261" t="s">
        <v>1315</v>
      </c>
      <c r="L261" s="252">
        <v>0.84230000000000005</v>
      </c>
      <c r="M261" s="57">
        <v>0.66449999999999998</v>
      </c>
      <c r="N261" s="57">
        <v>0.57889999999999997</v>
      </c>
      <c r="O261" s="248">
        <v>0.59509999999999996</v>
      </c>
      <c r="P261" s="248" t="s">
        <v>1314</v>
      </c>
    </row>
    <row r="262" spans="2:16" x14ac:dyDescent="0.2">
      <c r="B262" t="s">
        <v>1316</v>
      </c>
      <c r="C262" t="s">
        <v>1317</v>
      </c>
      <c r="L262" s="252">
        <v>0.84230000000000005</v>
      </c>
      <c r="M262" s="57">
        <v>0.6825</v>
      </c>
      <c r="N262" s="57">
        <v>0.64159999999999995</v>
      </c>
      <c r="O262" s="248">
        <v>0.65720000000000001</v>
      </c>
      <c r="P262" s="248" t="s">
        <v>1320</v>
      </c>
    </row>
    <row r="263" spans="2:16" x14ac:dyDescent="0.2">
      <c r="C263" t="s">
        <v>1319</v>
      </c>
      <c r="L263" s="252">
        <v>0.85129999999999995</v>
      </c>
      <c r="M263" s="57">
        <v>0.70269999999999999</v>
      </c>
      <c r="N263" s="57">
        <v>0.63719999999999999</v>
      </c>
      <c r="O263" s="248">
        <v>0.65900000000000003</v>
      </c>
      <c r="P263" s="248" t="s">
        <v>1321</v>
      </c>
    </row>
    <row r="264" spans="2:16" x14ac:dyDescent="0.2">
      <c r="C264" t="s">
        <v>1158</v>
      </c>
      <c r="L264" s="252">
        <v>0.8387</v>
      </c>
      <c r="M264" s="57">
        <v>0.66759999999999997</v>
      </c>
      <c r="N264" s="57">
        <v>0.61529999999999996</v>
      </c>
      <c r="O264" s="248">
        <v>0.63249999999999995</v>
      </c>
      <c r="P264" s="248" t="s">
        <v>1318</v>
      </c>
    </row>
    <row r="265" spans="2:16" x14ac:dyDescent="0.2">
      <c r="C265" t="s">
        <v>1322</v>
      </c>
      <c r="L265" s="252">
        <v>0.83509999999999995</v>
      </c>
      <c r="M265" s="57">
        <v>0.65749999999999997</v>
      </c>
      <c r="N265" s="57">
        <v>0.60840000000000005</v>
      </c>
      <c r="O265" s="248">
        <v>0.62429999999999997</v>
      </c>
      <c r="P265" s="248" t="s">
        <v>1323</v>
      </c>
    </row>
    <row r="266" spans="2:16" x14ac:dyDescent="0.2">
      <c r="C266" t="s">
        <v>1305</v>
      </c>
      <c r="L266" s="252">
        <v>0.83689999999999998</v>
      </c>
      <c r="M266" s="57">
        <v>0.67969999999999997</v>
      </c>
      <c r="N266" s="57">
        <v>0.66739999999999999</v>
      </c>
      <c r="O266" s="248">
        <v>0.67310000000000003</v>
      </c>
      <c r="P266" s="248" t="s">
        <v>1324</v>
      </c>
    </row>
    <row r="267" spans="2:16" x14ac:dyDescent="0.2">
      <c r="C267" s="3" t="s">
        <v>1334</v>
      </c>
      <c r="L267" s="252">
        <v>0.82620000000000005</v>
      </c>
      <c r="M267" s="57">
        <v>0.66910000000000003</v>
      </c>
      <c r="N267" s="57">
        <v>0.68030000000000002</v>
      </c>
      <c r="O267" s="248">
        <v>0.67430000000000001</v>
      </c>
      <c r="P267" s="248" t="s">
        <v>1325</v>
      </c>
    </row>
    <row r="268" spans="2:16" x14ac:dyDescent="0.2">
      <c r="C268" s="3" t="s">
        <v>1342</v>
      </c>
      <c r="L268" s="252">
        <v>0.85129999999999995</v>
      </c>
      <c r="M268" s="57">
        <v>0.70760000000000001</v>
      </c>
      <c r="N268" s="57">
        <v>0.68059999999999998</v>
      </c>
      <c r="O268" s="248">
        <v>0.69240000000000002</v>
      </c>
      <c r="P268" s="248" t="s">
        <v>1326</v>
      </c>
    </row>
    <row r="269" spans="2:16" x14ac:dyDescent="0.2">
      <c r="C269"/>
      <c r="P269" s="248"/>
    </row>
    <row r="270" spans="2:16" x14ac:dyDescent="0.2">
      <c r="C270"/>
      <c r="P270" s="248"/>
    </row>
    <row r="271" spans="2:16" x14ac:dyDescent="0.2">
      <c r="C271" t="s">
        <v>1327</v>
      </c>
      <c r="D271" s="246"/>
      <c r="E271" s="246"/>
      <c r="F271" s="246"/>
      <c r="G271" s="247"/>
      <c r="H271" s="251"/>
      <c r="I271" s="246"/>
      <c r="J271" s="246"/>
      <c r="K271" s="247"/>
      <c r="L271" s="251">
        <v>0.88600000000000001</v>
      </c>
      <c r="M271" s="246">
        <v>0.71230000000000004</v>
      </c>
      <c r="N271" s="246">
        <v>0.57809999999999995</v>
      </c>
      <c r="O271" s="247">
        <v>0.60160000000000002</v>
      </c>
      <c r="P271" s="248" t="s">
        <v>1237</v>
      </c>
    </row>
    <row r="272" spans="2:16" x14ac:dyDescent="0.2">
      <c r="C272" t="s">
        <v>1151</v>
      </c>
      <c r="L272" s="252">
        <v>0.79810000000000003</v>
      </c>
      <c r="M272" s="57">
        <v>0.49299999999999999</v>
      </c>
      <c r="N272" s="57">
        <v>0.49340000000000001</v>
      </c>
      <c r="O272" s="248">
        <v>0.49320000000000003</v>
      </c>
      <c r="P272" s="248" t="s">
        <v>1344</v>
      </c>
    </row>
    <row r="273" spans="3:16" x14ac:dyDescent="0.2">
      <c r="C273" t="s">
        <v>535</v>
      </c>
      <c r="L273" s="252">
        <v>0.83360000000000001</v>
      </c>
      <c r="M273" s="57">
        <v>0.58730000000000004</v>
      </c>
      <c r="N273" s="57">
        <v>0.58360000000000001</v>
      </c>
      <c r="O273" s="248">
        <v>0.58530000000000004</v>
      </c>
      <c r="P273" s="248" t="s">
        <v>1329</v>
      </c>
    </row>
    <row r="274" spans="3:16" x14ac:dyDescent="0.2">
      <c r="C274" t="s">
        <v>1152</v>
      </c>
      <c r="L274" s="252">
        <v>0.8841</v>
      </c>
      <c r="M274" s="57">
        <v>0.69279999999999997</v>
      </c>
      <c r="N274" s="57">
        <v>0.50700000000000001</v>
      </c>
      <c r="O274" s="248">
        <v>0.48480000000000001</v>
      </c>
      <c r="P274" s="248" t="s">
        <v>1328</v>
      </c>
    </row>
    <row r="275" spans="3:16" x14ac:dyDescent="0.2">
      <c r="C275" t="s">
        <v>1330</v>
      </c>
      <c r="L275" s="252">
        <v>0.84109999999999996</v>
      </c>
      <c r="M275" s="57">
        <v>0.54810000000000003</v>
      </c>
      <c r="N275" s="57">
        <v>0.53169999999999995</v>
      </c>
      <c r="O275" s="248">
        <v>0.5353</v>
      </c>
      <c r="P275" s="248" t="s">
        <v>1333</v>
      </c>
    </row>
    <row r="276" spans="3:16" x14ac:dyDescent="0.2">
      <c r="C276" t="s">
        <v>1338</v>
      </c>
      <c r="L276" s="252">
        <v>0.88219999999999998</v>
      </c>
      <c r="M276" s="57">
        <v>0.44190000000000002</v>
      </c>
      <c r="N276" s="57">
        <v>0.49890000000000001</v>
      </c>
      <c r="O276" s="248">
        <v>0.46870000000000001</v>
      </c>
      <c r="P276" s="248" t="s">
        <v>1336</v>
      </c>
    </row>
    <row r="277" spans="3:16" x14ac:dyDescent="0.2">
      <c r="C277" t="s">
        <v>1331</v>
      </c>
      <c r="L277" s="252">
        <v>0.84860000000000002</v>
      </c>
      <c r="M277" s="57">
        <v>0.56030000000000002</v>
      </c>
      <c r="N277" s="57">
        <v>0.53600000000000003</v>
      </c>
      <c r="O277" s="248">
        <v>0.54090000000000005</v>
      </c>
      <c r="P277" s="248" t="s">
        <v>1332</v>
      </c>
    </row>
    <row r="278" spans="3:16" x14ac:dyDescent="0.2">
      <c r="C278" t="s">
        <v>1302</v>
      </c>
      <c r="L278" s="252">
        <v>0.8841</v>
      </c>
      <c r="M278" s="57">
        <v>0.44209999999999999</v>
      </c>
      <c r="N278" s="57">
        <v>0.5</v>
      </c>
      <c r="O278" s="248">
        <v>0.46920000000000001</v>
      </c>
      <c r="P278" s="248" t="s">
        <v>1340</v>
      </c>
    </row>
    <row r="279" spans="3:16" x14ac:dyDescent="0.2">
      <c r="C279" t="s">
        <v>1304</v>
      </c>
      <c r="L279" s="251">
        <v>0.84299999999999997</v>
      </c>
      <c r="M279" s="57">
        <v>0.56630000000000003</v>
      </c>
      <c r="N279" s="57">
        <v>0.54679999999999995</v>
      </c>
      <c r="O279" s="248">
        <v>0.55269999999999997</v>
      </c>
      <c r="P279" s="248" t="s">
        <v>1335</v>
      </c>
    </row>
    <row r="280" spans="3:16" x14ac:dyDescent="0.2">
      <c r="C280" t="s">
        <v>1339</v>
      </c>
      <c r="L280" s="252">
        <v>0.88219999999999998</v>
      </c>
      <c r="M280" s="57">
        <v>0.44190000000000002</v>
      </c>
      <c r="N280" s="57">
        <v>0.49890000000000001</v>
      </c>
      <c r="O280" s="248">
        <v>0.46870000000000001</v>
      </c>
      <c r="P280" s="248" t="s">
        <v>1341</v>
      </c>
    </row>
    <row r="281" spans="3:16" x14ac:dyDescent="0.2">
      <c r="C281" s="3" t="s">
        <v>1334</v>
      </c>
      <c r="L281" s="252">
        <v>0.83550000000000002</v>
      </c>
      <c r="M281" s="57">
        <v>0.54830000000000001</v>
      </c>
      <c r="N281" s="57">
        <v>0.53559999999999997</v>
      </c>
      <c r="O281" s="248">
        <v>0.5393</v>
      </c>
      <c r="P281" s="248" t="s">
        <v>1337</v>
      </c>
    </row>
    <row r="282" spans="3:16" x14ac:dyDescent="0.2">
      <c r="C282" s="3" t="s">
        <v>1342</v>
      </c>
      <c r="L282" s="251">
        <v>0.7944</v>
      </c>
      <c r="M282" s="246">
        <v>0.45710000000000001</v>
      </c>
      <c r="N282" s="246">
        <v>0.46329999999999999</v>
      </c>
      <c r="O282" s="247">
        <v>0.46</v>
      </c>
      <c r="P282" s="248" t="s">
        <v>1343</v>
      </c>
    </row>
    <row r="283" spans="3:16" x14ac:dyDescent="0.2">
      <c r="P283" s="248"/>
    </row>
    <row r="284" spans="3:16" x14ac:dyDescent="0.2">
      <c r="P284" s="248"/>
    </row>
    <row r="285" spans="3:16" x14ac:dyDescent="0.2">
      <c r="P285" s="248"/>
    </row>
    <row r="286" spans="3:16" x14ac:dyDescent="0.2">
      <c r="P286" s="248"/>
    </row>
    <row r="287" spans="3:16" x14ac:dyDescent="0.2">
      <c r="P287" s="248"/>
    </row>
    <row r="288" spans="3:16" x14ac:dyDescent="0.2">
      <c r="P288" s="248"/>
    </row>
    <row r="289" spans="16:16" x14ac:dyDescent="0.2">
      <c r="P289" s="248"/>
    </row>
    <row r="290" spans="16:16" x14ac:dyDescent="0.2">
      <c r="P290" s="248"/>
    </row>
    <row r="291" spans="16:16" x14ac:dyDescent="0.2">
      <c r="P291" s="248"/>
    </row>
    <row r="292" spans="16:16" x14ac:dyDescent="0.2">
      <c r="P292" s="248"/>
    </row>
    <row r="293" spans="16:16" x14ac:dyDescent="0.2">
      <c r="P293" s="248"/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opLeftCell="T1" zoomScale="80" zoomScaleNormal="80" zoomScalePageLayoutView="80" workbookViewId="0">
      <selection activeCell="AA5" sqref="AA5:AD5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7" width="12" style="3" hidden="1" customWidth="1"/>
    <col min="8" max="8" width="12" style="235" hidden="1" customWidth="1"/>
    <col min="9" max="10" width="12" style="165" hidden="1" customWidth="1"/>
    <col min="11" max="11" width="12" style="241" hidden="1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30" x14ac:dyDescent="0.2">
      <c r="A1" s="6"/>
      <c r="B1" s="6"/>
      <c r="C1" s="6"/>
      <c r="D1" s="264" t="s">
        <v>5</v>
      </c>
      <c r="E1" s="264"/>
      <c r="F1" s="264"/>
      <c r="G1" s="264"/>
      <c r="H1" s="267" t="s">
        <v>545</v>
      </c>
      <c r="I1" s="265"/>
      <c r="J1" s="265"/>
      <c r="K1" s="266"/>
      <c r="L1" s="264" t="s">
        <v>4</v>
      </c>
      <c r="M1" s="264"/>
      <c r="N1" s="264"/>
      <c r="O1" s="264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30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3" t="s">
        <v>1</v>
      </c>
      <c r="I2" s="234" t="s">
        <v>2</v>
      </c>
      <c r="J2" s="234" t="s">
        <v>3</v>
      </c>
      <c r="K2" s="240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  <c r="AA2" s="3">
        <v>0.69130000000000003</v>
      </c>
      <c r="AB2" s="3">
        <v>0.57720000000000005</v>
      </c>
      <c r="AC2" s="3">
        <v>0.8296</v>
      </c>
      <c r="AD2" s="3">
        <v>0.68069999999999997</v>
      </c>
    </row>
    <row r="3" spans="1:30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3"/>
      <c r="I3" s="234"/>
      <c r="J3" s="234"/>
      <c r="K3" s="240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  <c r="AA3" s="3">
        <v>0.72070000000000001</v>
      </c>
      <c r="AB3" s="3">
        <v>0.61170000000000002</v>
      </c>
      <c r="AC3" s="3">
        <v>0.81030000000000002</v>
      </c>
      <c r="AD3" s="3">
        <v>0.69710000000000005</v>
      </c>
    </row>
    <row r="4" spans="1:30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3"/>
      <c r="I4" s="234"/>
      <c r="J4" s="234"/>
      <c r="K4" s="240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  <c r="AA4" s="3">
        <v>0.72450000000000003</v>
      </c>
      <c r="AB4" s="3">
        <v>0.61609999999999998</v>
      </c>
      <c r="AC4" s="3">
        <v>0.81030000000000002</v>
      </c>
      <c r="AD4" s="105">
        <v>0.7</v>
      </c>
    </row>
    <row r="5" spans="1:30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3"/>
      <c r="I5" s="234"/>
      <c r="J5" s="234"/>
      <c r="K5" s="240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  <c r="AA5" s="6">
        <v>0.7258</v>
      </c>
      <c r="AB5" s="6">
        <v>0.61760000000000004</v>
      </c>
      <c r="AC5" s="6">
        <v>0.81030000000000002</v>
      </c>
      <c r="AD5" s="6">
        <v>0.70099999999999996</v>
      </c>
    </row>
    <row r="6" spans="1:30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3"/>
      <c r="I6" s="234"/>
      <c r="J6" s="234"/>
      <c r="K6" s="240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30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3"/>
      <c r="I7" s="234"/>
      <c r="J7" s="234"/>
      <c r="K7" s="240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30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3"/>
      <c r="I8" s="234"/>
      <c r="J8" s="234"/>
      <c r="K8" s="240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30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3"/>
      <c r="I9" s="234"/>
      <c r="J9" s="234"/>
      <c r="K9" s="240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30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3"/>
      <c r="I10" s="234"/>
      <c r="J10" s="234"/>
      <c r="K10" s="240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30" x14ac:dyDescent="0.2">
      <c r="A11" s="6"/>
      <c r="B11" s="6"/>
      <c r="D11" s="6"/>
      <c r="E11" s="6"/>
      <c r="F11" s="6"/>
      <c r="G11" s="6"/>
      <c r="H11" s="233"/>
      <c r="I11" s="234"/>
      <c r="J11" s="234"/>
      <c r="K11" s="240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30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3"/>
      <c r="I12" s="234"/>
      <c r="J12" s="234"/>
      <c r="K12" s="240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30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3"/>
      <c r="I13" s="234"/>
      <c r="J13" s="234"/>
      <c r="K13" s="240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30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30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3"/>
      <c r="I15" s="234"/>
      <c r="J15" s="234"/>
      <c r="K15" s="240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30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3"/>
      <c r="I16" s="234"/>
      <c r="J16" s="234"/>
      <c r="K16" s="240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3"/>
      <c r="I19" s="234"/>
      <c r="J19" s="234"/>
      <c r="K19" s="240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3"/>
      <c r="I20" s="234"/>
      <c r="J20" s="234"/>
      <c r="K20" s="240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3"/>
      <c r="I21" s="234"/>
      <c r="J21" s="234"/>
      <c r="K21" s="240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6"/>
      <c r="I22" s="237"/>
      <c r="J22" s="237"/>
      <c r="K22" s="242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3"/>
      <c r="I24" s="234"/>
      <c r="J24" s="234"/>
      <c r="K24" s="240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3"/>
      <c r="I25" s="234"/>
      <c r="J25" s="234"/>
      <c r="K25" s="240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3"/>
      <c r="I26" s="234"/>
      <c r="J26" s="234"/>
      <c r="K26" s="240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3"/>
      <c r="I27" s="234"/>
      <c r="J27" s="234"/>
      <c r="K27" s="240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3"/>
      <c r="I28" s="234"/>
      <c r="J28" s="234"/>
      <c r="K28" s="240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3"/>
      <c r="I30" s="234"/>
      <c r="J30" s="234"/>
      <c r="K30" s="240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3"/>
      <c r="I31" s="234"/>
      <c r="J31" s="234"/>
      <c r="K31" s="240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3"/>
      <c r="I32" s="234"/>
      <c r="J32" s="234"/>
      <c r="K32" s="240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3"/>
      <c r="I33" s="234"/>
      <c r="J33" s="234"/>
      <c r="K33" s="240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3"/>
      <c r="I36" s="234"/>
      <c r="J36" s="234"/>
      <c r="K36" s="240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3"/>
      <c r="I37" s="234"/>
      <c r="J37" s="234"/>
      <c r="K37" s="240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3"/>
      <c r="I38" s="234"/>
      <c r="J38" s="234"/>
      <c r="K38" s="240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3"/>
      <c r="I39" s="234"/>
      <c r="J39" s="234"/>
      <c r="K39" s="240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3"/>
      <c r="I40" s="234"/>
      <c r="J40" s="234"/>
      <c r="K40" s="240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3"/>
      <c r="I42" s="234"/>
      <c r="J42" s="234"/>
      <c r="K42" s="240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3"/>
      <c r="I43" s="234"/>
      <c r="J43" s="234"/>
      <c r="K43" s="240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3"/>
      <c r="I44" s="234"/>
      <c r="J44" s="234"/>
      <c r="K44" s="240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3"/>
      <c r="I45" s="234"/>
      <c r="J45" s="234"/>
      <c r="K45" s="240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3"/>
      <c r="I46" s="234"/>
      <c r="J46" s="234"/>
      <c r="K46" s="240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3"/>
      <c r="I47" s="234"/>
      <c r="J47" s="234"/>
      <c r="K47" s="240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3"/>
      <c r="I49" s="234"/>
      <c r="J49" s="234"/>
      <c r="K49" s="240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3"/>
      <c r="I51" s="234"/>
      <c r="J51" s="234"/>
      <c r="K51" s="240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3"/>
      <c r="I52" s="234"/>
      <c r="J52" s="234"/>
      <c r="K52" s="240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3"/>
      <c r="I53" s="234"/>
      <c r="J53" s="234"/>
      <c r="K53" s="240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3"/>
      <c r="I54" s="234"/>
      <c r="J54" s="234"/>
      <c r="K54" s="240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3"/>
      <c r="I55" s="234"/>
      <c r="J55" s="234"/>
      <c r="K55" s="240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3"/>
      <c r="I57" s="234"/>
      <c r="J57" s="234"/>
      <c r="K57" s="240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3"/>
      <c r="I58" s="234"/>
      <c r="J58" s="234"/>
      <c r="K58" s="240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3"/>
      <c r="I59" s="234"/>
      <c r="J59" s="234"/>
      <c r="K59" s="240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3"/>
      <c r="I60" s="234"/>
      <c r="J60" s="234"/>
      <c r="K60" s="240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3"/>
      <c r="I61" s="234"/>
      <c r="J61" s="234"/>
      <c r="K61" s="240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3"/>
      <c r="I63" s="234"/>
      <c r="J63" s="234"/>
      <c r="K63" s="240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3"/>
      <c r="I64" s="234"/>
      <c r="J64" s="234"/>
      <c r="K64" s="240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3"/>
      <c r="I65" s="234"/>
      <c r="J65" s="234"/>
      <c r="K65" s="240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3"/>
      <c r="I66" s="234"/>
      <c r="J66" s="234"/>
      <c r="K66" s="240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3"/>
      <c r="I67" s="234"/>
      <c r="J67" s="234"/>
      <c r="K67" s="240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3"/>
      <c r="I69" s="234"/>
      <c r="J69" s="234"/>
      <c r="K69" s="240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3"/>
      <c r="I73" s="234"/>
      <c r="J73" s="234"/>
      <c r="K73" s="240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3"/>
      <c r="I76" s="234"/>
      <c r="J76" s="234"/>
      <c r="K76" s="240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3"/>
      <c r="I77" s="234"/>
      <c r="J77" s="234"/>
      <c r="K77" s="240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3"/>
      <c r="I78" s="234"/>
      <c r="J78" s="234"/>
      <c r="K78" s="240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3"/>
      <c r="I79" s="234"/>
      <c r="J79" s="234"/>
      <c r="K79" s="240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3"/>
      <c r="I81" s="234"/>
      <c r="J81" s="234"/>
      <c r="K81" s="240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3"/>
      <c r="I82" s="234"/>
      <c r="J82" s="234"/>
      <c r="K82" s="240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3"/>
      <c r="I85" s="234"/>
      <c r="J85" s="234"/>
      <c r="K85" s="240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38"/>
      <c r="I86" s="239"/>
      <c r="J86" s="239"/>
      <c r="K86" s="243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6"/>
      <c r="I87" s="237"/>
      <c r="J87" s="237"/>
      <c r="K87" s="242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3"/>
      <c r="I88" s="234"/>
      <c r="J88" s="234"/>
      <c r="K88" s="240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3"/>
      <c r="I90" s="234"/>
      <c r="J90" s="234"/>
      <c r="K90" s="240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3"/>
      <c r="I91" s="234"/>
      <c r="J91" s="234"/>
      <c r="K91" s="240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3"/>
      <c r="I92" s="234"/>
      <c r="J92" s="234"/>
      <c r="K92" s="240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3"/>
      <c r="I93" s="234"/>
      <c r="J93" s="234"/>
      <c r="K93" s="240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3"/>
      <c r="I94" s="234"/>
      <c r="J94" s="234"/>
      <c r="K94" s="240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3">
        <v>0.60313315926900002</v>
      </c>
      <c r="I96" s="234">
        <v>0.56230031948899994</v>
      </c>
      <c r="J96" s="234">
        <v>0.92146596858600005</v>
      </c>
      <c r="K96" s="240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3">
        <v>0.59530026109699996</v>
      </c>
      <c r="I97" s="234">
        <v>0.55625000000000002</v>
      </c>
      <c r="J97" s="234">
        <v>0.93193717277499999</v>
      </c>
      <c r="K97" s="240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3">
        <v>0.61096605744099997</v>
      </c>
      <c r="I98" s="234">
        <v>0.57291666666700003</v>
      </c>
      <c r="J98" s="234">
        <v>0.86387434554999998</v>
      </c>
      <c r="K98" s="240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3">
        <v>0.63185378590100005</v>
      </c>
      <c r="I99" s="234">
        <v>0.58802816901400001</v>
      </c>
      <c r="J99" s="234">
        <v>0.87434554973800005</v>
      </c>
      <c r="K99" s="240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3">
        <v>0.67885117493500002</v>
      </c>
      <c r="I100" s="234">
        <v>0.65740740740699999</v>
      </c>
      <c r="J100" s="234">
        <v>0.74345549738200001</v>
      </c>
      <c r="K100" s="240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3">
        <v>0.66840731070500004</v>
      </c>
      <c r="I101" s="234">
        <v>0.65384615384599998</v>
      </c>
      <c r="J101" s="234">
        <v>0.71204188481700004</v>
      </c>
      <c r="K101" s="240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3"/>
      <c r="I103" s="234"/>
      <c r="J103" s="234"/>
      <c r="K103" s="240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3">
        <v>0.60835509138400001</v>
      </c>
      <c r="I105" s="234">
        <v>0.57454545454499995</v>
      </c>
      <c r="J105" s="234">
        <v>0.82722513089000005</v>
      </c>
      <c r="K105" s="240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3">
        <v>0.67885117493500002</v>
      </c>
      <c r="I107" s="234">
        <v>0.66831683168300005</v>
      </c>
      <c r="J107" s="234">
        <v>0.70680628272299995</v>
      </c>
      <c r="K107" s="240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3">
        <v>0.65274151436000005</v>
      </c>
      <c r="I108" s="234">
        <v>0.625</v>
      </c>
      <c r="J108" s="234">
        <v>0.75916230366500004</v>
      </c>
      <c r="K108" s="240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3">
        <v>0.65274151436000005</v>
      </c>
      <c r="I109" s="234">
        <v>0.64356435643599996</v>
      </c>
      <c r="J109" s="234">
        <v>0.68062827225099998</v>
      </c>
      <c r="K109" s="240">
        <v>0.66157760814199995</v>
      </c>
      <c r="L109" s="244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3"/>
      <c r="I110" s="234"/>
      <c r="J110" s="234"/>
      <c r="K110" s="240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3"/>
      <c r="I111" s="234"/>
      <c r="J111" s="234"/>
      <c r="K111" s="240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3"/>
      <c r="I112" s="234"/>
      <c r="J112" s="234"/>
      <c r="K112" s="240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3">
        <v>0.65796344647500005</v>
      </c>
      <c r="I114" s="234">
        <v>0.62195121951200005</v>
      </c>
      <c r="J114" s="234">
        <v>0.80104712041899995</v>
      </c>
      <c r="K114" s="240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3">
        <v>0.66318537859000004</v>
      </c>
      <c r="I115" s="234">
        <v>0.66489361702100003</v>
      </c>
      <c r="J115" s="234">
        <v>0.65445026177999999</v>
      </c>
      <c r="K115" s="240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5">
        <v>0.66059999999999997</v>
      </c>
      <c r="I123" s="165">
        <v>0.63560000000000005</v>
      </c>
      <c r="J123" s="165">
        <v>0.74870000000000003</v>
      </c>
      <c r="K123" s="241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5">
        <v>0.65269999999999995</v>
      </c>
      <c r="I124" s="165">
        <v>0.63549999999999995</v>
      </c>
      <c r="J124" s="165">
        <v>0.71199999999999997</v>
      </c>
      <c r="K124" s="241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5">
        <v>0.66320000000000001</v>
      </c>
      <c r="I125" s="165">
        <v>0.64759999999999995</v>
      </c>
      <c r="J125" s="165">
        <v>0.71199999999999997</v>
      </c>
      <c r="K125" s="241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5">
        <v>0.66579999999999995</v>
      </c>
      <c r="I126" s="165">
        <v>0.63519999999999999</v>
      </c>
      <c r="J126" s="165">
        <v>0.77490000000000003</v>
      </c>
      <c r="K126" s="241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3">
        <v>0.68149999999999999</v>
      </c>
      <c r="I130" s="234">
        <v>0.67</v>
      </c>
      <c r="J130" s="234">
        <v>0.71199999999999997</v>
      </c>
      <c r="K130" s="240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5">
        <v>0.65010000000000001</v>
      </c>
      <c r="I131" s="165">
        <v>0.61829999999999996</v>
      </c>
      <c r="J131" s="165">
        <v>0.78010000000000002</v>
      </c>
      <c r="K131" s="241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3">
        <v>0.67889999999999995</v>
      </c>
      <c r="I132" s="234">
        <v>0.66830000000000001</v>
      </c>
      <c r="J132" s="234">
        <v>0.70679999999999998</v>
      </c>
      <c r="K132" s="240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5">
        <v>0.66839999999999999</v>
      </c>
      <c r="I133" s="165">
        <v>0.65380000000000005</v>
      </c>
      <c r="J133" s="234">
        <v>0.71199999999999997</v>
      </c>
      <c r="K133" s="240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35">
        <v>0.66579999999999995</v>
      </c>
      <c r="I134" s="165">
        <v>0.55479999999999996</v>
      </c>
      <c r="J134" s="165">
        <v>0.7974</v>
      </c>
      <c r="K134" s="241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32">
        <v>0.65578231292516997</v>
      </c>
    </row>
    <row r="135" spans="1:16" x14ac:dyDescent="0.2">
      <c r="A135" s="3" t="s">
        <v>1151</v>
      </c>
      <c r="C135" s="3" t="s">
        <v>1259</v>
      </c>
      <c r="L135" s="3">
        <v>0.6008</v>
      </c>
      <c r="M135" s="3">
        <v>0.498</v>
      </c>
      <c r="N135" s="3">
        <v>0.80389999999999995</v>
      </c>
      <c r="O135" s="3">
        <v>0.61499999999999999</v>
      </c>
    </row>
    <row r="137" spans="1:16" x14ac:dyDescent="0.2">
      <c r="A137" s="3" t="s">
        <v>1122</v>
      </c>
      <c r="B137" s="3" t="s">
        <v>1149</v>
      </c>
      <c r="C137" s="3" t="s">
        <v>1133</v>
      </c>
      <c r="D137" s="3">
        <v>0.9728</v>
      </c>
      <c r="E137" s="3">
        <v>0.97489999999999999</v>
      </c>
      <c r="F137" s="3">
        <v>0.97030000000000005</v>
      </c>
      <c r="G137" s="3">
        <v>0.97260000000000002</v>
      </c>
      <c r="H137" s="235">
        <v>0.65800000000000003</v>
      </c>
      <c r="I137" s="165">
        <v>0.62709999999999999</v>
      </c>
      <c r="J137" s="165">
        <v>0.77490000000000003</v>
      </c>
      <c r="K137" s="241">
        <v>0.69320000000000004</v>
      </c>
      <c r="L137" s="3">
        <v>0.67469999999999997</v>
      </c>
      <c r="M137" s="3">
        <v>0.56279999999999997</v>
      </c>
      <c r="N137" s="3">
        <v>0.80710000000000004</v>
      </c>
      <c r="O137" s="3">
        <v>0.66310000000000002</v>
      </c>
      <c r="P137" s="232">
        <v>0.68027210884353695</v>
      </c>
    </row>
    <row r="138" spans="1:16" x14ac:dyDescent="0.2">
      <c r="A138" s="3" t="s">
        <v>1122</v>
      </c>
      <c r="B138" s="3" t="s">
        <v>1148</v>
      </c>
      <c r="C138" s="3" t="s">
        <v>1134</v>
      </c>
      <c r="D138" s="3">
        <v>0.93910000000000005</v>
      </c>
      <c r="E138" s="3">
        <v>0.93640000000000001</v>
      </c>
      <c r="F138" s="3">
        <v>0.94189999999999996</v>
      </c>
      <c r="G138" s="3">
        <v>0.93910000000000005</v>
      </c>
      <c r="H138" s="235">
        <v>0.63970000000000005</v>
      </c>
      <c r="I138" s="165">
        <v>0.61470000000000002</v>
      </c>
      <c r="J138" s="165">
        <v>0.74350000000000005</v>
      </c>
      <c r="K138" s="241">
        <v>0.67300000000000004</v>
      </c>
      <c r="L138" s="6">
        <v>0.67730000000000001</v>
      </c>
      <c r="M138" s="3">
        <v>0.56359999999999999</v>
      </c>
      <c r="N138" s="3">
        <v>0.82640000000000002</v>
      </c>
      <c r="O138" s="3">
        <v>0.67010000000000003</v>
      </c>
      <c r="P138" s="232">
        <v>0.67019867549668799</v>
      </c>
    </row>
    <row r="139" spans="1:16" x14ac:dyDescent="0.2">
      <c r="A139" s="3" t="s">
        <v>1122</v>
      </c>
      <c r="B139" s="3" t="s">
        <v>1148</v>
      </c>
      <c r="C139" s="3" t="s">
        <v>1165</v>
      </c>
      <c r="D139" s="3">
        <v>0.95650000000000002</v>
      </c>
      <c r="E139" s="3">
        <v>0.9607</v>
      </c>
      <c r="F139" s="3">
        <v>0.95169999999999999</v>
      </c>
      <c r="G139" s="3">
        <v>0.95620000000000005</v>
      </c>
      <c r="H139" s="235">
        <v>0.68410000000000004</v>
      </c>
      <c r="I139" s="165">
        <v>0.67330000000000001</v>
      </c>
      <c r="J139" s="165">
        <v>0.71199999999999997</v>
      </c>
      <c r="K139" s="241">
        <v>0.69210000000000005</v>
      </c>
      <c r="L139" s="6">
        <v>0.70150000000000001</v>
      </c>
      <c r="M139" s="3">
        <v>0.60209999999999997</v>
      </c>
      <c r="N139" s="3">
        <v>0.72989999999999999</v>
      </c>
      <c r="O139" s="3">
        <v>0.65990000000000004</v>
      </c>
      <c r="P139" s="232">
        <v>0.679399727148703</v>
      </c>
    </row>
    <row r="140" spans="1:16" x14ac:dyDescent="0.2">
      <c r="L140" s="6"/>
    </row>
    <row r="141" spans="1:16" x14ac:dyDescent="0.2">
      <c r="A141" s="3" t="s">
        <v>1136</v>
      </c>
      <c r="C141" s="3" t="s">
        <v>1135</v>
      </c>
      <c r="D141" s="3">
        <v>0.97589999999999999</v>
      </c>
      <c r="E141" s="3">
        <v>0.97609999999999997</v>
      </c>
      <c r="F141" s="3">
        <v>0.97560000000000002</v>
      </c>
      <c r="G141" s="3">
        <v>0.97589999999999999</v>
      </c>
      <c r="H141" s="235">
        <v>0.65539999999999998</v>
      </c>
      <c r="I141" s="165">
        <v>0.61939999999999995</v>
      </c>
      <c r="J141" s="234">
        <v>0.80100000000000005</v>
      </c>
      <c r="K141" s="241">
        <v>0.6986</v>
      </c>
      <c r="L141" s="6">
        <v>0.66200000000000003</v>
      </c>
      <c r="M141" s="3">
        <v>0.54749999999999999</v>
      </c>
      <c r="N141" s="3">
        <v>0.85209999999999997</v>
      </c>
      <c r="O141" s="3">
        <v>0.66669999999999996</v>
      </c>
      <c r="P141" s="232">
        <v>0.66666666666666596</v>
      </c>
    </row>
    <row r="142" spans="1:16" x14ac:dyDescent="0.2">
      <c r="C142" s="3" t="s">
        <v>1139</v>
      </c>
      <c r="D142" s="3">
        <v>0.98170000000000002</v>
      </c>
      <c r="E142" s="3">
        <v>0.98480000000000001</v>
      </c>
      <c r="F142" s="3">
        <v>0.97850000000000004</v>
      </c>
      <c r="G142" s="3">
        <v>0.98160000000000003</v>
      </c>
      <c r="H142" s="235">
        <v>0.67620000000000002</v>
      </c>
      <c r="I142" s="165">
        <v>0.65159999999999996</v>
      </c>
      <c r="J142" s="165">
        <v>0.75390000000000001</v>
      </c>
      <c r="K142" s="240">
        <v>0.69899999999999995</v>
      </c>
      <c r="L142" s="6">
        <v>0.66710000000000003</v>
      </c>
      <c r="M142" s="3">
        <v>0.55410000000000004</v>
      </c>
      <c r="N142" s="3">
        <v>0.82320000000000004</v>
      </c>
      <c r="O142" s="3">
        <v>0.66239999999999999</v>
      </c>
      <c r="P142" s="232">
        <v>0.67040673211781199</v>
      </c>
    </row>
    <row r="143" spans="1:16" x14ac:dyDescent="0.2">
      <c r="L143" s="6"/>
    </row>
    <row r="144" spans="1:16" x14ac:dyDescent="0.2">
      <c r="L144" s="6"/>
    </row>
    <row r="145" spans="1:16" x14ac:dyDescent="0.2">
      <c r="A145" s="3" t="s">
        <v>1138</v>
      </c>
      <c r="B145" s="3" t="s">
        <v>1147</v>
      </c>
      <c r="C145" s="3" t="s">
        <v>1140</v>
      </c>
      <c r="D145" s="3">
        <v>0.98839999999999995</v>
      </c>
      <c r="E145" s="3">
        <v>0.98719999999999997</v>
      </c>
      <c r="F145" s="3">
        <v>0.98950000000000005</v>
      </c>
      <c r="G145" s="3">
        <v>0.98839999999999995</v>
      </c>
      <c r="H145" s="235">
        <v>0.63449999999999995</v>
      </c>
      <c r="I145" s="165">
        <v>0.59550000000000003</v>
      </c>
      <c r="J145" s="165">
        <v>0.83250000000000002</v>
      </c>
      <c r="K145" s="241">
        <v>0.69430000000000003</v>
      </c>
      <c r="L145" s="6">
        <v>0.63900000000000001</v>
      </c>
      <c r="M145" s="3">
        <v>0.52759999999999996</v>
      </c>
      <c r="N145" s="3">
        <v>0.86170000000000002</v>
      </c>
      <c r="O145" s="3">
        <v>0.65449999999999997</v>
      </c>
      <c r="P145" s="232">
        <v>0.67128987517337002</v>
      </c>
    </row>
    <row r="146" spans="1:16" x14ac:dyDescent="0.2">
      <c r="A146" s="3" t="s">
        <v>1168</v>
      </c>
      <c r="B146" s="3" t="s">
        <v>1159</v>
      </c>
      <c r="C146" s="3" t="s">
        <v>1167</v>
      </c>
      <c r="D146" s="6">
        <v>0.95189999999999997</v>
      </c>
      <c r="E146" s="6">
        <v>0.95330000000000004</v>
      </c>
      <c r="F146" s="6">
        <v>0.95</v>
      </c>
      <c r="G146" s="6">
        <v>0.95169999999999999</v>
      </c>
      <c r="H146" s="235">
        <v>0.62919999999999998</v>
      </c>
      <c r="I146" s="165">
        <v>0.58909999999999996</v>
      </c>
      <c r="J146" s="165">
        <v>0.84819999999999995</v>
      </c>
      <c r="K146" s="241">
        <v>0.69530000000000003</v>
      </c>
      <c r="L146" s="6">
        <v>0.62119999999999997</v>
      </c>
      <c r="M146" s="3">
        <v>0.51280000000000003</v>
      </c>
      <c r="N146" s="3">
        <v>0.90029999999999999</v>
      </c>
      <c r="O146" s="3">
        <v>0.65339999999999998</v>
      </c>
      <c r="P146" s="232">
        <v>0.67138810198300203</v>
      </c>
    </row>
    <row r="147" spans="1:16" x14ac:dyDescent="0.2">
      <c r="A147" s="3" t="s">
        <v>1158</v>
      </c>
      <c r="B147" s="3" t="s">
        <v>1159</v>
      </c>
      <c r="C147" s="3" t="s">
        <v>1161</v>
      </c>
      <c r="D147" s="3">
        <v>0.92149999999999999</v>
      </c>
      <c r="E147" s="3">
        <v>0.92789999999999995</v>
      </c>
      <c r="F147" s="3">
        <v>0.91339999999999999</v>
      </c>
      <c r="G147" s="3">
        <v>0.92059999999999997</v>
      </c>
      <c r="H147" s="235">
        <v>0.66059999999999997</v>
      </c>
      <c r="I147" s="165">
        <v>0.64319999999999999</v>
      </c>
      <c r="J147" s="165">
        <v>0.71730000000000005</v>
      </c>
      <c r="K147" s="241">
        <v>0.67820000000000003</v>
      </c>
      <c r="L147" s="6">
        <v>0.68620000000000003</v>
      </c>
      <c r="M147" s="6">
        <v>0.57679999999999998</v>
      </c>
      <c r="N147" s="6">
        <v>0.78459999999999996</v>
      </c>
      <c r="O147" s="6">
        <v>0.66400000000000003</v>
      </c>
      <c r="P147" s="232">
        <v>0.66574202496532497</v>
      </c>
    </row>
    <row r="148" spans="1:16" x14ac:dyDescent="0.2">
      <c r="A148" s="3" t="s">
        <v>1141</v>
      </c>
      <c r="B148" s="3" t="s">
        <v>1160</v>
      </c>
      <c r="C148" s="3" t="s">
        <v>1157</v>
      </c>
      <c r="D148" s="3">
        <v>0.99360000000000004</v>
      </c>
      <c r="E148" s="3">
        <v>0.99360000000000004</v>
      </c>
      <c r="F148" s="3">
        <v>0.99360000000000004</v>
      </c>
      <c r="G148" s="3">
        <v>0.99360000000000004</v>
      </c>
      <c r="H148" s="235">
        <v>0.65269999999999995</v>
      </c>
      <c r="I148" s="165">
        <v>0.63680000000000003</v>
      </c>
      <c r="J148" s="165">
        <v>0.70679999999999998</v>
      </c>
      <c r="K148" s="240">
        <v>0.67</v>
      </c>
      <c r="L148" s="6">
        <v>0.67979999999999996</v>
      </c>
      <c r="M148" s="3">
        <v>0.57210000000000005</v>
      </c>
      <c r="N148" s="3">
        <v>0.76529999999999998</v>
      </c>
      <c r="O148" s="3">
        <v>0.65469999999999995</v>
      </c>
      <c r="P148" s="232">
        <v>0.67397260273972603</v>
      </c>
    </row>
    <row r="149" spans="1:16" x14ac:dyDescent="0.2">
      <c r="A149" s="3" t="s">
        <v>1155</v>
      </c>
      <c r="B149" s="3" t="s">
        <v>1146</v>
      </c>
      <c r="C149" s="3" t="s">
        <v>1166</v>
      </c>
      <c r="D149" s="3">
        <v>0.96409999999999996</v>
      </c>
      <c r="E149" s="3">
        <v>0.96889999999999998</v>
      </c>
      <c r="F149" s="3">
        <v>0.9587</v>
      </c>
      <c r="G149" s="3">
        <v>0.96379999999999999</v>
      </c>
      <c r="H149" s="235">
        <v>0.69189999999999996</v>
      </c>
      <c r="I149" s="165">
        <v>0.67800000000000005</v>
      </c>
      <c r="J149" s="165">
        <v>0.72770000000000001</v>
      </c>
      <c r="K149" s="240">
        <v>0.70199999999999996</v>
      </c>
      <c r="L149" s="6">
        <v>0.68879999999999997</v>
      </c>
      <c r="M149" s="3">
        <v>0.58609999999999995</v>
      </c>
      <c r="N149" s="3">
        <v>0.73309999999999997</v>
      </c>
      <c r="O149" s="3">
        <v>0.65139999999999998</v>
      </c>
      <c r="P149" s="232">
        <v>0.67376830892143802</v>
      </c>
    </row>
    <row r="150" spans="1:16" x14ac:dyDescent="0.2">
      <c r="A150" s="3" t="s">
        <v>1156</v>
      </c>
      <c r="B150" s="3" t="s">
        <v>1146</v>
      </c>
      <c r="C150" s="3" t="s">
        <v>1142</v>
      </c>
      <c r="D150" s="6">
        <v>0.94840000000000002</v>
      </c>
      <c r="E150" s="3">
        <v>0.95040000000000002</v>
      </c>
      <c r="F150" s="3">
        <v>0.94589999999999996</v>
      </c>
      <c r="G150" s="3">
        <v>0.94810000000000005</v>
      </c>
      <c r="H150" s="235">
        <v>0.67359999999999998</v>
      </c>
      <c r="I150" s="165">
        <v>0.65569999999999995</v>
      </c>
      <c r="J150" s="165">
        <v>0.72770000000000001</v>
      </c>
      <c r="K150" s="241">
        <v>0.68979999999999997</v>
      </c>
      <c r="L150" s="6">
        <v>0.68110000000000004</v>
      </c>
      <c r="M150" s="6">
        <v>0.57079999999999997</v>
      </c>
      <c r="N150" s="6">
        <v>0.79100000000000004</v>
      </c>
      <c r="O150" s="6">
        <v>0.66310000000000002</v>
      </c>
      <c r="P150" s="232">
        <v>0.69565217391304301</v>
      </c>
    </row>
    <row r="151" spans="1:16" x14ac:dyDescent="0.2">
      <c r="C151" s="3" t="s">
        <v>1241</v>
      </c>
      <c r="L151" s="3">
        <v>0.67469999999999997</v>
      </c>
      <c r="M151" s="3">
        <v>0.56510000000000005</v>
      </c>
      <c r="N151" s="3">
        <v>0.78139999999999998</v>
      </c>
      <c r="O151" s="3">
        <v>0.65590000000000004</v>
      </c>
    </row>
    <row r="152" spans="1:16" x14ac:dyDescent="0.2">
      <c r="C152" s="3" t="s">
        <v>1243</v>
      </c>
      <c r="L152" s="6">
        <v>0.69899999999999995</v>
      </c>
      <c r="M152" s="3">
        <v>0.60219999999999996</v>
      </c>
      <c r="N152" s="3">
        <v>0.71060000000000001</v>
      </c>
      <c r="O152" s="3">
        <v>0.65190000000000003</v>
      </c>
    </row>
    <row r="153" spans="1:16" x14ac:dyDescent="0.2">
      <c r="C153" s="3" t="s">
        <v>1244</v>
      </c>
      <c r="L153" s="3">
        <v>0.69389999999999996</v>
      </c>
      <c r="M153" s="3">
        <v>0.5847</v>
      </c>
      <c r="N153" s="3">
        <v>0.78779999999999994</v>
      </c>
      <c r="O153" s="3">
        <v>0.67120000000000002</v>
      </c>
    </row>
    <row r="155" spans="1:16" x14ac:dyDescent="0.2">
      <c r="C155" s="3" t="s">
        <v>1246</v>
      </c>
      <c r="L155" s="3">
        <v>0.67730000000000001</v>
      </c>
      <c r="M155" s="3">
        <v>0.56679999999999997</v>
      </c>
      <c r="N155" s="3">
        <v>0.79100000000000004</v>
      </c>
      <c r="O155" s="3">
        <v>0.66039999999999999</v>
      </c>
    </row>
    <row r="156" spans="1:16" x14ac:dyDescent="0.2">
      <c r="C156" s="3" t="s">
        <v>1247</v>
      </c>
      <c r="L156" s="3">
        <v>0.67090000000000005</v>
      </c>
      <c r="M156" s="3">
        <v>0.56040000000000001</v>
      </c>
      <c r="N156" s="3">
        <v>0.79100000000000004</v>
      </c>
      <c r="O156" s="3">
        <v>0.65600000000000003</v>
      </c>
    </row>
    <row r="157" spans="1:16" x14ac:dyDescent="0.2">
      <c r="C157" s="3" t="s">
        <v>1248</v>
      </c>
      <c r="L157" s="3">
        <v>0.68489999999999995</v>
      </c>
      <c r="M157" s="3">
        <v>0.58699999999999997</v>
      </c>
      <c r="N157" s="3">
        <v>0.69450000000000001</v>
      </c>
      <c r="O157" s="3">
        <v>0.63619999999999999</v>
      </c>
    </row>
    <row r="160" spans="1:16" x14ac:dyDescent="0.2">
      <c r="C160" s="3" t="s">
        <v>1245</v>
      </c>
      <c r="L160" s="3">
        <v>0.6008</v>
      </c>
      <c r="M160" s="3">
        <v>0.49830000000000002</v>
      </c>
      <c r="N160" s="3">
        <v>0.93569999999999998</v>
      </c>
      <c r="O160" s="3">
        <v>0.65029999999999999</v>
      </c>
    </row>
    <row r="161" spans="3:15" x14ac:dyDescent="0.2">
      <c r="C161" s="3" t="s">
        <v>1248</v>
      </c>
      <c r="L161" s="3">
        <v>0.68489999999999995</v>
      </c>
      <c r="M161" s="6">
        <v>0.58699999999999997</v>
      </c>
      <c r="N161" s="3">
        <v>0.69450000000000001</v>
      </c>
      <c r="O161" s="3">
        <v>0.63619999999999999</v>
      </c>
    </row>
    <row r="163" spans="3:15" x14ac:dyDescent="0.2">
      <c r="C163" s="3" t="s">
        <v>1260</v>
      </c>
    </row>
    <row r="164" spans="3:15" x14ac:dyDescent="0.2">
      <c r="C164" s="3" t="s">
        <v>1261</v>
      </c>
      <c r="L164" s="3">
        <v>0.70150000000000001</v>
      </c>
      <c r="M164" s="3">
        <v>0.59850000000000003</v>
      </c>
      <c r="N164" s="3">
        <v>0.75239999999999996</v>
      </c>
      <c r="O164" s="3">
        <v>0.66669999999999996</v>
      </c>
    </row>
    <row r="165" spans="3:15" x14ac:dyDescent="0.2">
      <c r="C165" s="3" t="s">
        <v>1262</v>
      </c>
      <c r="L165" s="3">
        <v>0.69769999999999999</v>
      </c>
      <c r="M165" s="3">
        <v>0.58979999999999999</v>
      </c>
      <c r="N165" s="3">
        <v>0.78139999999999998</v>
      </c>
      <c r="O165" s="3">
        <v>0.67220000000000002</v>
      </c>
    </row>
    <row r="166" spans="3:15" x14ac:dyDescent="0.2">
      <c r="C166" s="3" t="s">
        <v>1263</v>
      </c>
      <c r="L166" s="3">
        <v>0.68489999999999995</v>
      </c>
      <c r="M166" s="3">
        <v>0.58079999999999998</v>
      </c>
      <c r="N166" s="3">
        <v>0.73950000000000005</v>
      </c>
      <c r="O166" s="3">
        <v>0.65059999999999996</v>
      </c>
    </row>
    <row r="167" spans="3:15" x14ac:dyDescent="0.2">
      <c r="C167" s="3" t="s">
        <v>1264</v>
      </c>
      <c r="L167" s="3">
        <v>0.68620000000000003</v>
      </c>
      <c r="M167" s="3">
        <v>0.58440000000000003</v>
      </c>
      <c r="N167" s="3">
        <v>0.72350000000000003</v>
      </c>
      <c r="O167" s="3">
        <v>0.64659999999999995</v>
      </c>
    </row>
    <row r="169" spans="3:15" x14ac:dyDescent="0.2">
      <c r="C169" s="3" t="s">
        <v>1265</v>
      </c>
      <c r="L169" s="3">
        <v>0.70150000000000001</v>
      </c>
      <c r="M169" s="3">
        <v>0.60209999999999997</v>
      </c>
      <c r="N169" s="3">
        <v>0.72989999999999999</v>
      </c>
      <c r="O169" s="3">
        <v>0.65990000000000004</v>
      </c>
    </row>
    <row r="170" spans="3:15" x14ac:dyDescent="0.2">
      <c r="C170" s="3" t="s">
        <v>1266</v>
      </c>
      <c r="L170" s="3">
        <v>0.70920000000000005</v>
      </c>
      <c r="M170" s="3">
        <v>0.61760000000000004</v>
      </c>
      <c r="N170" s="3">
        <v>0.70099999999999996</v>
      </c>
      <c r="O170" s="3">
        <v>0.65659999999999996</v>
      </c>
    </row>
    <row r="172" spans="3:15" x14ac:dyDescent="0.2">
      <c r="C172" s="3" t="s">
        <v>1267</v>
      </c>
      <c r="L172" s="3">
        <v>0.69769999999999999</v>
      </c>
      <c r="M172" s="3">
        <v>0.61209999999999998</v>
      </c>
      <c r="N172" s="3">
        <v>0.64949999999999997</v>
      </c>
      <c r="O172" s="3">
        <v>0.63029999999999997</v>
      </c>
    </row>
    <row r="173" spans="3:15" x14ac:dyDescent="0.2">
      <c r="C173" s="3" t="s">
        <v>1266</v>
      </c>
      <c r="L173" s="3">
        <v>0.70920000000000005</v>
      </c>
      <c r="M173" s="3">
        <v>0.61760000000000004</v>
      </c>
      <c r="N173" s="3">
        <v>0.70099999999999996</v>
      </c>
      <c r="O173" s="3">
        <v>0.65659999999999996</v>
      </c>
    </row>
    <row r="175" spans="3:15" x14ac:dyDescent="0.2">
      <c r="C175" s="3" t="s">
        <v>1268</v>
      </c>
      <c r="L175" s="3">
        <v>0.69769999999999999</v>
      </c>
      <c r="M175" s="3">
        <v>0.61860000000000004</v>
      </c>
      <c r="N175" s="3">
        <v>0.62060000000000004</v>
      </c>
      <c r="O175" s="3">
        <v>0.61960000000000004</v>
      </c>
    </row>
    <row r="176" spans="3:15" x14ac:dyDescent="0.2">
      <c r="C176" s="3" t="s">
        <v>1269</v>
      </c>
      <c r="L176" s="3">
        <v>0.70030000000000003</v>
      </c>
      <c r="M176" s="3">
        <v>0.60499999999999998</v>
      </c>
      <c r="N176" s="3">
        <v>0.70420000000000005</v>
      </c>
      <c r="O176" s="3">
        <v>0.65080000000000005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工作表4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2019-04-06T10:26:38Z</dcterms:modified>
</cp:coreProperties>
</file>