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8535" windowHeight="1017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H24" i="1" l="1"/>
  <c r="G24" i="1"/>
  <c r="D22" i="1"/>
  <c r="D23" i="1"/>
  <c r="D24" i="1"/>
  <c r="D25" i="1"/>
  <c r="H23" i="1"/>
  <c r="G23" i="1"/>
  <c r="H22" i="1"/>
  <c r="G22" i="1"/>
  <c r="I21" i="1"/>
  <c r="I22" i="1"/>
  <c r="I23" i="1"/>
  <c r="I24" i="1"/>
  <c r="H21" i="1"/>
  <c r="G21" i="1"/>
  <c r="D21" i="1"/>
  <c r="H19" i="1"/>
  <c r="G19" i="1"/>
  <c r="I19" i="1"/>
  <c r="I20" i="1"/>
  <c r="D19" i="1"/>
  <c r="D20" i="1"/>
  <c r="H18" i="1"/>
  <c r="G18" i="1"/>
  <c r="H17" i="1"/>
  <c r="G17" i="1"/>
  <c r="H11" i="1"/>
  <c r="H12" i="1"/>
  <c r="H13" i="1"/>
  <c r="H14" i="1"/>
  <c r="H15" i="1"/>
  <c r="H16" i="1"/>
  <c r="G16" i="1"/>
  <c r="I16" i="1"/>
  <c r="I17" i="1"/>
  <c r="I18" i="1"/>
  <c r="G15" i="1"/>
  <c r="G14" i="1"/>
  <c r="G13" i="1"/>
  <c r="G12" i="1"/>
  <c r="G11" i="1"/>
  <c r="G10" i="1"/>
  <c r="I6" i="1"/>
  <c r="I7" i="1"/>
  <c r="I8" i="1"/>
  <c r="I10" i="1"/>
  <c r="I11" i="1"/>
  <c r="I12" i="1"/>
  <c r="I13" i="1"/>
  <c r="I14" i="1"/>
  <c r="I15" i="1"/>
  <c r="I5" i="1"/>
  <c r="I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<sst xmlns="http://schemas.openxmlformats.org/spreadsheetml/2006/main" count="61" uniqueCount="34">
  <si>
    <t>http://www.ojjdp.gov/ojstatbb/ezaucr/asp/ucr_display.asp</t>
  </si>
  <si>
    <t>Select Rates for people arrested</t>
  </si>
  <si>
    <t>Juveniles</t>
  </si>
  <si>
    <t>All ages</t>
  </si>
  <si>
    <t>County</t>
  </si>
  <si>
    <t>Total Arrest</t>
  </si>
  <si>
    <t>Population</t>
  </si>
  <si>
    <t>Percent</t>
  </si>
  <si>
    <t>USA</t>
  </si>
  <si>
    <t xml:space="preserve">LA </t>
  </si>
  <si>
    <t>Alameda (Oakland)</t>
  </si>
  <si>
    <t>Wayne (Detroit)</t>
  </si>
  <si>
    <t>Suffolk(Boston)</t>
  </si>
  <si>
    <t>Wyandotte (Kansas City)</t>
  </si>
  <si>
    <t>unavailable</t>
  </si>
  <si>
    <t>Hudson (Jersey City)</t>
  </si>
  <si>
    <t>Recheck these. I don’t belive them</t>
  </si>
  <si>
    <t>Shelby(Memphis)</t>
  </si>
  <si>
    <t>Pueblo</t>
  </si>
  <si>
    <t>Fulton (Atlanta)</t>
  </si>
  <si>
    <t>Middlesex(Newton)</t>
  </si>
  <si>
    <t>Essex (East Orange)</t>
  </si>
  <si>
    <t>Onandaga (Syracuse)</t>
  </si>
  <si>
    <t>Ector</t>
  </si>
  <si>
    <t>Hays</t>
  </si>
  <si>
    <t>Milwaukee</t>
  </si>
  <si>
    <t>Richmond</t>
  </si>
  <si>
    <t>WARWICK VALLEY CENTRAL SCHOOL DISTRICT NY</t>
  </si>
  <si>
    <t>WICHITA KS</t>
  </si>
  <si>
    <t>GREEN BAY AREA WI</t>
  </si>
  <si>
    <t>Orange County (WARWICK VALLEY CENTRAL SCHOOL DISTRICT NY)</t>
  </si>
  <si>
    <t>LA County(PASADENA UNIFIED CA)</t>
  </si>
  <si>
    <t>Sedgwick(WICHITA KS)</t>
  </si>
  <si>
    <t>Brown (GREEN BAY AREA WI)12.537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</si>
</sst>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jjdp.gov/ojstatbb/ezaucr/asp/ucr_display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B1" workbookViewId="0">
      <selection activeCell="F26" sqref="F26"/>
    </sheetView>
  </sheetViews>
  <sheetFormatPr defaultRowHeight="15" x14ac:dyDescent="0.25"/>
  <cols>
    <col min="1" max="1" width="19" customWidth="1"/>
    <col min="2" max="2" width="21.28515625" customWidth="1"/>
    <col min="3" max="3" width="10.85546875" customWidth="1"/>
    <col min="6" max="6" width="18.140625" customWidth="1"/>
    <col min="8" max="8" width="10" bestFit="1" customWidth="1"/>
  </cols>
  <sheetData>
    <row r="1" spans="1:11" x14ac:dyDescent="0.25">
      <c r="A1" s="1" t="s">
        <v>0</v>
      </c>
      <c r="B1" t="s">
        <v>1</v>
      </c>
    </row>
    <row r="2" spans="1:11" x14ac:dyDescent="0.25">
      <c r="A2" t="s">
        <v>2</v>
      </c>
      <c r="F2" t="s">
        <v>3</v>
      </c>
    </row>
    <row r="3" spans="1:11" x14ac:dyDescent="0.25">
      <c r="A3" t="s">
        <v>4</v>
      </c>
      <c r="B3" t="s">
        <v>5</v>
      </c>
      <c r="C3" t="s">
        <v>6</v>
      </c>
      <c r="D3" t="s">
        <v>7</v>
      </c>
      <c r="F3" t="s">
        <v>4</v>
      </c>
      <c r="G3" t="s">
        <v>5</v>
      </c>
      <c r="H3" t="s">
        <v>6</v>
      </c>
      <c r="I3" t="s">
        <v>7</v>
      </c>
    </row>
    <row r="4" spans="1:11" x14ac:dyDescent="0.25">
      <c r="A4" t="s">
        <v>8</v>
      </c>
      <c r="B4">
        <v>3969</v>
      </c>
      <c r="C4">
        <v>3324800</v>
      </c>
      <c r="D4">
        <f>B4/C4</f>
        <v>1.1937560153994224E-3</v>
      </c>
      <c r="F4" t="s">
        <v>8</v>
      </c>
      <c r="G4">
        <v>3886</v>
      </c>
      <c r="H4">
        <v>313873700</v>
      </c>
      <c r="I4">
        <f>G4/H4</f>
        <v>1.2380776089235893E-5</v>
      </c>
    </row>
    <row r="5" spans="1:11" x14ac:dyDescent="0.25">
      <c r="A5" t="s">
        <v>9</v>
      </c>
      <c r="B5">
        <v>2376</v>
      </c>
      <c r="C5">
        <v>1074000</v>
      </c>
      <c r="D5">
        <f t="shared" ref="D5:D25" si="0">B5/C5</f>
        <v>2.2122905027932961E-3</v>
      </c>
      <c r="F5" t="s">
        <v>9</v>
      </c>
      <c r="G5">
        <v>3272</v>
      </c>
      <c r="H5">
        <v>9980757</v>
      </c>
      <c r="I5">
        <f t="shared" ref="I5:I24" si="1">G5/H5</f>
        <v>3.2783084489483111E-4</v>
      </c>
    </row>
    <row r="6" spans="1:11" x14ac:dyDescent="0.25">
      <c r="A6" t="s">
        <v>10</v>
      </c>
      <c r="B6">
        <v>2108</v>
      </c>
      <c r="C6">
        <v>146647</v>
      </c>
      <c r="D6">
        <f t="shared" si="0"/>
        <v>1.4374654783255027E-2</v>
      </c>
      <c r="F6" t="s">
        <v>10</v>
      </c>
      <c r="G6">
        <v>2802</v>
      </c>
      <c r="H6">
        <v>1544062</v>
      </c>
      <c r="I6">
        <f t="shared" si="1"/>
        <v>1.8146939695426738E-3</v>
      </c>
    </row>
    <row r="7" spans="1:11" x14ac:dyDescent="0.25">
      <c r="A7" t="s">
        <v>11</v>
      </c>
      <c r="B7">
        <v>2700</v>
      </c>
      <c r="C7">
        <v>204685</v>
      </c>
      <c r="D7">
        <f t="shared" si="0"/>
        <v>1.3191000806116716E-2</v>
      </c>
      <c r="F7" t="s">
        <v>11</v>
      </c>
      <c r="G7">
        <v>3032</v>
      </c>
      <c r="H7">
        <v>1800769</v>
      </c>
      <c r="I7">
        <f t="shared" si="1"/>
        <v>1.683725119657213E-3</v>
      </c>
    </row>
    <row r="8" spans="1:11" x14ac:dyDescent="0.25">
      <c r="A8" t="s">
        <v>12</v>
      </c>
      <c r="B8">
        <v>2194</v>
      </c>
      <c r="C8">
        <v>52132</v>
      </c>
      <c r="D8">
        <f t="shared" si="0"/>
        <v>4.208547533184992E-2</v>
      </c>
      <c r="F8" t="s">
        <v>12</v>
      </c>
      <c r="G8">
        <v>2323</v>
      </c>
      <c r="H8">
        <v>737435</v>
      </c>
      <c r="I8">
        <f t="shared" si="1"/>
        <v>3.1501081451246549E-3</v>
      </c>
    </row>
    <row r="9" spans="1:11" x14ac:dyDescent="0.25">
      <c r="A9" t="s">
        <v>13</v>
      </c>
      <c r="B9" t="s">
        <v>14</v>
      </c>
      <c r="C9" t="s">
        <v>14</v>
      </c>
      <c r="D9" t="s">
        <v>14</v>
      </c>
      <c r="F9" t="s">
        <v>13</v>
      </c>
      <c r="G9" t="s">
        <v>14</v>
      </c>
      <c r="H9" s="2" t="s">
        <v>14</v>
      </c>
      <c r="I9" t="s">
        <v>14</v>
      </c>
    </row>
    <row r="10" spans="1:11" x14ac:dyDescent="0.25">
      <c r="A10" t="s">
        <v>15</v>
      </c>
      <c r="B10">
        <v>3031</v>
      </c>
      <c r="C10">
        <v>52529</v>
      </c>
      <c r="D10">
        <f t="shared" si="0"/>
        <v>5.770146014582421E-2</v>
      </c>
      <c r="F10" t="s">
        <v>15</v>
      </c>
      <c r="G10">
        <f>B10+3562</f>
        <v>6593</v>
      </c>
      <c r="H10" s="2">
        <v>644381</v>
      </c>
      <c r="I10">
        <f t="shared" si="1"/>
        <v>1.0231524517327482E-2</v>
      </c>
      <c r="K10" t="s">
        <v>16</v>
      </c>
    </row>
    <row r="11" spans="1:11" x14ac:dyDescent="0.25">
      <c r="A11" t="s">
        <v>17</v>
      </c>
      <c r="B11">
        <v>8302</v>
      </c>
      <c r="C11">
        <v>109446</v>
      </c>
      <c r="D11">
        <f t="shared" si="0"/>
        <v>7.585475942473914E-2</v>
      </c>
      <c r="F11" t="s">
        <v>17</v>
      </c>
      <c r="G11">
        <f>B11+7312</f>
        <v>15614</v>
      </c>
      <c r="H11" s="2">
        <f>C11+699680</f>
        <v>809126</v>
      </c>
      <c r="I11">
        <f t="shared" si="1"/>
        <v>1.9297365305280017E-2</v>
      </c>
    </row>
    <row r="12" spans="1:11" x14ac:dyDescent="0.25">
      <c r="A12" t="s">
        <v>18</v>
      </c>
      <c r="B12">
        <v>1535</v>
      </c>
      <c r="C12">
        <v>17652</v>
      </c>
      <c r="D12">
        <f t="shared" si="0"/>
        <v>8.6958984817584406E-2</v>
      </c>
      <c r="F12" t="s">
        <v>18</v>
      </c>
      <c r="G12">
        <f>B12+3030</f>
        <v>4565</v>
      </c>
      <c r="H12" s="2">
        <f>C12+124190</f>
        <v>141842</v>
      </c>
      <c r="I12">
        <f t="shared" si="1"/>
        <v>3.2183697353393215E-2</v>
      </c>
    </row>
    <row r="13" spans="1:11" x14ac:dyDescent="0.25">
      <c r="A13" t="s">
        <v>19</v>
      </c>
      <c r="B13">
        <v>4191</v>
      </c>
      <c r="C13">
        <v>101361</v>
      </c>
      <c r="D13">
        <f t="shared" si="0"/>
        <v>4.1347263740491906E-2</v>
      </c>
      <c r="F13" t="s">
        <v>19</v>
      </c>
      <c r="G13">
        <f>B13+7373</f>
        <v>11564</v>
      </c>
      <c r="H13" s="2">
        <f>C13+758934</f>
        <v>860295</v>
      </c>
      <c r="I13">
        <f t="shared" si="1"/>
        <v>1.3441900743349664E-2</v>
      </c>
    </row>
    <row r="14" spans="1:11" x14ac:dyDescent="0.25">
      <c r="A14" t="s">
        <v>20</v>
      </c>
      <c r="B14">
        <v>1117</v>
      </c>
      <c r="C14">
        <v>146516</v>
      </c>
      <c r="D14">
        <f t="shared" si="0"/>
        <v>7.6237407518632777E-3</v>
      </c>
      <c r="F14" t="s">
        <v>20</v>
      </c>
      <c r="G14">
        <f>B14+1724</f>
        <v>2841</v>
      </c>
      <c r="H14" s="2">
        <f>C14+1211569</f>
        <v>1358085</v>
      </c>
      <c r="I14">
        <f t="shared" si="1"/>
        <v>2.0919161908127988E-3</v>
      </c>
    </row>
    <row r="15" spans="1:11" x14ac:dyDescent="0.25">
      <c r="A15" t="s">
        <v>21</v>
      </c>
      <c r="B15">
        <v>3216</v>
      </c>
      <c r="C15">
        <v>85243</v>
      </c>
      <c r="D15">
        <f t="shared" si="0"/>
        <v>3.772743803010218E-2</v>
      </c>
      <c r="F15" t="s">
        <v>21</v>
      </c>
      <c r="G15">
        <f>B15+6025</f>
        <v>9241</v>
      </c>
      <c r="H15" s="2">
        <f>C15+596248</f>
        <v>681491</v>
      </c>
      <c r="I15">
        <f t="shared" si="1"/>
        <v>1.355997364602027E-2</v>
      </c>
    </row>
    <row r="16" spans="1:11" x14ac:dyDescent="0.25">
      <c r="A16" t="s">
        <v>22</v>
      </c>
      <c r="B16">
        <v>6206</v>
      </c>
      <c r="C16">
        <v>49369</v>
      </c>
      <c r="D16">
        <f t="shared" si="0"/>
        <v>0.12570641495675425</v>
      </c>
      <c r="F16" t="s">
        <v>22</v>
      </c>
      <c r="G16">
        <f>B16+5495</f>
        <v>11701</v>
      </c>
      <c r="H16">
        <f>C16+364896</f>
        <v>414265</v>
      </c>
      <c r="I16">
        <f t="shared" si="1"/>
        <v>2.8245205363716462E-2</v>
      </c>
    </row>
    <row r="17" spans="1:9" x14ac:dyDescent="0.25">
      <c r="A17" t="s">
        <v>23</v>
      </c>
      <c r="B17">
        <v>10372</v>
      </c>
      <c r="C17">
        <v>17113</v>
      </c>
      <c r="D17">
        <f t="shared" si="0"/>
        <v>0.60608893823409105</v>
      </c>
      <c r="F17" t="s">
        <v>23</v>
      </c>
      <c r="G17">
        <f>B17+8255</f>
        <v>18627</v>
      </c>
      <c r="H17">
        <f>C17+101845</f>
        <v>118958</v>
      </c>
      <c r="I17">
        <f t="shared" si="1"/>
        <v>0.15658467694480405</v>
      </c>
    </row>
    <row r="18" spans="1:9" x14ac:dyDescent="0.25">
      <c r="A18" t="s">
        <v>24</v>
      </c>
      <c r="B18">
        <v>3375</v>
      </c>
      <c r="C18">
        <v>18165</v>
      </c>
      <c r="D18">
        <f t="shared" si="0"/>
        <v>0.18579686209744012</v>
      </c>
      <c r="F18" t="s">
        <v>24</v>
      </c>
      <c r="G18">
        <f>B18+3880</f>
        <v>7255</v>
      </c>
      <c r="H18">
        <f>C18+126119</f>
        <v>144284</v>
      </c>
      <c r="I18">
        <f t="shared" si="1"/>
        <v>5.0282775636938261E-2</v>
      </c>
    </row>
    <row r="19" spans="1:9" x14ac:dyDescent="0.25">
      <c r="A19" t="s">
        <v>25</v>
      </c>
      <c r="B19">
        <v>16851</v>
      </c>
      <c r="C19">
        <v>100287</v>
      </c>
      <c r="D19">
        <f t="shared" si="0"/>
        <v>0.16802776032785904</v>
      </c>
      <c r="F19" t="s">
        <v>25</v>
      </c>
      <c r="G19">
        <f>B19+9036</f>
        <v>25887</v>
      </c>
      <c r="H19">
        <f>C19+719454</f>
        <v>819741</v>
      </c>
      <c r="I19">
        <f t="shared" si="1"/>
        <v>3.1579486691528179E-2</v>
      </c>
    </row>
    <row r="20" spans="1:9" x14ac:dyDescent="0.25">
      <c r="A20" t="s">
        <v>26</v>
      </c>
      <c r="D20" t="e">
        <f t="shared" si="0"/>
        <v>#DIV/0!</v>
      </c>
      <c r="F20" t="s">
        <v>26</v>
      </c>
      <c r="I20" t="e">
        <f t="shared" si="1"/>
        <v>#DIV/0!</v>
      </c>
    </row>
    <row r="21" spans="1:9" x14ac:dyDescent="0.25">
      <c r="A21" s="3" t="s">
        <v>30</v>
      </c>
      <c r="B21" s="3">
        <v>3084</v>
      </c>
      <c r="C21">
        <v>46459</v>
      </c>
      <c r="D21">
        <f t="shared" si="0"/>
        <v>6.6381110226220966E-2</v>
      </c>
      <c r="F21" s="3" t="s">
        <v>27</v>
      </c>
      <c r="G21">
        <f>B21+4121</f>
        <v>7205</v>
      </c>
      <c r="H21">
        <f>C21+277060</f>
        <v>323519</v>
      </c>
      <c r="I21">
        <f t="shared" si="1"/>
        <v>2.2270716712156011E-2</v>
      </c>
    </row>
    <row r="22" spans="1:9" x14ac:dyDescent="0.25">
      <c r="A22" s="3" t="s">
        <v>31</v>
      </c>
      <c r="B22" s="3">
        <v>2376</v>
      </c>
      <c r="C22">
        <v>1074315</v>
      </c>
      <c r="D22">
        <f t="shared" si="0"/>
        <v>2.2116418368914145E-3</v>
      </c>
      <c r="F22" s="3" t="s">
        <v>31</v>
      </c>
      <c r="G22">
        <f>B22+3947</f>
        <v>6323</v>
      </c>
      <c r="H22">
        <f>C22+7627295</f>
        <v>8701610</v>
      </c>
      <c r="I22">
        <f t="shared" si="1"/>
        <v>7.2664713771359549E-4</v>
      </c>
    </row>
    <row r="23" spans="1:9" x14ac:dyDescent="0.25">
      <c r="A23" s="3" t="s">
        <v>32</v>
      </c>
      <c r="B23" s="3">
        <v>3482</v>
      </c>
      <c r="C23">
        <v>58201</v>
      </c>
      <c r="D23">
        <f t="shared" si="0"/>
        <v>5.9827150736241647E-2</v>
      </c>
      <c r="F23" s="3" t="s">
        <v>28</v>
      </c>
      <c r="G23">
        <f>B23+3477</f>
        <v>6959</v>
      </c>
      <c r="H23">
        <f>C23+369351</f>
        <v>427552</v>
      </c>
      <c r="I23">
        <f t="shared" si="1"/>
        <v>1.6276382755781752E-2</v>
      </c>
    </row>
    <row r="24" spans="1:9" x14ac:dyDescent="0.25">
      <c r="A24" s="3" t="s">
        <v>33</v>
      </c>
      <c r="B24" s="3">
        <v>12537</v>
      </c>
      <c r="C24">
        <v>27374</v>
      </c>
      <c r="D24">
        <f t="shared" si="0"/>
        <v>0.45798933294366917</v>
      </c>
      <c r="F24" s="3" t="s">
        <v>29</v>
      </c>
      <c r="G24">
        <f>B24+5794</f>
        <v>18331</v>
      </c>
      <c r="H24">
        <f>C24+190297</f>
        <v>217671</v>
      </c>
      <c r="I24">
        <f t="shared" si="1"/>
        <v>8.4214249946019448E-2</v>
      </c>
    </row>
    <row r="25" spans="1:9" x14ac:dyDescent="0.25">
      <c r="D25" t="e">
        <f t="shared" si="0"/>
        <v>#DIV/0!</v>
      </c>
    </row>
  </sheetData>
  <hyperlinks>
    <hyperlink ref="A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Diehl</dc:creator>
  <cp:lastModifiedBy>Claire Diehl</cp:lastModifiedBy>
  <cp:revision/>
  <dcterms:created xsi:type="dcterms:W3CDTF">2015-12-05T16:24:04Z</dcterms:created>
  <dcterms:modified xsi:type="dcterms:W3CDTF">2015-12-17T00:00:55Z</dcterms:modified>
</cp:coreProperties>
</file>