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TableS2" sheetId="1" r:id="rId1"/>
  </sheets>
  <calcPr calcId="145621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17" i="1"/>
  <c r="B18" i="1"/>
  <c r="B19" i="1"/>
  <c r="B20" i="1"/>
  <c r="B25" i="1"/>
  <c r="B26" i="1"/>
  <c r="B27" i="1"/>
  <c r="B28" i="1"/>
  <c r="B32" i="1"/>
  <c r="B36" i="1"/>
  <c r="B43" i="1"/>
  <c r="B44" i="1"/>
  <c r="B48" i="1"/>
  <c r="B49" i="1"/>
  <c r="B51" i="1"/>
  <c r="B52" i="1"/>
  <c r="B57" i="1"/>
  <c r="B60" i="1"/>
  <c r="B61" i="1"/>
  <c r="B62" i="1"/>
  <c r="B63" i="1"/>
</calcChain>
</file>

<file path=xl/sharedStrings.xml><?xml version="1.0" encoding="utf-8"?>
<sst xmlns="http://schemas.openxmlformats.org/spreadsheetml/2006/main" count="318" uniqueCount="103">
  <si>
    <t>exponential</t>
  </si>
  <si>
    <t>37C</t>
  </si>
  <si>
    <t>RDM</t>
  </si>
  <si>
    <t>NC3</t>
  </si>
  <si>
    <t>valS</t>
  </si>
  <si>
    <t>tufA+tufB</t>
  </si>
  <si>
    <t>tsf</t>
  </si>
  <si>
    <t>thrS</t>
  </si>
  <si>
    <t>early stationary</t>
  </si>
  <si>
    <t>LB</t>
  </si>
  <si>
    <t>W3110</t>
  </si>
  <si>
    <t>stpA</t>
  </si>
  <si>
    <t>unknown</t>
  </si>
  <si>
    <t>LB+thiamine</t>
  </si>
  <si>
    <t>C600</t>
  </si>
  <si>
    <t>ssb</t>
  </si>
  <si>
    <t>rpsA</t>
  </si>
  <si>
    <t>30C</t>
  </si>
  <si>
    <t>M9 complete</t>
  </si>
  <si>
    <t>MG1655</t>
  </si>
  <si>
    <t>rpoH</t>
  </si>
  <si>
    <t>rpoE</t>
  </si>
  <si>
    <t>rpoD</t>
  </si>
  <si>
    <t>rpoB</t>
  </si>
  <si>
    <t>rpoA</t>
  </si>
  <si>
    <t>A medium</t>
  </si>
  <si>
    <t>K12</t>
  </si>
  <si>
    <t>rplL</t>
  </si>
  <si>
    <t>rob</t>
  </si>
  <si>
    <t>late exponential</t>
  </si>
  <si>
    <t>2X YT</t>
  </si>
  <si>
    <t>relE</t>
  </si>
  <si>
    <t>relB</t>
  </si>
  <si>
    <t>EYM9</t>
  </si>
  <si>
    <t>AB1157</t>
  </si>
  <si>
    <t>recA</t>
  </si>
  <si>
    <t>stationary</t>
  </si>
  <si>
    <t>phosphate buffered</t>
  </si>
  <si>
    <t>prfB</t>
  </si>
  <si>
    <t>prfA</t>
  </si>
  <si>
    <t>pheT</t>
  </si>
  <si>
    <t>pheS</t>
  </si>
  <si>
    <t>MC4100</t>
  </si>
  <si>
    <t>ompR</t>
  </si>
  <si>
    <t>mscL</t>
  </si>
  <si>
    <t>35C</t>
  </si>
  <si>
    <t>mrdA</t>
  </si>
  <si>
    <t>mrcB</t>
  </si>
  <si>
    <t>mrcA</t>
  </si>
  <si>
    <t>N8920</t>
  </si>
  <si>
    <t>marA</t>
  </si>
  <si>
    <t>lysS</t>
  </si>
  <si>
    <t>lrp</t>
  </si>
  <si>
    <t>lpp</t>
  </si>
  <si>
    <t>lexA</t>
  </si>
  <si>
    <t>leuS</t>
  </si>
  <si>
    <t>lepB</t>
  </si>
  <si>
    <t>lacZ</t>
  </si>
  <si>
    <t>PMC220206</t>
  </si>
  <si>
    <t>lacI</t>
  </si>
  <si>
    <t>supplemented MOPS</t>
  </si>
  <si>
    <t>MRE600</t>
  </si>
  <si>
    <t>infC</t>
  </si>
  <si>
    <t>infB</t>
  </si>
  <si>
    <t>infA</t>
  </si>
  <si>
    <t>ileS</t>
  </si>
  <si>
    <t>ihfA/ihfB</t>
  </si>
  <si>
    <t>hupA/hupB</t>
  </si>
  <si>
    <t>hns</t>
  </si>
  <si>
    <t>hfq</t>
  </si>
  <si>
    <t>glyS</t>
  </si>
  <si>
    <t>gltX</t>
  </si>
  <si>
    <t>glnS</t>
  </si>
  <si>
    <t>fusA</t>
  </si>
  <si>
    <t>ftsI</t>
  </si>
  <si>
    <t>LB+glucose</t>
  </si>
  <si>
    <t>D1210</t>
  </si>
  <si>
    <t>ftsA</t>
  </si>
  <si>
    <t>fis</t>
  </si>
  <si>
    <t>envZ</t>
  </si>
  <si>
    <t>dps</t>
  </si>
  <si>
    <t>fermenter</t>
  </si>
  <si>
    <t>special</t>
  </si>
  <si>
    <t>HMS83</t>
  </si>
  <si>
    <t>dnaG</t>
  </si>
  <si>
    <t>FH1218</t>
  </si>
  <si>
    <t>dnaA</t>
  </si>
  <si>
    <t>dacC</t>
  </si>
  <si>
    <t>dacB</t>
  </si>
  <si>
    <t>dacA</t>
  </si>
  <si>
    <t>X90</t>
  </si>
  <si>
    <t>clpX</t>
  </si>
  <si>
    <t>clpP</t>
  </si>
  <si>
    <t>clpA</t>
  </si>
  <si>
    <t>argS</t>
  </si>
  <si>
    <t>argP</t>
  </si>
  <si>
    <t>PubMed ID</t>
  </si>
  <si>
    <t>growth phase</t>
  </si>
  <si>
    <t>temperature</t>
  </si>
  <si>
    <t>medium</t>
  </si>
  <si>
    <t>strain</t>
  </si>
  <si>
    <t>reported copy number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</si>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</sst>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D35" sqref="D35"/>
    </sheetView>
  </sheetViews>
  <sheetFormatPr defaultRowHeight="15" x14ac:dyDescent="0.25"/>
  <cols>
    <col min="1" max="1" width="8.7109375" style="1" bestFit="1" customWidth="1"/>
    <col min="2" max="2" width="16.28515625" style="1" bestFit="1" customWidth="1"/>
    <col min="3" max="3" width="7.28515625" style="1" bestFit="1" customWidth="1"/>
    <col min="4" max="4" width="15.42578125" style="1" bestFit="1" customWidth="1"/>
    <col min="5" max="5" width="9.5703125" style="1" bestFit="1" customWidth="1"/>
    <col min="6" max="6" width="12.140625" style="1" bestFit="1" customWidth="1"/>
    <col min="7" max="7" width="8.5703125" style="1" bestFit="1" customWidth="1"/>
  </cols>
  <sheetData>
    <row r="1" spans="1:7" x14ac:dyDescent="0.25">
      <c r="A1" s="2" t="s">
        <v>102</v>
      </c>
      <c r="B1" s="2" t="s">
        <v>101</v>
      </c>
      <c r="C1" s="2" t="s">
        <v>100</v>
      </c>
      <c r="D1" s="2" t="s">
        <v>99</v>
      </c>
      <c r="E1" s="2" t="s">
        <v>98</v>
      </c>
      <c r="F1" s="2" t="s">
        <v>97</v>
      </c>
      <c r="G1" s="2" t="s">
        <v>96</v>
      </c>
    </row>
    <row r="2" spans="1:7" x14ac:dyDescent="0.25">
      <c r="A2" s="1" t="s">
        <v>95</v>
      </c>
      <c r="B2" s="1">
        <v>800</v>
      </c>
      <c r="C2" s="1" t="s">
        <v>10</v>
      </c>
      <c r="D2" s="1" t="s">
        <v>9</v>
      </c>
      <c r="E2" s="1" t="s">
        <v>1</v>
      </c>
      <c r="F2" s="1" t="s">
        <v>8</v>
      </c>
      <c r="G2" s="1">
        <v>10515926</v>
      </c>
    </row>
    <row r="3" spans="1:7" x14ac:dyDescent="0.25">
      <c r="A3" s="1" t="s">
        <v>94</v>
      </c>
      <c r="B3" s="1">
        <f>620*4*1.67</f>
        <v>4141.5999999999995</v>
      </c>
      <c r="C3" s="1" t="s">
        <v>3</v>
      </c>
      <c r="D3" s="1" t="s">
        <v>2</v>
      </c>
      <c r="E3" s="1" t="s">
        <v>1</v>
      </c>
      <c r="F3" s="1" t="s">
        <v>0</v>
      </c>
      <c r="G3" s="1">
        <v>352533</v>
      </c>
    </row>
    <row r="4" spans="1:7" x14ac:dyDescent="0.25">
      <c r="A4" s="1" t="s">
        <v>93</v>
      </c>
      <c r="B4" s="1">
        <f>45*6</f>
        <v>270</v>
      </c>
      <c r="C4" s="1" t="s">
        <v>90</v>
      </c>
      <c r="D4" s="1" t="s">
        <v>2</v>
      </c>
      <c r="E4" s="1" t="s">
        <v>1</v>
      </c>
      <c r="F4" s="1" t="s">
        <v>0</v>
      </c>
      <c r="G4" s="1">
        <v>16135238</v>
      </c>
    </row>
    <row r="5" spans="1:7" x14ac:dyDescent="0.25">
      <c r="A5" s="1" t="s">
        <v>92</v>
      </c>
      <c r="B5" s="1">
        <f>100*14</f>
        <v>1400</v>
      </c>
      <c r="C5" s="1" t="s">
        <v>90</v>
      </c>
      <c r="D5" s="1" t="s">
        <v>2</v>
      </c>
      <c r="E5" s="1" t="s">
        <v>1</v>
      </c>
      <c r="F5" s="1" t="s">
        <v>0</v>
      </c>
      <c r="G5" s="1">
        <v>16135238</v>
      </c>
    </row>
    <row r="6" spans="1:7" x14ac:dyDescent="0.25">
      <c r="A6" s="1" t="s">
        <v>91</v>
      </c>
      <c r="B6" s="1">
        <f>75*6</f>
        <v>450</v>
      </c>
      <c r="C6" s="1" t="s">
        <v>90</v>
      </c>
      <c r="D6" s="1" t="s">
        <v>2</v>
      </c>
      <c r="E6" s="1" t="s">
        <v>1</v>
      </c>
      <c r="F6" s="1" t="s">
        <v>0</v>
      </c>
      <c r="G6" s="1">
        <v>16135238</v>
      </c>
    </row>
    <row r="7" spans="1:7" x14ac:dyDescent="0.25">
      <c r="A7" s="1" t="s">
        <v>89</v>
      </c>
      <c r="B7" s="1">
        <v>790</v>
      </c>
      <c r="C7" s="1" t="s">
        <v>42</v>
      </c>
      <c r="D7" s="1" t="s">
        <v>9</v>
      </c>
      <c r="E7" s="1" t="s">
        <v>45</v>
      </c>
      <c r="F7" s="1" t="s">
        <v>29</v>
      </c>
      <c r="G7" s="1">
        <v>8892807</v>
      </c>
    </row>
    <row r="8" spans="1:7" x14ac:dyDescent="0.25">
      <c r="A8" s="1" t="s">
        <v>88</v>
      </c>
      <c r="B8" s="1">
        <v>120</v>
      </c>
      <c r="C8" s="1" t="s">
        <v>42</v>
      </c>
      <c r="D8" s="1" t="s">
        <v>9</v>
      </c>
      <c r="E8" s="1" t="s">
        <v>45</v>
      </c>
      <c r="F8" s="1" t="s">
        <v>29</v>
      </c>
      <c r="G8" s="1">
        <v>8892807</v>
      </c>
    </row>
    <row r="9" spans="1:7" x14ac:dyDescent="0.25">
      <c r="A9" s="1" t="s">
        <v>87</v>
      </c>
      <c r="B9" s="1">
        <v>221</v>
      </c>
      <c r="C9" s="1" t="s">
        <v>42</v>
      </c>
      <c r="D9" s="1" t="s">
        <v>9</v>
      </c>
      <c r="E9" s="1" t="s">
        <v>45</v>
      </c>
      <c r="F9" s="1" t="s">
        <v>29</v>
      </c>
      <c r="G9" s="1">
        <v>8892807</v>
      </c>
    </row>
    <row r="10" spans="1:7" x14ac:dyDescent="0.25">
      <c r="A10" s="1" t="s">
        <v>86</v>
      </c>
      <c r="B10" s="1">
        <v>1200</v>
      </c>
      <c r="C10" s="1" t="s">
        <v>85</v>
      </c>
      <c r="D10" s="1" t="s">
        <v>75</v>
      </c>
      <c r="E10" s="1" t="s">
        <v>12</v>
      </c>
      <c r="F10" s="1" t="s">
        <v>0</v>
      </c>
      <c r="G10" s="1">
        <v>1860829</v>
      </c>
    </row>
    <row r="11" spans="1:7" x14ac:dyDescent="0.25">
      <c r="A11" s="1" t="s">
        <v>84</v>
      </c>
      <c r="B11" s="1">
        <v>75</v>
      </c>
      <c r="C11" s="1" t="s">
        <v>83</v>
      </c>
      <c r="D11" s="1" t="s">
        <v>82</v>
      </c>
      <c r="E11" s="1" t="s">
        <v>12</v>
      </c>
      <c r="F11" s="1" t="s">
        <v>81</v>
      </c>
      <c r="G11" s="1">
        <v>340457</v>
      </c>
    </row>
    <row r="12" spans="1:7" x14ac:dyDescent="0.25">
      <c r="A12" s="1" t="s">
        <v>80</v>
      </c>
      <c r="B12" s="1">
        <v>6000</v>
      </c>
      <c r="C12" s="1" t="s">
        <v>10</v>
      </c>
      <c r="D12" s="1" t="s">
        <v>9</v>
      </c>
      <c r="E12" s="1" t="s">
        <v>1</v>
      </c>
      <c r="F12" s="1" t="s">
        <v>8</v>
      </c>
      <c r="G12" s="1">
        <v>10515926</v>
      </c>
    </row>
    <row r="13" spans="1:7" x14ac:dyDescent="0.25">
      <c r="A13" s="1" t="s">
        <v>79</v>
      </c>
      <c r="B13" s="1">
        <v>100</v>
      </c>
      <c r="C13" s="1" t="s">
        <v>42</v>
      </c>
      <c r="D13" s="1" t="s">
        <v>9</v>
      </c>
      <c r="E13" s="1" t="s">
        <v>1</v>
      </c>
      <c r="F13" s="1" t="s">
        <v>0</v>
      </c>
      <c r="G13" s="1">
        <v>11973328</v>
      </c>
    </row>
    <row r="14" spans="1:7" x14ac:dyDescent="0.25">
      <c r="A14" s="1" t="s">
        <v>78</v>
      </c>
      <c r="B14" s="1">
        <v>60000</v>
      </c>
      <c r="C14" s="1" t="s">
        <v>10</v>
      </c>
      <c r="D14" s="1" t="s">
        <v>9</v>
      </c>
      <c r="E14" s="1" t="s">
        <v>1</v>
      </c>
      <c r="F14" s="1" t="s">
        <v>8</v>
      </c>
      <c r="G14" s="1">
        <v>10515926</v>
      </c>
    </row>
    <row r="15" spans="1:7" x14ac:dyDescent="0.25">
      <c r="A15" s="1" t="s">
        <v>77</v>
      </c>
      <c r="B15" s="1">
        <v>200</v>
      </c>
      <c r="C15" s="1" t="s">
        <v>76</v>
      </c>
      <c r="D15" s="1" t="s">
        <v>75</v>
      </c>
      <c r="E15" s="1" t="s">
        <v>1</v>
      </c>
      <c r="F15" s="1" t="s">
        <v>0</v>
      </c>
      <c r="G15" s="1">
        <v>1406287</v>
      </c>
    </row>
    <row r="16" spans="1:7" x14ac:dyDescent="0.25">
      <c r="A16" s="1" t="s">
        <v>74</v>
      </c>
      <c r="B16" s="1">
        <v>132</v>
      </c>
      <c r="C16" s="1" t="s">
        <v>42</v>
      </c>
      <c r="D16" s="1" t="s">
        <v>9</v>
      </c>
      <c r="E16" s="1" t="s">
        <v>45</v>
      </c>
      <c r="F16" s="1" t="s">
        <v>29</v>
      </c>
      <c r="G16" s="1">
        <v>8892807</v>
      </c>
    </row>
    <row r="17" spans="1:7" x14ac:dyDescent="0.25">
      <c r="A17" s="1" t="s">
        <v>73</v>
      </c>
      <c r="B17" s="1">
        <f>8700*4*1.7</f>
        <v>59160</v>
      </c>
      <c r="C17" s="1" t="s">
        <v>3</v>
      </c>
      <c r="D17" s="1" t="s">
        <v>2</v>
      </c>
      <c r="E17" s="1" t="s">
        <v>1</v>
      </c>
      <c r="F17" s="1" t="s">
        <v>0</v>
      </c>
      <c r="G17" s="1">
        <v>352533</v>
      </c>
    </row>
    <row r="18" spans="1:7" x14ac:dyDescent="0.25">
      <c r="A18" s="1" t="s">
        <v>72</v>
      </c>
      <c r="B18" s="1">
        <f>820*4*1.31</f>
        <v>4296.8</v>
      </c>
      <c r="C18" s="1" t="s">
        <v>3</v>
      </c>
      <c r="D18" s="1" t="s">
        <v>2</v>
      </c>
      <c r="E18" s="1" t="s">
        <v>1</v>
      </c>
      <c r="F18" s="1" t="s">
        <v>0</v>
      </c>
      <c r="G18" s="1">
        <v>352533</v>
      </c>
    </row>
    <row r="19" spans="1:7" x14ac:dyDescent="0.25">
      <c r="A19" s="1" t="s">
        <v>71</v>
      </c>
      <c r="B19" s="1">
        <f>880*4*1.57</f>
        <v>5526.4000000000005</v>
      </c>
      <c r="C19" s="1" t="s">
        <v>3</v>
      </c>
      <c r="D19" s="1" t="s">
        <v>2</v>
      </c>
      <c r="E19" s="1" t="s">
        <v>1</v>
      </c>
      <c r="F19" s="1" t="s">
        <v>0</v>
      </c>
      <c r="G19" s="1">
        <v>352533</v>
      </c>
    </row>
    <row r="20" spans="1:7" x14ac:dyDescent="0.25">
      <c r="A20" s="1" t="s">
        <v>70</v>
      </c>
      <c r="B20" s="1">
        <f>940*1.66*4</f>
        <v>6241.5999999999995</v>
      </c>
      <c r="C20" s="1" t="s">
        <v>3</v>
      </c>
      <c r="D20" s="1" t="s">
        <v>2</v>
      </c>
      <c r="E20" s="1" t="s">
        <v>1</v>
      </c>
      <c r="F20" s="1" t="s">
        <v>0</v>
      </c>
      <c r="G20" s="1">
        <v>352533</v>
      </c>
    </row>
    <row r="21" spans="1:7" x14ac:dyDescent="0.25">
      <c r="A21" s="1" t="s">
        <v>69</v>
      </c>
      <c r="B21" s="1">
        <v>55000</v>
      </c>
      <c r="C21" s="1" t="s">
        <v>10</v>
      </c>
      <c r="D21" s="1" t="s">
        <v>9</v>
      </c>
      <c r="E21" s="1" t="s">
        <v>1</v>
      </c>
      <c r="F21" s="1" t="s">
        <v>8</v>
      </c>
      <c r="G21" s="1">
        <v>10515926</v>
      </c>
    </row>
    <row r="22" spans="1:7" x14ac:dyDescent="0.25">
      <c r="A22" s="1" t="s">
        <v>68</v>
      </c>
      <c r="B22" s="1">
        <v>20000</v>
      </c>
      <c r="C22" s="1" t="s">
        <v>10</v>
      </c>
      <c r="D22" s="1" t="s">
        <v>9</v>
      </c>
      <c r="E22" s="1" t="s">
        <v>1</v>
      </c>
      <c r="F22" s="1" t="s">
        <v>8</v>
      </c>
      <c r="G22" s="1">
        <v>10515926</v>
      </c>
    </row>
    <row r="23" spans="1:7" x14ac:dyDescent="0.25">
      <c r="A23" s="1" t="s">
        <v>67</v>
      </c>
      <c r="B23" s="1">
        <v>55000</v>
      </c>
      <c r="C23" s="1" t="s">
        <v>10</v>
      </c>
      <c r="D23" s="1" t="s">
        <v>9</v>
      </c>
      <c r="E23" s="1" t="s">
        <v>1</v>
      </c>
      <c r="F23" s="1" t="s">
        <v>8</v>
      </c>
      <c r="G23" s="1">
        <v>10515926</v>
      </c>
    </row>
    <row r="24" spans="1:7" x14ac:dyDescent="0.25">
      <c r="A24" s="1" t="s">
        <v>66</v>
      </c>
      <c r="B24" s="1">
        <v>12000</v>
      </c>
      <c r="C24" s="1" t="s">
        <v>10</v>
      </c>
      <c r="D24" s="1" t="s">
        <v>9</v>
      </c>
      <c r="E24" s="1" t="s">
        <v>1</v>
      </c>
      <c r="F24" s="1" t="s">
        <v>8</v>
      </c>
      <c r="G24" s="1">
        <v>10515926</v>
      </c>
    </row>
    <row r="25" spans="1:7" x14ac:dyDescent="0.25">
      <c r="A25" s="1" t="s">
        <v>65</v>
      </c>
      <c r="B25" s="1">
        <f>1010*4*1.14</f>
        <v>4605.5999999999995</v>
      </c>
      <c r="C25" s="1" t="s">
        <v>3</v>
      </c>
      <c r="D25" s="1" t="s">
        <v>2</v>
      </c>
      <c r="E25" s="1" t="s">
        <v>1</v>
      </c>
      <c r="F25" s="1" t="s">
        <v>0</v>
      </c>
      <c r="G25" s="1">
        <v>352533</v>
      </c>
    </row>
    <row r="26" spans="1:7" x14ac:dyDescent="0.25">
      <c r="A26" s="1" t="s">
        <v>64</v>
      </c>
      <c r="B26" s="1">
        <f>100*10^-12*340*10^-12*(6*10^23)</f>
        <v>20399.999999999996</v>
      </c>
      <c r="C26" s="1" t="s">
        <v>61</v>
      </c>
      <c r="D26" s="1" t="s">
        <v>60</v>
      </c>
      <c r="E26" s="1" t="s">
        <v>1</v>
      </c>
      <c r="F26" s="1" t="s">
        <v>0</v>
      </c>
      <c r="G26" s="1">
        <v>6337147</v>
      </c>
    </row>
    <row r="27" spans="1:7" x14ac:dyDescent="0.25">
      <c r="A27" s="1" t="s">
        <v>63</v>
      </c>
      <c r="B27" s="1">
        <f>110*10^-12*340*10^-12*(6*10^23)</f>
        <v>22439.999999999996</v>
      </c>
      <c r="C27" s="1" t="s">
        <v>61</v>
      </c>
      <c r="D27" s="1" t="s">
        <v>60</v>
      </c>
      <c r="E27" s="1" t="s">
        <v>1</v>
      </c>
      <c r="F27" s="1" t="s">
        <v>0</v>
      </c>
      <c r="G27" s="1">
        <v>6337147</v>
      </c>
    </row>
    <row r="28" spans="1:7" x14ac:dyDescent="0.25">
      <c r="A28" s="1" t="s">
        <v>62</v>
      </c>
      <c r="B28" s="1">
        <f>77*10^-12*340*10^-12*(6*10^23)</f>
        <v>15707.999999999996</v>
      </c>
      <c r="C28" s="1" t="s">
        <v>61</v>
      </c>
      <c r="D28" s="1" t="s">
        <v>60</v>
      </c>
      <c r="E28" s="1" t="s">
        <v>1</v>
      </c>
      <c r="F28" s="1" t="s">
        <v>0</v>
      </c>
      <c r="G28" s="1">
        <v>6337147</v>
      </c>
    </row>
    <row r="29" spans="1:7" x14ac:dyDescent="0.25">
      <c r="A29" s="1" t="s">
        <v>59</v>
      </c>
      <c r="B29" s="1">
        <v>100</v>
      </c>
      <c r="C29" s="1" t="s">
        <v>12</v>
      </c>
      <c r="D29" s="1" t="s">
        <v>9</v>
      </c>
      <c r="E29" s="1" t="s">
        <v>1</v>
      </c>
      <c r="F29" s="1" t="s">
        <v>29</v>
      </c>
      <c r="G29" s="1" t="s">
        <v>58</v>
      </c>
    </row>
    <row r="30" spans="1:7" x14ac:dyDescent="0.25">
      <c r="A30" s="1" t="s">
        <v>57</v>
      </c>
      <c r="B30" s="1">
        <v>4.8</v>
      </c>
      <c r="C30" s="1" t="s">
        <v>19</v>
      </c>
      <c r="D30" s="1" t="s">
        <v>18</v>
      </c>
      <c r="E30" s="1" t="s">
        <v>17</v>
      </c>
      <c r="F30" s="1" t="s">
        <v>0</v>
      </c>
      <c r="G30" s="1">
        <v>16541077</v>
      </c>
    </row>
    <row r="31" spans="1:7" x14ac:dyDescent="0.25">
      <c r="A31" s="1" t="s">
        <v>56</v>
      </c>
      <c r="B31" s="1">
        <v>820</v>
      </c>
      <c r="C31" s="1" t="s">
        <v>42</v>
      </c>
      <c r="D31" s="1" t="s">
        <v>12</v>
      </c>
      <c r="E31" s="1" t="s">
        <v>12</v>
      </c>
      <c r="F31" s="1" t="s">
        <v>12</v>
      </c>
      <c r="G31" s="1">
        <v>8747280</v>
      </c>
    </row>
    <row r="32" spans="1:7" x14ac:dyDescent="0.25">
      <c r="A32" s="1" t="s">
        <v>55</v>
      </c>
      <c r="B32" s="1">
        <f>1015*4</f>
        <v>4060</v>
      </c>
      <c r="C32" s="1" t="s">
        <v>3</v>
      </c>
      <c r="D32" s="1" t="s">
        <v>2</v>
      </c>
      <c r="E32" s="1" t="s">
        <v>1</v>
      </c>
      <c r="F32" s="1" t="s">
        <v>0</v>
      </c>
      <c r="G32" s="1">
        <v>318645</v>
      </c>
    </row>
    <row r="33" spans="1:7" x14ac:dyDescent="0.25">
      <c r="A33" s="1" t="s">
        <v>54</v>
      </c>
      <c r="B33" s="1">
        <v>1300</v>
      </c>
      <c r="C33" s="1" t="s">
        <v>34</v>
      </c>
      <c r="D33" s="1" t="s">
        <v>33</v>
      </c>
      <c r="E33" s="1" t="s">
        <v>1</v>
      </c>
      <c r="F33" s="1" t="s">
        <v>0</v>
      </c>
      <c r="G33" s="1">
        <v>2108251</v>
      </c>
    </row>
    <row r="34" spans="1:7" x14ac:dyDescent="0.25">
      <c r="A34" s="1" t="s">
        <v>53</v>
      </c>
      <c r="B34" s="1">
        <v>500000</v>
      </c>
      <c r="C34" s="1" t="s">
        <v>12</v>
      </c>
      <c r="D34" s="1" t="s">
        <v>12</v>
      </c>
      <c r="E34" s="1" t="s">
        <v>12</v>
      </c>
      <c r="F34" s="1" t="s">
        <v>12</v>
      </c>
      <c r="G34" s="1">
        <v>20452953</v>
      </c>
    </row>
    <row r="35" spans="1:7" x14ac:dyDescent="0.25">
      <c r="A35" s="1" t="s">
        <v>52</v>
      </c>
      <c r="B35" s="1">
        <v>2500</v>
      </c>
      <c r="C35" s="1" t="s">
        <v>10</v>
      </c>
      <c r="D35" s="1" t="s">
        <v>9</v>
      </c>
      <c r="E35" s="1" t="s">
        <v>1</v>
      </c>
      <c r="F35" s="1" t="s">
        <v>8</v>
      </c>
      <c r="G35" s="1">
        <v>10515926</v>
      </c>
    </row>
    <row r="36" spans="1:7" x14ac:dyDescent="0.25">
      <c r="A36" s="1" t="s">
        <v>51</v>
      </c>
      <c r="B36" s="1">
        <f>800*4*1.38</f>
        <v>4416</v>
      </c>
      <c r="C36" s="1" t="s">
        <v>3</v>
      </c>
      <c r="D36" s="1" t="s">
        <v>2</v>
      </c>
      <c r="E36" s="1" t="s">
        <v>1</v>
      </c>
      <c r="F36" s="1" t="s">
        <v>0</v>
      </c>
      <c r="G36" s="1">
        <v>352533</v>
      </c>
    </row>
    <row r="37" spans="1:7" x14ac:dyDescent="0.25">
      <c r="A37" s="1" t="s">
        <v>50</v>
      </c>
      <c r="B37" s="1">
        <v>200</v>
      </c>
      <c r="C37" s="1" t="s">
        <v>49</v>
      </c>
      <c r="D37" s="1" t="s">
        <v>12</v>
      </c>
      <c r="E37" s="1" t="s">
        <v>12</v>
      </c>
      <c r="F37" s="1" t="s">
        <v>12</v>
      </c>
      <c r="G37" s="1">
        <v>11985714</v>
      </c>
    </row>
    <row r="38" spans="1:7" x14ac:dyDescent="0.25">
      <c r="A38" s="1" t="s">
        <v>48</v>
      </c>
      <c r="B38" s="1">
        <v>221</v>
      </c>
      <c r="C38" s="1" t="s">
        <v>42</v>
      </c>
      <c r="D38" s="1" t="s">
        <v>9</v>
      </c>
      <c r="E38" s="1" t="s">
        <v>45</v>
      </c>
      <c r="F38" s="1" t="s">
        <v>29</v>
      </c>
      <c r="G38" s="1">
        <v>8892807</v>
      </c>
    </row>
    <row r="39" spans="1:7" x14ac:dyDescent="0.25">
      <c r="A39" s="1" t="s">
        <v>47</v>
      </c>
      <c r="B39" s="1">
        <v>127</v>
      </c>
      <c r="C39" s="1" t="s">
        <v>42</v>
      </c>
      <c r="D39" s="1" t="s">
        <v>9</v>
      </c>
      <c r="E39" s="1" t="s">
        <v>45</v>
      </c>
      <c r="F39" s="1" t="s">
        <v>29</v>
      </c>
      <c r="G39" s="1">
        <v>8892807</v>
      </c>
    </row>
    <row r="40" spans="1:7" x14ac:dyDescent="0.25">
      <c r="A40" s="1" t="s">
        <v>46</v>
      </c>
      <c r="B40" s="1">
        <v>120</v>
      </c>
      <c r="C40" s="1" t="s">
        <v>42</v>
      </c>
      <c r="D40" s="1" t="s">
        <v>9</v>
      </c>
      <c r="E40" s="1" t="s">
        <v>45</v>
      </c>
      <c r="F40" s="1" t="s">
        <v>29</v>
      </c>
      <c r="G40" s="1">
        <v>8892807</v>
      </c>
    </row>
    <row r="41" spans="1:7" x14ac:dyDescent="0.25">
      <c r="A41" s="1" t="s">
        <v>44</v>
      </c>
      <c r="B41" s="1">
        <v>480</v>
      </c>
      <c r="C41" s="1" t="s">
        <v>19</v>
      </c>
      <c r="D41" s="1" t="s">
        <v>9</v>
      </c>
      <c r="E41" s="1" t="s">
        <v>1</v>
      </c>
      <c r="F41" s="1" t="s">
        <v>29</v>
      </c>
      <c r="G41" s="1">
        <v>22427953</v>
      </c>
    </row>
    <row r="42" spans="1:7" x14ac:dyDescent="0.25">
      <c r="A42" s="1" t="s">
        <v>43</v>
      </c>
      <c r="B42" s="1">
        <v>3500</v>
      </c>
      <c r="C42" s="1" t="s">
        <v>42</v>
      </c>
      <c r="D42" s="1" t="s">
        <v>9</v>
      </c>
      <c r="E42" s="1" t="s">
        <v>1</v>
      </c>
      <c r="F42" s="1" t="s">
        <v>0</v>
      </c>
      <c r="G42" s="1">
        <v>11973328</v>
      </c>
    </row>
    <row r="43" spans="1:7" x14ac:dyDescent="0.25">
      <c r="A43" s="1" t="s">
        <v>41</v>
      </c>
      <c r="B43" s="1">
        <f>1310*4*1.05</f>
        <v>5502</v>
      </c>
      <c r="C43" s="1" t="s">
        <v>3</v>
      </c>
      <c r="D43" s="1" t="s">
        <v>2</v>
      </c>
      <c r="E43" s="1" t="s">
        <v>1</v>
      </c>
      <c r="F43" s="1" t="s">
        <v>0</v>
      </c>
      <c r="G43" s="1">
        <v>352533</v>
      </c>
    </row>
    <row r="44" spans="1:7" x14ac:dyDescent="0.25">
      <c r="A44" s="1" t="s">
        <v>40</v>
      </c>
      <c r="B44" s="1">
        <f>960*4*1.1</f>
        <v>4224</v>
      </c>
      <c r="C44" s="1" t="s">
        <v>3</v>
      </c>
      <c r="D44" s="1" t="s">
        <v>2</v>
      </c>
      <c r="E44" s="1" t="s">
        <v>1</v>
      </c>
      <c r="F44" s="1" t="s">
        <v>0</v>
      </c>
      <c r="G44" s="1">
        <v>352533</v>
      </c>
    </row>
    <row r="45" spans="1:7" x14ac:dyDescent="0.25">
      <c r="A45" s="1" t="s">
        <v>39</v>
      </c>
      <c r="B45" s="1">
        <v>4900</v>
      </c>
      <c r="C45" s="1" t="s">
        <v>19</v>
      </c>
      <c r="D45" s="1" t="s">
        <v>37</v>
      </c>
      <c r="E45" s="1" t="s">
        <v>1</v>
      </c>
      <c r="F45" s="1" t="s">
        <v>36</v>
      </c>
      <c r="G45" s="1">
        <v>8176726</v>
      </c>
    </row>
    <row r="46" spans="1:7" x14ac:dyDescent="0.25">
      <c r="A46" s="1" t="s">
        <v>38</v>
      </c>
      <c r="B46" s="1">
        <v>24900</v>
      </c>
      <c r="C46" s="1" t="s">
        <v>19</v>
      </c>
      <c r="D46" s="1" t="s">
        <v>37</v>
      </c>
      <c r="E46" s="1" t="s">
        <v>1</v>
      </c>
      <c r="F46" s="1" t="s">
        <v>36</v>
      </c>
      <c r="G46" s="1">
        <v>8176726</v>
      </c>
    </row>
    <row r="47" spans="1:7" x14ac:dyDescent="0.25">
      <c r="A47" s="1" t="s">
        <v>35</v>
      </c>
      <c r="B47" s="1">
        <v>7200</v>
      </c>
      <c r="C47" s="1" t="s">
        <v>34</v>
      </c>
      <c r="D47" s="1" t="s">
        <v>33</v>
      </c>
      <c r="E47" s="1" t="s">
        <v>1</v>
      </c>
      <c r="F47" s="1" t="s">
        <v>0</v>
      </c>
      <c r="G47" s="1">
        <v>2108251</v>
      </c>
    </row>
    <row r="48" spans="1:7" x14ac:dyDescent="0.25">
      <c r="A48" s="1" t="s">
        <v>32</v>
      </c>
      <c r="B48" s="1">
        <f>(550+1100)/2</f>
        <v>825</v>
      </c>
      <c r="C48" s="1" t="s">
        <v>19</v>
      </c>
      <c r="D48" s="1" t="s">
        <v>30</v>
      </c>
      <c r="E48" s="1" t="s">
        <v>17</v>
      </c>
      <c r="F48" s="1" t="s">
        <v>29</v>
      </c>
      <c r="G48" s="1">
        <v>19747491</v>
      </c>
    </row>
    <row r="49" spans="1:7" x14ac:dyDescent="0.25">
      <c r="A49" s="1" t="s">
        <v>31</v>
      </c>
      <c r="B49" s="1">
        <f>(50+100)/2</f>
        <v>75</v>
      </c>
      <c r="C49" s="1" t="s">
        <v>19</v>
      </c>
      <c r="D49" s="1" t="s">
        <v>30</v>
      </c>
      <c r="E49" s="1" t="s">
        <v>17</v>
      </c>
      <c r="F49" s="1" t="s">
        <v>29</v>
      </c>
      <c r="G49" s="1">
        <v>19747491</v>
      </c>
    </row>
    <row r="50" spans="1:7" x14ac:dyDescent="0.25">
      <c r="A50" s="1" t="s">
        <v>28</v>
      </c>
      <c r="B50" s="1">
        <v>10000</v>
      </c>
      <c r="C50" s="1" t="s">
        <v>10</v>
      </c>
      <c r="D50" s="1" t="s">
        <v>9</v>
      </c>
      <c r="E50" s="1" t="s">
        <v>1</v>
      </c>
      <c r="F50" s="1" t="s">
        <v>8</v>
      </c>
      <c r="G50" s="1">
        <v>10515926</v>
      </c>
    </row>
    <row r="51" spans="1:7" x14ac:dyDescent="0.25">
      <c r="A51" s="1" t="s">
        <v>27</v>
      </c>
      <c r="B51" s="1">
        <f>71131.2*4</f>
        <v>284524.79999999999</v>
      </c>
      <c r="C51" s="1" t="s">
        <v>26</v>
      </c>
      <c r="D51" s="1" t="s">
        <v>25</v>
      </c>
      <c r="E51" s="1" t="s">
        <v>1</v>
      </c>
      <c r="F51" s="1" t="s">
        <v>0</v>
      </c>
      <c r="G51" s="1">
        <v>1097708</v>
      </c>
    </row>
    <row r="52" spans="1:7" x14ac:dyDescent="0.25">
      <c r="A52" s="1" t="s">
        <v>24</v>
      </c>
      <c r="B52" s="1">
        <f>3960*4*1.44</f>
        <v>22809.599999999999</v>
      </c>
      <c r="C52" s="1" t="s">
        <v>3</v>
      </c>
      <c r="D52" s="1" t="s">
        <v>2</v>
      </c>
      <c r="E52" s="1" t="s">
        <v>1</v>
      </c>
      <c r="F52" s="1" t="s">
        <v>0</v>
      </c>
      <c r="G52" s="1">
        <v>352533</v>
      </c>
    </row>
    <row r="53" spans="1:7" x14ac:dyDescent="0.25">
      <c r="A53" s="1" t="s">
        <v>23</v>
      </c>
      <c r="B53" s="1">
        <v>13000</v>
      </c>
      <c r="C53" s="1" t="s">
        <v>19</v>
      </c>
      <c r="D53" s="1" t="s">
        <v>18</v>
      </c>
      <c r="E53" s="1" t="s">
        <v>17</v>
      </c>
      <c r="F53" s="1" t="s">
        <v>0</v>
      </c>
      <c r="G53" s="1">
        <v>16567622</v>
      </c>
    </row>
    <row r="54" spans="1:7" x14ac:dyDescent="0.25">
      <c r="A54" s="1" t="s">
        <v>22</v>
      </c>
      <c r="B54" s="1">
        <v>17000</v>
      </c>
      <c r="C54" s="1" t="s">
        <v>19</v>
      </c>
      <c r="D54" s="1" t="s">
        <v>18</v>
      </c>
      <c r="E54" s="1" t="s">
        <v>17</v>
      </c>
      <c r="F54" s="1" t="s">
        <v>0</v>
      </c>
      <c r="G54" s="1">
        <v>16567622</v>
      </c>
    </row>
    <row r="55" spans="1:7" x14ac:dyDescent="0.25">
      <c r="A55" s="1" t="s">
        <v>21</v>
      </c>
      <c r="B55" s="1">
        <v>5500</v>
      </c>
      <c r="C55" s="1" t="s">
        <v>19</v>
      </c>
      <c r="D55" s="1" t="s">
        <v>18</v>
      </c>
      <c r="E55" s="1" t="s">
        <v>17</v>
      </c>
      <c r="F55" s="1" t="s">
        <v>0</v>
      </c>
      <c r="G55" s="1">
        <v>16567622</v>
      </c>
    </row>
    <row r="56" spans="1:7" x14ac:dyDescent="0.25">
      <c r="A56" s="1" t="s">
        <v>20</v>
      </c>
      <c r="B56" s="1">
        <v>120</v>
      </c>
      <c r="C56" s="1" t="s">
        <v>19</v>
      </c>
      <c r="D56" s="1" t="s">
        <v>18</v>
      </c>
      <c r="E56" s="1" t="s">
        <v>17</v>
      </c>
      <c r="F56" s="1" t="s">
        <v>0</v>
      </c>
      <c r="G56" s="1">
        <v>16567622</v>
      </c>
    </row>
    <row r="57" spans="1:7" x14ac:dyDescent="0.25">
      <c r="A57" s="1" t="s">
        <v>16</v>
      </c>
      <c r="B57" s="1">
        <f>10220*1.74*4</f>
        <v>71131.199999999997</v>
      </c>
      <c r="C57" s="1" t="s">
        <v>3</v>
      </c>
      <c r="D57" s="1" t="s">
        <v>2</v>
      </c>
      <c r="E57" s="1" t="s">
        <v>1</v>
      </c>
      <c r="F57" s="1" t="s">
        <v>0</v>
      </c>
      <c r="G57" s="1">
        <v>352533</v>
      </c>
    </row>
    <row r="58" spans="1:7" x14ac:dyDescent="0.25">
      <c r="A58" s="1" t="s">
        <v>15</v>
      </c>
      <c r="B58" s="1">
        <v>8000</v>
      </c>
      <c r="C58" s="1" t="s">
        <v>14</v>
      </c>
      <c r="D58" s="1" t="s">
        <v>13</v>
      </c>
      <c r="E58" s="1" t="s">
        <v>12</v>
      </c>
      <c r="F58" s="1" t="s">
        <v>0</v>
      </c>
      <c r="G58" s="1">
        <v>2982651</v>
      </c>
    </row>
    <row r="59" spans="1:7" x14ac:dyDescent="0.25">
      <c r="A59" s="1" t="s">
        <v>11</v>
      </c>
      <c r="B59" s="1">
        <v>25000</v>
      </c>
      <c r="C59" s="1" t="s">
        <v>10</v>
      </c>
      <c r="D59" s="1" t="s">
        <v>9</v>
      </c>
      <c r="E59" s="1" t="s">
        <v>1</v>
      </c>
      <c r="F59" s="1" t="s">
        <v>8</v>
      </c>
      <c r="G59" s="1">
        <v>10515926</v>
      </c>
    </row>
    <row r="60" spans="1:7" x14ac:dyDescent="0.25">
      <c r="A60" s="1" t="s">
        <v>7</v>
      </c>
      <c r="B60" s="1">
        <f>580*4*1.67</f>
        <v>3874.3999999999996</v>
      </c>
      <c r="C60" s="1" t="s">
        <v>3</v>
      </c>
      <c r="D60" s="1" t="s">
        <v>2</v>
      </c>
      <c r="E60" s="1" t="s">
        <v>1</v>
      </c>
      <c r="F60" s="1" t="s">
        <v>0</v>
      </c>
      <c r="G60" s="1">
        <v>352533</v>
      </c>
    </row>
    <row r="61" spans="1:7" x14ac:dyDescent="0.25">
      <c r="A61" s="1" t="s">
        <v>6</v>
      </c>
      <c r="B61" s="1">
        <f>(1880+4860)*4*1.62</f>
        <v>43675.200000000004</v>
      </c>
      <c r="C61" s="1" t="s">
        <v>3</v>
      </c>
      <c r="D61" s="1" t="s">
        <v>2</v>
      </c>
      <c r="E61" s="1" t="s">
        <v>1</v>
      </c>
      <c r="F61" s="1" t="s">
        <v>0</v>
      </c>
      <c r="G61" s="1">
        <v>352533</v>
      </c>
    </row>
    <row r="62" spans="1:7" x14ac:dyDescent="0.25">
      <c r="A62" s="1" t="s">
        <v>5</v>
      </c>
      <c r="B62" s="1">
        <f>58140*4*1.53</f>
        <v>355816.8</v>
      </c>
      <c r="C62" s="1" t="s">
        <v>3</v>
      </c>
      <c r="D62" s="1" t="s">
        <v>2</v>
      </c>
      <c r="E62" s="1" t="s">
        <v>1</v>
      </c>
      <c r="F62" s="1" t="s">
        <v>0</v>
      </c>
      <c r="G62" s="1">
        <v>352533</v>
      </c>
    </row>
    <row r="63" spans="1:7" x14ac:dyDescent="0.25">
      <c r="A63" s="1" t="s">
        <v>4</v>
      </c>
      <c r="B63" s="1">
        <f>580*4*1.52</f>
        <v>3526.4</v>
      </c>
      <c r="C63" s="1" t="s">
        <v>3</v>
      </c>
      <c r="D63" s="1" t="s">
        <v>2</v>
      </c>
      <c r="E63" s="1" t="s">
        <v>1</v>
      </c>
      <c r="F63" s="1" t="s">
        <v>0</v>
      </c>
      <c r="G63" s="1">
        <v>352533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</vt:lpstr>
    </vt:vector>
  </TitlesOfParts>
  <Company>Reed 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Fiorilla, Julie</dc:creator>
  <cp:lastModifiedBy>Fiorilla, Julie</cp:lastModifiedBy>
  <dcterms:created xsi:type="dcterms:W3CDTF">2014-04-02T14:09:58Z</dcterms:created>
  <dcterms:modified xsi:type="dcterms:W3CDTF">2014-04-02T14:10:11Z</dcterms:modified>
</cp:coreProperties>
</file>