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4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詹映庭\Desktop\"/>
    </mc:Choice>
  </mc:AlternateContent>
  <bookViews>
    <workbookView xWindow="0" yWindow="0" windowWidth="19368" windowHeight="9132"/>
  </bookViews>
  <sheets>
    <sheet name="儀表板" sheetId="3" r:id="rId1"/>
    <sheet name="車種" sheetId="7" r:id="rId2"/>
    <sheet name="SMS" sheetId="10" r:id="rId3"/>
    <sheet name="eTag_台北段" sheetId="1" r:id="rId4"/>
    <sheet name="工作表1" sheetId="13" r:id="rId5"/>
    <sheet name="工作表3" sheetId="11" r:id="rId6"/>
    <sheet name="工作表5" sheetId="12" r:id="rId7"/>
    <sheet name="工作表6" sheetId="14" r:id="rId8"/>
    <sheet name="eTag_三重段" sheetId="8" r:id="rId9"/>
  </sheets>
  <definedNames>
    <definedName name="Slicer_time2">#N/A</definedName>
    <definedName name="Slicer_time3">#N/A</definedName>
    <definedName name="Slicer_小時">#N/A</definedName>
    <definedName name="Slicer_小時1">#N/A</definedName>
    <definedName name="Slicer_小時2">#N/A</definedName>
    <definedName name="Slicer_小時3">#N/A</definedName>
  </definedNames>
  <calcPr calcId="162913"/>
  <pivotCaches>
    <pivotCache cacheId="12" r:id="rId10"/>
    <pivotCache cacheId="13" r:id="rId11"/>
    <pivotCache cacheId="14" r:id="rId12"/>
    <pivotCache cacheId="15" r:id="rId13"/>
  </pivotCaches>
  <extLst>
    <ext xmlns:x14="http://schemas.microsoft.com/office/spreadsheetml/2009/9/main" uri="{BBE1A952-AA13-448e-AADC-164F8A28A991}">
      <x14:slicerCaches>
        <x14:slicerCache r:id="rId14"/>
        <x14:slicerCache r:id="rId15"/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2" i="12" l="1"/>
  <c r="H2" i="12" s="1"/>
  <c r="G3" i="12"/>
  <c r="H3" i="12" s="1"/>
  <c r="G4" i="12"/>
  <c r="H4" i="12" s="1"/>
  <c r="G5" i="12"/>
  <c r="H5" i="12" s="1"/>
  <c r="G6" i="12"/>
  <c r="H6" i="12" s="1"/>
  <c r="G7" i="12"/>
  <c r="H7" i="12" s="1"/>
  <c r="G8" i="12"/>
  <c r="H8" i="12" s="1"/>
  <c r="G9" i="12"/>
  <c r="H9" i="12" s="1"/>
  <c r="G10" i="12"/>
  <c r="H10" i="12" s="1"/>
  <c r="G11" i="12"/>
  <c r="H11" i="12" s="1"/>
  <c r="G12" i="12"/>
  <c r="H12" i="12" s="1"/>
  <c r="G13" i="12"/>
  <c r="H13" i="12" s="1"/>
  <c r="G14" i="12"/>
  <c r="H14" i="12" s="1"/>
  <c r="G15" i="12"/>
  <c r="H15" i="12" s="1"/>
  <c r="G16" i="12"/>
  <c r="H16" i="12" s="1"/>
  <c r="G17" i="12"/>
  <c r="H17" i="12" s="1"/>
  <c r="G18" i="12"/>
  <c r="H18" i="12" s="1"/>
  <c r="G19" i="12"/>
  <c r="H19" i="12" s="1"/>
  <c r="G20" i="12"/>
  <c r="H20" i="12" s="1"/>
  <c r="G21" i="12"/>
  <c r="H21" i="12" s="1"/>
  <c r="G22" i="12"/>
  <c r="H22" i="12" s="1"/>
  <c r="G23" i="12"/>
  <c r="H23" i="12" s="1"/>
  <c r="G24" i="12"/>
  <c r="H24" i="12" s="1"/>
  <c r="G25" i="12"/>
  <c r="H25" i="12" s="1"/>
  <c r="G26" i="12"/>
  <c r="H26" i="12" s="1"/>
  <c r="G27" i="12"/>
  <c r="H27" i="12" s="1"/>
  <c r="G28" i="12"/>
  <c r="H28" i="12" s="1"/>
  <c r="G29" i="12"/>
  <c r="H29" i="12" s="1"/>
  <c r="G30" i="12"/>
  <c r="H30" i="12" s="1"/>
  <c r="G31" i="12"/>
  <c r="H31" i="12" s="1"/>
  <c r="G32" i="12"/>
  <c r="H32" i="12" s="1"/>
  <c r="G33" i="12"/>
  <c r="H33" i="12" s="1"/>
  <c r="G34" i="12"/>
  <c r="H34" i="12" s="1"/>
  <c r="G35" i="12"/>
  <c r="H35" i="12" s="1"/>
  <c r="G36" i="12"/>
  <c r="H36" i="12" s="1"/>
  <c r="G37" i="12"/>
  <c r="H37" i="12" s="1"/>
  <c r="G38" i="12"/>
  <c r="H38" i="12" s="1"/>
  <c r="G39" i="12"/>
  <c r="H39" i="12" s="1"/>
  <c r="G40" i="12"/>
  <c r="H40" i="12" s="1"/>
  <c r="G41" i="12"/>
  <c r="H41" i="12" s="1"/>
  <c r="G42" i="12"/>
  <c r="H42" i="12" s="1"/>
  <c r="G43" i="12"/>
  <c r="H43" i="12" s="1"/>
  <c r="G44" i="12"/>
  <c r="H44" i="12" s="1"/>
  <c r="G45" i="12"/>
  <c r="H45" i="12" s="1"/>
  <c r="G46" i="12"/>
  <c r="H46" i="12" s="1"/>
  <c r="G47" i="12"/>
  <c r="H47" i="12" s="1"/>
  <c r="G48" i="12"/>
  <c r="H48" i="12" s="1"/>
  <c r="G49" i="12"/>
  <c r="H49" i="12" s="1"/>
  <c r="G2" i="11"/>
  <c r="H2" i="11" s="1"/>
  <c r="G3" i="11"/>
  <c r="H3" i="11" s="1"/>
  <c r="G4" i="11"/>
  <c r="H4" i="11" s="1"/>
  <c r="G5" i="11"/>
  <c r="H5" i="11" s="1"/>
  <c r="G6" i="11"/>
  <c r="H6" i="11" s="1"/>
  <c r="G7" i="11"/>
  <c r="H7" i="11" s="1"/>
  <c r="G8" i="11"/>
  <c r="H8" i="11" s="1"/>
  <c r="G9" i="11"/>
  <c r="H9" i="11" s="1"/>
  <c r="G10" i="11"/>
  <c r="H10" i="11" s="1"/>
  <c r="G11" i="11"/>
  <c r="H11" i="11" s="1"/>
  <c r="G12" i="11"/>
  <c r="H12" i="11" s="1"/>
  <c r="G13" i="11"/>
  <c r="H13" i="11" s="1"/>
  <c r="G14" i="11"/>
  <c r="H14" i="11" s="1"/>
  <c r="G15" i="11"/>
  <c r="H15" i="11" s="1"/>
  <c r="G16" i="11"/>
  <c r="H16" i="11" s="1"/>
  <c r="G17" i="11"/>
  <c r="H17" i="11" s="1"/>
  <c r="G18" i="11"/>
  <c r="H18" i="11" s="1"/>
  <c r="G19" i="11"/>
  <c r="H19" i="11" s="1"/>
  <c r="G20" i="11"/>
  <c r="H20" i="11" s="1"/>
  <c r="G21" i="11"/>
  <c r="H21" i="11" s="1"/>
  <c r="G22" i="11"/>
  <c r="H22" i="11" s="1"/>
  <c r="G23" i="11"/>
  <c r="H23" i="11" s="1"/>
  <c r="G24" i="11"/>
  <c r="H24" i="11" s="1"/>
  <c r="G25" i="11"/>
  <c r="H25" i="11" s="1"/>
  <c r="G26" i="11"/>
  <c r="H26" i="11" s="1"/>
  <c r="G27" i="11"/>
  <c r="H27" i="11" s="1"/>
  <c r="G28" i="11"/>
  <c r="H28" i="11" s="1"/>
  <c r="G29" i="11"/>
  <c r="H29" i="11" s="1"/>
  <c r="G30" i="11"/>
  <c r="H30" i="11" s="1"/>
  <c r="G31" i="11"/>
  <c r="H31" i="11" s="1"/>
  <c r="G32" i="11"/>
  <c r="H32" i="11" s="1"/>
  <c r="G33" i="11"/>
  <c r="H33" i="11" s="1"/>
  <c r="G34" i="11"/>
  <c r="H34" i="11" s="1"/>
  <c r="G35" i="11"/>
  <c r="H35" i="11" s="1"/>
  <c r="G36" i="11"/>
  <c r="H36" i="11" s="1"/>
  <c r="G37" i="11"/>
  <c r="H37" i="11" s="1"/>
  <c r="G38" i="11"/>
  <c r="H38" i="11" s="1"/>
  <c r="G39" i="11"/>
  <c r="H39" i="11" s="1"/>
  <c r="G40" i="11"/>
  <c r="H40" i="11" s="1"/>
  <c r="G41" i="11"/>
  <c r="H41" i="11" s="1"/>
  <c r="G42" i="11"/>
  <c r="H42" i="11" s="1"/>
  <c r="G43" i="11"/>
  <c r="H43" i="11" s="1"/>
  <c r="G44" i="11"/>
  <c r="H44" i="11" s="1"/>
  <c r="G45" i="11"/>
  <c r="H45" i="11" s="1"/>
  <c r="G46" i="11"/>
  <c r="H46" i="11" s="1"/>
  <c r="G47" i="11"/>
  <c r="H47" i="11" s="1"/>
  <c r="G48" i="11"/>
  <c r="H48" i="11" s="1"/>
  <c r="G49" i="11"/>
  <c r="H49" i="11" s="1"/>
  <c r="L9" i="12"/>
  <c r="L11" i="11"/>
  <c r="I12" i="7"/>
  <c r="I11" i="7"/>
  <c r="I14" i="7"/>
  <c r="I15" i="7"/>
  <c r="I13" i="7"/>
  <c r="B12" i="7"/>
  <c r="B15" i="7"/>
  <c r="B11" i="7"/>
  <c r="B14" i="7"/>
  <c r="B13" i="7"/>
  <c r="L14" i="12" l="1"/>
  <c r="L16" i="11"/>
  <c r="N9" i="12"/>
  <c r="I13" i="12"/>
  <c r="I37" i="12"/>
  <c r="I49" i="12"/>
  <c r="I25" i="12"/>
  <c r="N11" i="11"/>
  <c r="O12" i="11" s="1"/>
  <c r="I25" i="11"/>
  <c r="I49" i="11"/>
  <c r="I37" i="11"/>
  <c r="I13" i="11"/>
  <c r="P10" i="12" l="1"/>
  <c r="O10" i="12"/>
  <c r="P12" i="11"/>
</calcChain>
</file>

<file path=xl/sharedStrings.xml><?xml version="1.0" encoding="utf-8"?>
<sst xmlns="http://schemas.openxmlformats.org/spreadsheetml/2006/main" count="121" uniqueCount="51">
  <si>
    <t>31_travel_time</t>
  </si>
  <si>
    <t>31_SMS</t>
  </si>
  <si>
    <t>31_count</t>
  </si>
  <si>
    <t>32_travel_time</t>
  </si>
  <si>
    <t>32_SMS</t>
  </si>
  <si>
    <t>32_count</t>
  </si>
  <si>
    <t>41_travel_time</t>
  </si>
  <si>
    <t>41_SMS</t>
  </si>
  <si>
    <t>41_count</t>
  </si>
  <si>
    <t>42_travel_time</t>
  </si>
  <si>
    <t>42_SMS</t>
  </si>
  <si>
    <t>42_count</t>
  </si>
  <si>
    <t>5_travel_time</t>
  </si>
  <si>
    <t>5_SMS</t>
  </si>
  <si>
    <t>5_count</t>
  </si>
  <si>
    <t>加總 - 31_count</t>
  </si>
  <si>
    <t>加總 - 32_count</t>
  </si>
  <si>
    <t>總計</t>
  </si>
  <si>
    <t>time</t>
    <phoneticPr fontId="18" type="noConversion"/>
  </si>
  <si>
    <t>加總 - 41_count</t>
  </si>
  <si>
    <t>加總 - 42_count</t>
  </si>
  <si>
    <t>加總 - 5_count</t>
  </si>
  <si>
    <t>time</t>
    <phoneticPr fontId="18" type="noConversion"/>
  </si>
  <si>
    <t>小客車比例</t>
    <phoneticPr fontId="18" type="noConversion"/>
  </si>
  <si>
    <t>大客車比例</t>
    <phoneticPr fontId="18" type="noConversion"/>
  </si>
  <si>
    <t>小貨車比例</t>
    <phoneticPr fontId="18" type="noConversion"/>
  </si>
  <si>
    <t>大貨車比例</t>
    <phoneticPr fontId="18" type="noConversion"/>
  </si>
  <si>
    <t>聯結車比例</t>
    <phoneticPr fontId="18" type="noConversion"/>
  </si>
  <si>
    <t>小客車</t>
    <phoneticPr fontId="18" type="noConversion"/>
  </si>
  <si>
    <t>大客車</t>
    <phoneticPr fontId="18" type="noConversion"/>
  </si>
  <si>
    <t>小貨車</t>
    <phoneticPr fontId="18" type="noConversion"/>
  </si>
  <si>
    <t>大貨車</t>
    <phoneticPr fontId="18" type="noConversion"/>
  </si>
  <si>
    <t>聯結車</t>
    <phoneticPr fontId="18" type="noConversion"/>
  </si>
  <si>
    <t>all_count</t>
    <phoneticPr fontId="18" type="noConversion"/>
  </si>
  <si>
    <t>欄1</t>
  </si>
  <si>
    <t>欄1</t>
    <phoneticPr fontId="18" type="noConversion"/>
  </si>
  <si>
    <t>列標籤</t>
  </si>
  <si>
    <t>欄2</t>
    <phoneticPr fontId="18" type="noConversion"/>
  </si>
  <si>
    <t>小時</t>
    <phoneticPr fontId="18" type="noConversion"/>
  </si>
  <si>
    <t>流量</t>
    <phoneticPr fontId="18" type="noConversion"/>
  </si>
  <si>
    <t>最大值</t>
    <phoneticPr fontId="18" type="noConversion"/>
  </si>
  <si>
    <t>角度</t>
    <phoneticPr fontId="18" type="noConversion"/>
  </si>
  <si>
    <t>x</t>
    <phoneticPr fontId="18" type="noConversion"/>
  </si>
  <si>
    <t>y</t>
    <phoneticPr fontId="18" type="noConversion"/>
  </si>
  <si>
    <t>環圈圖</t>
    <phoneticPr fontId="18" type="noConversion"/>
  </si>
  <si>
    <t>加總 - 欄1</t>
  </si>
  <si>
    <t>all_count</t>
    <phoneticPr fontId="18" type="noConversion"/>
  </si>
  <si>
    <t>欄2</t>
    <phoneticPr fontId="18" type="noConversion"/>
  </si>
  <si>
    <t>19時</t>
  </si>
  <si>
    <t>16時</t>
  </si>
  <si>
    <t>55分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</si>
</sst>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42" applyFont="1">
      <alignment vertical="center"/>
    </xf>
    <xf numFmtId="0" fontId="0" fillId="33" borderId="0" xfId="0" applyFill="1" applyBorder="1">
      <alignment vertical="center"/>
    </xf>
    <xf numFmtId="0" fontId="0" fillId="33" borderId="0" xfId="0" applyFill="1">
      <alignment vertical="center"/>
    </xf>
    <xf numFmtId="0" fontId="20" fillId="0" borderId="10" xfId="0" applyFont="1" applyBorder="1" applyAlignment="1">
      <alignment horizontal="center" vertical="center"/>
    </xf>
    <xf numFmtId="20" fontId="19" fillId="34" borderId="0" xfId="0" applyNumberFormat="1" applyFont="1" applyFill="1" applyAlignment="1">
      <alignment horizontal="center" vertical="center"/>
    </xf>
    <xf numFmtId="20" fontId="19" fillId="0" borderId="11" xfId="0" applyNumberFormat="1" applyFont="1" applyBorder="1" applyAlignment="1">
      <alignment horizontal="center" vertical="center"/>
    </xf>
    <xf numFmtId="9" fontId="19" fillId="0" borderId="0" xfId="42" applyFont="1" applyAlignment="1">
      <alignment horizontal="center" vertical="center"/>
    </xf>
    <xf numFmtId="0" fontId="21" fillId="33" borderId="0" xfId="0" applyFont="1" applyFill="1" applyBorder="1">
      <alignment vertical="center"/>
    </xf>
    <xf numFmtId="0" fontId="21" fillId="33" borderId="0" xfId="0" applyFont="1" applyFill="1">
      <alignment vertical="center"/>
    </xf>
    <xf numFmtId="20" fontId="0" fillId="0" borderId="0" xfId="0" applyNumberFormat="1" applyAlignment="1">
      <alignment horizontal="left" vertical="center" inden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0"/>
        <name val="標楷體"/>
        <scheme val="none"/>
      </font>
      <fill>
        <patternFill>
          <bgColor theme="1" tint="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0"/>
        <name val="標楷體"/>
        <scheme val="none"/>
      </font>
      <fill>
        <patternFill>
          <bgColor theme="1" tint="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0"/>
        <name val="標楷體"/>
        <scheme val="none"/>
      </font>
      <fill>
        <patternFill>
          <bgColor theme="0" tint="-0.499984740745262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</dxfs>
  <tableStyles count="5" defaultTableStyle="TableStyleMedium2" defaultPivotStyle="PivotStyleLight16">
    <tableStyle name="SlicerStyleLight1 2" pivot="0" table="0" count="9">
      <tableStyleElement type="headerRow" dxfId="104"/>
    </tableStyle>
    <tableStyle name="SlicerStyleLight1 2 2" pivot="0" table="0" count="10">
      <tableStyleElement type="wholeTable" dxfId="103"/>
      <tableStyleElement type="headerRow" dxfId="102"/>
    </tableStyle>
    <tableStyle name="SlicerStyleLight1 2 2 2" pivot="0" table="0" count="10">
      <tableStyleElement type="wholeTable" dxfId="101"/>
      <tableStyleElement type="headerRow" dxfId="100"/>
    </tableStyle>
    <tableStyle name="SlicerStyleLight1 2 2 2 2" pivot="0" table="0" count="10">
      <tableStyleElement type="wholeTable" dxfId="99"/>
      <tableStyleElement type="headerRow" dxfId="98"/>
    </tableStyle>
    <tableStyle name="SlicerStyleLight1 2 2 2 2 2" pivot="0" table="0" count="10">
      <tableStyleElement type="wholeTable" dxfId="97"/>
      <tableStyleElement type="headerRow" dxfId="96"/>
    </tableStyle>
  </tableStyles>
  <colors>
    <mruColors>
      <color rgb="FFEAA37C"/>
      <color rgb="FFA5A7ED"/>
      <color rgb="FFA3B3EF"/>
      <color rgb="FF99FF66"/>
      <color rgb="FF343434"/>
    </mruColors>
  </colors>
  <extLst>
    <ext xmlns:x14="http://schemas.microsoft.com/office/spreadsheetml/2009/9/main" uri="{46F421CA-312F-682f-3DD2-61675219B42D}">
      <x14:dxfs count="40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2" tint="-9.9948118533890809E-2"/>
              <bgColor theme="0" tint="-4.9989318521683403E-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1" tint="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5117038483843"/>
              <bgColor theme="0" tint="-4.9989318521683403E-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1" tint="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5117038483843"/>
              <bgColor theme="0" tint="-4.9989318521683403E-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1" tint="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39"/>
            <x14:slicerStyleElement type="unselectedItemWithNoData" dxfId="38"/>
            <x14:slicerStyleElement type="selectedItemWithData" dxfId="37"/>
            <x14:slicerStyleElement type="selectedItemWithNoData" dxfId="36"/>
            <x14:slicerStyleElement type="hoveredUnselectedItemWithData" dxfId="35"/>
            <x14:slicerStyleElement type="hoveredSelectedItemWithData" dxfId="34"/>
            <x14:slicerStyleElement type="hoveredUnselectedItemWithNoData" dxfId="33"/>
            <x14:slicerStyleElement type="hoveredSelectedItemWithNoData" dxfId="32"/>
          </x14:slicerStyleElements>
        </x14:slicerStyle>
        <x14:slicerStyle name="SlicerStyleLight1 2 2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Light1 2 2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 2 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 2 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microsoft.com/office/2007/relationships/slicerCache" Target="slicerCaches/slicerCache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SMS!$B$1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SMS!$B$2:$B$49</c:f>
              <c:numCache>
                <c:formatCode>General</c:formatCode>
                <c:ptCount val="48"/>
                <c:pt idx="0">
                  <c:v>86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75</c:v>
                </c:pt>
                <c:pt idx="13">
                  <c:v>75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75</c:v>
                </c:pt>
                <c:pt idx="25">
                  <c:v>54</c:v>
                </c:pt>
                <c:pt idx="26">
                  <c:v>28</c:v>
                </c:pt>
                <c:pt idx="27">
                  <c:v>28</c:v>
                </c:pt>
                <c:pt idx="28">
                  <c:v>18</c:v>
                </c:pt>
                <c:pt idx="29">
                  <c:v>23</c:v>
                </c:pt>
                <c:pt idx="30">
                  <c:v>23</c:v>
                </c:pt>
                <c:pt idx="31">
                  <c:v>46</c:v>
                </c:pt>
                <c:pt idx="32">
                  <c:v>54</c:v>
                </c:pt>
                <c:pt idx="33">
                  <c:v>54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7">
                  <c:v>77</c:v>
                </c:pt>
                <c:pt idx="38">
                  <c:v>86</c:v>
                </c:pt>
                <c:pt idx="39">
                  <c:v>86</c:v>
                </c:pt>
                <c:pt idx="40">
                  <c:v>82</c:v>
                </c:pt>
                <c:pt idx="41">
                  <c:v>79</c:v>
                </c:pt>
                <c:pt idx="42">
                  <c:v>79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1-465F-ABFB-6A6213A5974D}"/>
            </c:ext>
          </c:extLst>
        </c:ser>
        <c:ser>
          <c:idx val="1"/>
          <c:order val="1"/>
          <c:tx>
            <c:strRef>
              <c:f>SMS!$C$1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SMS!$C$2:$C$49</c:f>
              <c:numCache>
                <c:formatCode>General</c:formatCode>
                <c:ptCount val="48"/>
                <c:pt idx="0">
                  <c:v>86</c:v>
                </c:pt>
                <c:pt idx="1">
                  <c:v>82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79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79</c:v>
                </c:pt>
                <c:pt idx="20">
                  <c:v>75</c:v>
                </c:pt>
                <c:pt idx="21">
                  <c:v>75</c:v>
                </c:pt>
                <c:pt idx="22">
                  <c:v>79</c:v>
                </c:pt>
                <c:pt idx="23">
                  <c:v>79</c:v>
                </c:pt>
                <c:pt idx="24">
                  <c:v>75</c:v>
                </c:pt>
                <c:pt idx="25">
                  <c:v>50</c:v>
                </c:pt>
                <c:pt idx="26">
                  <c:v>28</c:v>
                </c:pt>
                <c:pt idx="27">
                  <c:v>28</c:v>
                </c:pt>
                <c:pt idx="28">
                  <c:v>18</c:v>
                </c:pt>
                <c:pt idx="29">
                  <c:v>25</c:v>
                </c:pt>
                <c:pt idx="30">
                  <c:v>25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7">
                  <c:v>75</c:v>
                </c:pt>
                <c:pt idx="38">
                  <c:v>86</c:v>
                </c:pt>
                <c:pt idx="39">
                  <c:v>86</c:v>
                </c:pt>
                <c:pt idx="40">
                  <c:v>75</c:v>
                </c:pt>
                <c:pt idx="41">
                  <c:v>79</c:v>
                </c:pt>
                <c:pt idx="42">
                  <c:v>79</c:v>
                </c:pt>
                <c:pt idx="43">
                  <c:v>82</c:v>
                </c:pt>
                <c:pt idx="44">
                  <c:v>81</c:v>
                </c:pt>
                <c:pt idx="45">
                  <c:v>81</c:v>
                </c:pt>
                <c:pt idx="46">
                  <c:v>79</c:v>
                </c:pt>
                <c:pt idx="4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1-465F-ABFB-6A6213A5974D}"/>
            </c:ext>
          </c:extLst>
        </c:ser>
        <c:ser>
          <c:idx val="2"/>
          <c:order val="2"/>
          <c:tx>
            <c:strRef>
              <c:f>SMS!$D$1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SMS!$D$2:$D$49</c:f>
              <c:numCache>
                <c:formatCode>General</c:formatCode>
                <c:ptCount val="48"/>
                <c:pt idx="0">
                  <c:v>79</c:v>
                </c:pt>
                <c:pt idx="1">
                  <c:v>79</c:v>
                </c:pt>
                <c:pt idx="2">
                  <c:v>75</c:v>
                </c:pt>
                <c:pt idx="3">
                  <c:v>75</c:v>
                </c:pt>
                <c:pt idx="4">
                  <c:v>86</c:v>
                </c:pt>
                <c:pt idx="5">
                  <c:v>75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72</c:v>
                </c:pt>
                <c:pt idx="18">
                  <c:v>72</c:v>
                </c:pt>
                <c:pt idx="19">
                  <c:v>82</c:v>
                </c:pt>
                <c:pt idx="20">
                  <c:v>75</c:v>
                </c:pt>
                <c:pt idx="21">
                  <c:v>75</c:v>
                </c:pt>
                <c:pt idx="22">
                  <c:v>81</c:v>
                </c:pt>
                <c:pt idx="23">
                  <c:v>81</c:v>
                </c:pt>
                <c:pt idx="24">
                  <c:v>75</c:v>
                </c:pt>
                <c:pt idx="25">
                  <c:v>41</c:v>
                </c:pt>
                <c:pt idx="26">
                  <c:v>25</c:v>
                </c:pt>
                <c:pt idx="27">
                  <c:v>25</c:v>
                </c:pt>
                <c:pt idx="28">
                  <c:v>21</c:v>
                </c:pt>
                <c:pt idx="29">
                  <c:v>25</c:v>
                </c:pt>
                <c:pt idx="30">
                  <c:v>25</c:v>
                </c:pt>
                <c:pt idx="31">
                  <c:v>48</c:v>
                </c:pt>
                <c:pt idx="32">
                  <c:v>43</c:v>
                </c:pt>
                <c:pt idx="33">
                  <c:v>43</c:v>
                </c:pt>
                <c:pt idx="34">
                  <c:v>82</c:v>
                </c:pt>
                <c:pt idx="35">
                  <c:v>82</c:v>
                </c:pt>
                <c:pt idx="36">
                  <c:v>75</c:v>
                </c:pt>
                <c:pt idx="37">
                  <c:v>75</c:v>
                </c:pt>
                <c:pt idx="38">
                  <c:v>82</c:v>
                </c:pt>
                <c:pt idx="39">
                  <c:v>82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81</c:v>
                </c:pt>
                <c:pt idx="47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1-465F-ABFB-6A6213A5974D}"/>
            </c:ext>
          </c:extLst>
        </c:ser>
        <c:ser>
          <c:idx val="3"/>
          <c:order val="3"/>
          <c:tx>
            <c:strRef>
              <c:f>SMS!$E$1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SMS!$E$2:$E$49</c:f>
              <c:numCache>
                <c:formatCode>General</c:formatCode>
                <c:ptCount val="48"/>
                <c:pt idx="0">
                  <c:v>82</c:v>
                </c:pt>
                <c:pt idx="1">
                  <c:v>79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77</c:v>
                </c:pt>
                <c:pt idx="6">
                  <c:v>77</c:v>
                </c:pt>
                <c:pt idx="7">
                  <c:v>73</c:v>
                </c:pt>
                <c:pt idx="8">
                  <c:v>68</c:v>
                </c:pt>
                <c:pt idx="9">
                  <c:v>68</c:v>
                </c:pt>
                <c:pt idx="10">
                  <c:v>75</c:v>
                </c:pt>
                <c:pt idx="11">
                  <c:v>75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79</c:v>
                </c:pt>
                <c:pt idx="21">
                  <c:v>79</c:v>
                </c:pt>
                <c:pt idx="22">
                  <c:v>73</c:v>
                </c:pt>
                <c:pt idx="23">
                  <c:v>73</c:v>
                </c:pt>
                <c:pt idx="24">
                  <c:v>72</c:v>
                </c:pt>
                <c:pt idx="25">
                  <c:v>57</c:v>
                </c:pt>
                <c:pt idx="26">
                  <c:v>25</c:v>
                </c:pt>
                <c:pt idx="27">
                  <c:v>25</c:v>
                </c:pt>
                <c:pt idx="28">
                  <c:v>21</c:v>
                </c:pt>
                <c:pt idx="29">
                  <c:v>25</c:v>
                </c:pt>
                <c:pt idx="30">
                  <c:v>25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72</c:v>
                </c:pt>
                <c:pt idx="35">
                  <c:v>72</c:v>
                </c:pt>
                <c:pt idx="36">
                  <c:v>68</c:v>
                </c:pt>
                <c:pt idx="37">
                  <c:v>72</c:v>
                </c:pt>
                <c:pt idx="38">
                  <c:v>84</c:v>
                </c:pt>
                <c:pt idx="39">
                  <c:v>84</c:v>
                </c:pt>
                <c:pt idx="40">
                  <c:v>68</c:v>
                </c:pt>
                <c:pt idx="41">
                  <c:v>75</c:v>
                </c:pt>
                <c:pt idx="42">
                  <c:v>75</c:v>
                </c:pt>
                <c:pt idx="43">
                  <c:v>79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A1-465F-ABFB-6A6213A5974D}"/>
            </c:ext>
          </c:extLst>
        </c:ser>
        <c:ser>
          <c:idx val="4"/>
          <c:order val="4"/>
          <c:tx>
            <c:strRef>
              <c:f>SMS!$F$1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SMS!$F$2:$F$49</c:f>
              <c:numCache>
                <c:formatCode>General</c:formatCode>
                <c:ptCount val="48"/>
                <c:pt idx="0">
                  <c:v>82</c:v>
                </c:pt>
                <c:pt idx="1">
                  <c:v>86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75</c:v>
                </c:pt>
                <c:pt idx="8">
                  <c:v>68</c:v>
                </c:pt>
                <c:pt idx="9">
                  <c:v>68</c:v>
                </c:pt>
                <c:pt idx="10">
                  <c:v>77</c:v>
                </c:pt>
                <c:pt idx="11">
                  <c:v>77</c:v>
                </c:pt>
                <c:pt idx="12">
                  <c:v>72</c:v>
                </c:pt>
                <c:pt idx="13">
                  <c:v>72</c:v>
                </c:pt>
                <c:pt idx="14">
                  <c:v>82</c:v>
                </c:pt>
                <c:pt idx="15">
                  <c:v>82</c:v>
                </c:pt>
                <c:pt idx="16">
                  <c:v>68</c:v>
                </c:pt>
                <c:pt idx="17">
                  <c:v>75</c:v>
                </c:pt>
                <c:pt idx="18">
                  <c:v>75</c:v>
                </c:pt>
                <c:pt idx="19">
                  <c:v>72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68</c:v>
                </c:pt>
                <c:pt idx="25">
                  <c:v>61</c:v>
                </c:pt>
                <c:pt idx="26">
                  <c:v>32</c:v>
                </c:pt>
                <c:pt idx="27">
                  <c:v>32</c:v>
                </c:pt>
                <c:pt idx="28">
                  <c:v>21</c:v>
                </c:pt>
                <c:pt idx="31">
                  <c:v>46</c:v>
                </c:pt>
                <c:pt idx="32">
                  <c:v>50</c:v>
                </c:pt>
                <c:pt idx="33">
                  <c:v>50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8">
                  <c:v>86</c:v>
                </c:pt>
                <c:pt idx="39">
                  <c:v>86</c:v>
                </c:pt>
                <c:pt idx="40">
                  <c:v>79</c:v>
                </c:pt>
                <c:pt idx="41">
                  <c:v>75</c:v>
                </c:pt>
                <c:pt idx="42">
                  <c:v>75</c:v>
                </c:pt>
                <c:pt idx="43">
                  <c:v>82</c:v>
                </c:pt>
                <c:pt idx="44">
                  <c:v>86</c:v>
                </c:pt>
                <c:pt idx="45">
                  <c:v>86</c:v>
                </c:pt>
                <c:pt idx="46">
                  <c:v>77</c:v>
                </c:pt>
                <c:pt idx="4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A1-465F-ABFB-6A6213A5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23519648"/>
        <c:axId val="923520064"/>
      </c:lineChart>
      <c:catAx>
        <c:axId val="92351964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23520064"/>
        <c:crosses val="autoZero"/>
        <c:auto val="1"/>
        <c:lblAlgn val="ctr"/>
        <c:lblOffset val="100"/>
        <c:noMultiLvlLbl val="0"/>
      </c:catAx>
      <c:valAx>
        <c:axId val="92352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235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SMS!$Q$1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SMS!$Q$2:$Q$49</c:f>
              <c:numCache>
                <c:formatCode>General</c:formatCode>
                <c:ptCount val="48"/>
                <c:pt idx="0">
                  <c:v>86</c:v>
                </c:pt>
                <c:pt idx="1">
                  <c:v>90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79</c:v>
                </c:pt>
                <c:pt idx="9">
                  <c:v>79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43</c:v>
                </c:pt>
                <c:pt idx="23">
                  <c:v>43</c:v>
                </c:pt>
                <c:pt idx="24">
                  <c:v>39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50</c:v>
                </c:pt>
                <c:pt idx="30">
                  <c:v>50</c:v>
                </c:pt>
                <c:pt idx="31">
                  <c:v>75</c:v>
                </c:pt>
                <c:pt idx="32">
                  <c:v>72</c:v>
                </c:pt>
                <c:pt idx="33">
                  <c:v>72</c:v>
                </c:pt>
                <c:pt idx="34">
                  <c:v>75</c:v>
                </c:pt>
                <c:pt idx="35">
                  <c:v>75</c:v>
                </c:pt>
                <c:pt idx="36">
                  <c:v>79</c:v>
                </c:pt>
                <c:pt idx="37">
                  <c:v>82</c:v>
                </c:pt>
                <c:pt idx="38">
                  <c:v>82</c:v>
                </c:pt>
                <c:pt idx="39">
                  <c:v>82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5-4DF4-B9ED-343C350193DE}"/>
            </c:ext>
          </c:extLst>
        </c:ser>
        <c:ser>
          <c:idx val="1"/>
          <c:order val="1"/>
          <c:tx>
            <c:strRef>
              <c:f>SMS!$R$1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SMS!$R$2:$R$49</c:f>
              <c:numCache>
                <c:formatCode>General</c:formatCode>
                <c:ptCount val="48"/>
                <c:pt idx="0">
                  <c:v>82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79</c:v>
                </c:pt>
                <c:pt idx="9">
                  <c:v>79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28</c:v>
                </c:pt>
                <c:pt idx="29">
                  <c:v>46</c:v>
                </c:pt>
                <c:pt idx="30">
                  <c:v>46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75</c:v>
                </c:pt>
                <c:pt idx="35">
                  <c:v>75</c:v>
                </c:pt>
                <c:pt idx="36">
                  <c:v>79</c:v>
                </c:pt>
                <c:pt idx="37">
                  <c:v>79</c:v>
                </c:pt>
                <c:pt idx="38">
                  <c:v>82</c:v>
                </c:pt>
                <c:pt idx="39">
                  <c:v>82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86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5-4DF4-B9ED-343C350193DE}"/>
            </c:ext>
          </c:extLst>
        </c:ser>
        <c:ser>
          <c:idx val="2"/>
          <c:order val="2"/>
          <c:tx>
            <c:strRef>
              <c:f>SMS!$S$1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SMS!$S$2:$S$49</c:f>
              <c:numCache>
                <c:formatCode>General</c:formatCode>
                <c:ptCount val="48"/>
                <c:pt idx="0">
                  <c:v>75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81</c:v>
                </c:pt>
                <c:pt idx="8">
                  <c:v>75</c:v>
                </c:pt>
                <c:pt idx="9">
                  <c:v>75</c:v>
                </c:pt>
                <c:pt idx="10">
                  <c:v>64</c:v>
                </c:pt>
                <c:pt idx="11">
                  <c:v>64</c:v>
                </c:pt>
                <c:pt idx="12">
                  <c:v>57</c:v>
                </c:pt>
                <c:pt idx="13">
                  <c:v>57</c:v>
                </c:pt>
                <c:pt idx="14">
                  <c:v>43</c:v>
                </c:pt>
                <c:pt idx="15">
                  <c:v>43</c:v>
                </c:pt>
                <c:pt idx="16">
                  <c:v>48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43</c:v>
                </c:pt>
                <c:pt idx="21">
                  <c:v>43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34</c:v>
                </c:pt>
                <c:pt idx="27">
                  <c:v>34</c:v>
                </c:pt>
                <c:pt idx="28">
                  <c:v>39</c:v>
                </c:pt>
                <c:pt idx="29">
                  <c:v>54</c:v>
                </c:pt>
                <c:pt idx="30">
                  <c:v>54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79</c:v>
                </c:pt>
                <c:pt idx="37">
                  <c:v>82</c:v>
                </c:pt>
                <c:pt idx="38">
                  <c:v>86</c:v>
                </c:pt>
                <c:pt idx="39">
                  <c:v>86</c:v>
                </c:pt>
                <c:pt idx="40">
                  <c:v>82</c:v>
                </c:pt>
                <c:pt idx="41">
                  <c:v>88</c:v>
                </c:pt>
                <c:pt idx="42">
                  <c:v>88</c:v>
                </c:pt>
                <c:pt idx="43">
                  <c:v>82</c:v>
                </c:pt>
                <c:pt idx="44">
                  <c:v>86</c:v>
                </c:pt>
                <c:pt idx="45">
                  <c:v>86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5-4DF4-B9ED-343C350193DE}"/>
            </c:ext>
          </c:extLst>
        </c:ser>
        <c:ser>
          <c:idx val="3"/>
          <c:order val="3"/>
          <c:tx>
            <c:strRef>
              <c:f>SMS!$T$1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SMS!$T$2:$T$49</c:f>
              <c:numCache>
                <c:formatCode>General</c:formatCode>
                <c:ptCount val="48"/>
                <c:pt idx="0">
                  <c:v>81</c:v>
                </c:pt>
                <c:pt idx="1">
                  <c:v>82</c:v>
                </c:pt>
                <c:pt idx="2">
                  <c:v>79</c:v>
                </c:pt>
                <c:pt idx="3">
                  <c:v>79</c:v>
                </c:pt>
                <c:pt idx="4">
                  <c:v>81</c:v>
                </c:pt>
                <c:pt idx="5">
                  <c:v>82</c:v>
                </c:pt>
                <c:pt idx="6">
                  <c:v>82</c:v>
                </c:pt>
                <c:pt idx="7">
                  <c:v>84</c:v>
                </c:pt>
                <c:pt idx="8">
                  <c:v>75</c:v>
                </c:pt>
                <c:pt idx="9">
                  <c:v>75</c:v>
                </c:pt>
                <c:pt idx="10">
                  <c:v>68</c:v>
                </c:pt>
                <c:pt idx="11">
                  <c:v>68</c:v>
                </c:pt>
                <c:pt idx="12">
                  <c:v>50</c:v>
                </c:pt>
                <c:pt idx="13">
                  <c:v>50</c:v>
                </c:pt>
                <c:pt idx="14">
                  <c:v>37</c:v>
                </c:pt>
                <c:pt idx="15">
                  <c:v>37</c:v>
                </c:pt>
                <c:pt idx="16">
                  <c:v>46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36</c:v>
                </c:pt>
                <c:pt idx="21">
                  <c:v>36</c:v>
                </c:pt>
                <c:pt idx="22">
                  <c:v>34</c:v>
                </c:pt>
                <c:pt idx="23">
                  <c:v>34</c:v>
                </c:pt>
                <c:pt idx="24">
                  <c:v>39</c:v>
                </c:pt>
                <c:pt idx="25">
                  <c:v>34</c:v>
                </c:pt>
                <c:pt idx="26">
                  <c:v>28</c:v>
                </c:pt>
                <c:pt idx="27">
                  <c:v>28</c:v>
                </c:pt>
                <c:pt idx="28">
                  <c:v>30</c:v>
                </c:pt>
                <c:pt idx="29">
                  <c:v>45</c:v>
                </c:pt>
                <c:pt idx="30">
                  <c:v>45</c:v>
                </c:pt>
                <c:pt idx="31">
                  <c:v>72</c:v>
                </c:pt>
                <c:pt idx="32">
                  <c:v>36</c:v>
                </c:pt>
                <c:pt idx="33">
                  <c:v>36</c:v>
                </c:pt>
                <c:pt idx="34">
                  <c:v>54</c:v>
                </c:pt>
                <c:pt idx="35">
                  <c:v>54</c:v>
                </c:pt>
                <c:pt idx="36">
                  <c:v>64</c:v>
                </c:pt>
                <c:pt idx="37">
                  <c:v>73</c:v>
                </c:pt>
                <c:pt idx="38">
                  <c:v>79</c:v>
                </c:pt>
                <c:pt idx="39">
                  <c:v>79</c:v>
                </c:pt>
                <c:pt idx="40">
                  <c:v>64</c:v>
                </c:pt>
                <c:pt idx="41">
                  <c:v>82</c:v>
                </c:pt>
                <c:pt idx="42">
                  <c:v>82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86</c:v>
                </c:pt>
                <c:pt idx="4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5-4DF4-B9ED-343C350193DE}"/>
            </c:ext>
          </c:extLst>
        </c:ser>
        <c:ser>
          <c:idx val="4"/>
          <c:order val="4"/>
          <c:tx>
            <c:strRef>
              <c:f>SMS!$U$1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SMS!$U$2:$U$49</c:f>
              <c:numCache>
                <c:formatCode>General</c:formatCode>
                <c:ptCount val="48"/>
                <c:pt idx="0">
                  <c:v>82</c:v>
                </c:pt>
                <c:pt idx="1">
                  <c:v>82</c:v>
                </c:pt>
                <c:pt idx="2">
                  <c:v>75</c:v>
                </c:pt>
                <c:pt idx="3">
                  <c:v>75</c:v>
                </c:pt>
                <c:pt idx="4">
                  <c:v>81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75</c:v>
                </c:pt>
                <c:pt idx="9">
                  <c:v>75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37</c:v>
                </c:pt>
                <c:pt idx="15">
                  <c:v>37</c:v>
                </c:pt>
                <c:pt idx="16">
                  <c:v>43</c:v>
                </c:pt>
                <c:pt idx="17">
                  <c:v>39</c:v>
                </c:pt>
                <c:pt idx="18">
                  <c:v>39</c:v>
                </c:pt>
                <c:pt idx="19">
                  <c:v>32</c:v>
                </c:pt>
                <c:pt idx="20">
                  <c:v>28</c:v>
                </c:pt>
                <c:pt idx="21">
                  <c:v>28</c:v>
                </c:pt>
                <c:pt idx="22">
                  <c:v>32</c:v>
                </c:pt>
                <c:pt idx="23">
                  <c:v>32</c:v>
                </c:pt>
                <c:pt idx="24">
                  <c:v>39</c:v>
                </c:pt>
                <c:pt idx="25">
                  <c:v>32</c:v>
                </c:pt>
                <c:pt idx="26">
                  <c:v>28</c:v>
                </c:pt>
                <c:pt idx="27">
                  <c:v>28</c:v>
                </c:pt>
                <c:pt idx="28">
                  <c:v>34</c:v>
                </c:pt>
                <c:pt idx="29">
                  <c:v>36</c:v>
                </c:pt>
                <c:pt idx="30">
                  <c:v>36</c:v>
                </c:pt>
                <c:pt idx="31">
                  <c:v>64</c:v>
                </c:pt>
                <c:pt idx="32">
                  <c:v>68</c:v>
                </c:pt>
                <c:pt idx="33">
                  <c:v>68</c:v>
                </c:pt>
                <c:pt idx="34">
                  <c:v>50</c:v>
                </c:pt>
                <c:pt idx="35">
                  <c:v>50</c:v>
                </c:pt>
                <c:pt idx="36">
                  <c:v>73</c:v>
                </c:pt>
                <c:pt idx="37">
                  <c:v>72</c:v>
                </c:pt>
                <c:pt idx="38">
                  <c:v>82</c:v>
                </c:pt>
                <c:pt idx="39">
                  <c:v>82</c:v>
                </c:pt>
                <c:pt idx="40">
                  <c:v>79</c:v>
                </c:pt>
                <c:pt idx="41">
                  <c:v>81</c:v>
                </c:pt>
                <c:pt idx="42">
                  <c:v>81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79</c:v>
                </c:pt>
                <c:pt idx="4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5-4DF4-B9ED-343C35019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3537056"/>
        <c:axId val="973539136"/>
      </c:lineChart>
      <c:catAx>
        <c:axId val="97353705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73539136"/>
        <c:crosses val="autoZero"/>
        <c:auto val="1"/>
        <c:lblAlgn val="ctr"/>
        <c:lblOffset val="100"/>
        <c:noMultiLvlLbl val="0"/>
      </c:catAx>
      <c:valAx>
        <c:axId val="97353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735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A3B3E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D5-497C-8FA1-C675074A5CB5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D5-497C-8FA1-C675074A5C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D5-497C-8FA1-C675074A5CB5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3D5-497C-8FA1-C675074A5CB5}"/>
              </c:ext>
            </c:extLst>
          </c:dPt>
          <c:dPt>
            <c:idx val="4"/>
            <c:bubble3D val="0"/>
            <c:spPr>
              <a:solidFill>
                <a:srgbClr val="EAA37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3D5-497C-8FA1-C675074A5C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車種!$A$11:$A$15</c:f>
              <c:strCache>
                <c:ptCount val="5"/>
                <c:pt idx="0">
                  <c:v>小客車比例</c:v>
                </c:pt>
                <c:pt idx="1">
                  <c:v>大客車比例</c:v>
                </c:pt>
                <c:pt idx="2">
                  <c:v>小貨車比例</c:v>
                </c:pt>
                <c:pt idx="3">
                  <c:v>大貨車比例</c:v>
                </c:pt>
                <c:pt idx="4">
                  <c:v>聯結車比例</c:v>
                </c:pt>
              </c:strCache>
            </c:strRef>
          </c:cat>
          <c:val>
            <c:numRef>
              <c:f>車種!$B$11:$B$15</c:f>
              <c:numCache>
                <c:formatCode>0%</c:formatCode>
                <c:ptCount val="5"/>
                <c:pt idx="0">
                  <c:v>0.79435957696827264</c:v>
                </c:pt>
                <c:pt idx="1">
                  <c:v>0.15370152761457109</c:v>
                </c:pt>
                <c:pt idx="2">
                  <c:v>1.7391304347826087E-2</c:v>
                </c:pt>
                <c:pt idx="3">
                  <c:v>1.9506462984723853E-2</c:v>
                </c:pt>
                <c:pt idx="4">
                  <c:v>1.5041128084606345E-2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D5-497C-8FA1-C675074A5C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A5A7E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09-424F-8AEF-8ECCB2BEE3A3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09-424F-8AEF-8ECCB2BEE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09-424F-8AEF-8ECCB2BEE3A3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09-424F-8AEF-8ECCB2BEE3A3}"/>
              </c:ext>
            </c:extLst>
          </c:dPt>
          <c:dPt>
            <c:idx val="4"/>
            <c:bubble3D val="0"/>
            <c:spPr>
              <a:solidFill>
                <a:srgbClr val="EAA37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09-424F-8AEF-8ECCB2BEE3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車種!$H$11:$H$15</c:f>
              <c:strCache>
                <c:ptCount val="5"/>
                <c:pt idx="0">
                  <c:v>小客車比例</c:v>
                </c:pt>
                <c:pt idx="1">
                  <c:v>大客車比例</c:v>
                </c:pt>
                <c:pt idx="2">
                  <c:v>小貨車比例</c:v>
                </c:pt>
                <c:pt idx="3">
                  <c:v>大貨車比例</c:v>
                </c:pt>
                <c:pt idx="4">
                  <c:v>聯結車比例</c:v>
                </c:pt>
              </c:strCache>
            </c:strRef>
          </c:cat>
          <c:val>
            <c:numRef>
              <c:f>車種!$I$11:$I$15</c:f>
              <c:numCache>
                <c:formatCode>0%</c:formatCode>
                <c:ptCount val="5"/>
                <c:pt idx="0">
                  <c:v>0.7002987818892209</c:v>
                </c:pt>
                <c:pt idx="1">
                  <c:v>0.18455527464950586</c:v>
                </c:pt>
                <c:pt idx="2">
                  <c:v>2.5281544472535049E-2</c:v>
                </c:pt>
                <c:pt idx="3">
                  <c:v>4.2748793380831991E-2</c:v>
                </c:pt>
                <c:pt idx="4">
                  <c:v>4.711560560790623E-2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09-424F-8AEF-8ECCB2BEE3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6940809397048"/>
          <c:y val="0.32452908923741347"/>
          <c:w val="0.1372163994228125"/>
          <c:h val="0.3417728647250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282851386812611"/>
          <c:y val="0.13521368829288277"/>
          <c:w val="0.37471395452785922"/>
          <c:h val="0.7295726234142344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41-442D-8490-536A3D2C026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41-442D-8490-536A3D2C026C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41-442D-8490-536A3D2C026C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41-442D-8490-536A3D2C026C}"/>
              </c:ext>
            </c:extLst>
          </c:dPt>
          <c:val>
            <c:numRef>
              <c:f>工作表3!$Q$11:$Q$14</c:f>
              <c:numCache>
                <c:formatCode>General</c:formatCode>
                <c:ptCount val="4"/>
                <c:pt idx="0">
                  <c:v>108</c:v>
                </c:pt>
                <c:pt idx="1">
                  <c:v>36</c:v>
                </c:pt>
                <c:pt idx="2">
                  <c:v>36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41-442D-8490-536A3D2C0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catterChart>
        <c:scatterStyle val="lineMarker"/>
        <c:varyColors val="0"/>
        <c:ser>
          <c:idx val="1"/>
          <c:order val="1"/>
          <c:spPr>
            <a:ln w="3810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工作表3!$O$11:$O$12</c:f>
              <c:numCache>
                <c:formatCode>General</c:formatCode>
                <c:ptCount val="2"/>
                <c:pt idx="0">
                  <c:v>0</c:v>
                </c:pt>
                <c:pt idx="1">
                  <c:v>0.98664333208487898</c:v>
                </c:pt>
              </c:numCache>
            </c:numRef>
          </c:xVal>
          <c:yVal>
            <c:numRef>
              <c:f>工作表3!$P$11:$P$12</c:f>
              <c:numCache>
                <c:formatCode>General</c:formatCode>
                <c:ptCount val="2"/>
                <c:pt idx="0">
                  <c:v>0</c:v>
                </c:pt>
                <c:pt idx="1">
                  <c:v>0.1628954733945889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F41-442D-8490-536A3D2C0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454176"/>
        <c:axId val="1946453344"/>
      </c:scatterChart>
      <c:valAx>
        <c:axId val="19464533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1946454176"/>
        <c:crosses val="autoZero"/>
        <c:crossBetween val="midCat"/>
      </c:valAx>
      <c:valAx>
        <c:axId val="194645417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194645334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13-4619-B57D-11FBD01B7FB5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13-4619-B57D-11FBD01B7FB5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13-4619-B57D-11FBD01B7FB5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13-4619-B57D-11FBD01B7FB5}"/>
              </c:ext>
            </c:extLst>
          </c:dPt>
          <c:val>
            <c:numRef>
              <c:f>工作表5!$Q$9:$Q$12</c:f>
              <c:numCache>
                <c:formatCode>General</c:formatCode>
                <c:ptCount val="4"/>
                <c:pt idx="0">
                  <c:v>108</c:v>
                </c:pt>
                <c:pt idx="1">
                  <c:v>36</c:v>
                </c:pt>
                <c:pt idx="2">
                  <c:v>36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13-4619-B57D-11FBD01B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工作表5!$O$9:$O$10</c:f>
              <c:numCache>
                <c:formatCode>General</c:formatCode>
                <c:ptCount val="2"/>
                <c:pt idx="0">
                  <c:v>0</c:v>
                </c:pt>
                <c:pt idx="1">
                  <c:v>0.94503832671209809</c:v>
                </c:pt>
              </c:numCache>
            </c:numRef>
          </c:xVal>
          <c:yVal>
            <c:numRef>
              <c:f>工作表5!$P$9:$P$10</c:f>
              <c:numCache>
                <c:formatCode>General</c:formatCode>
                <c:ptCount val="2"/>
                <c:pt idx="0">
                  <c:v>0</c:v>
                </c:pt>
                <c:pt idx="1">
                  <c:v>0.32695957096435918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C13-4619-B57D-11FBD01B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445024"/>
        <c:axId val="1946456256"/>
      </c:scatterChart>
      <c:valAx>
        <c:axId val="1946456256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1946445024"/>
        <c:crosses val="autoZero"/>
        <c:crossBetween val="midCat"/>
      </c:valAx>
      <c:valAx>
        <c:axId val="1946445024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194645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工作表1!$B$2:$B$49</c:f>
              <c:numCache>
                <c:formatCode>General</c:formatCode>
                <c:ptCount val="48"/>
                <c:pt idx="0">
                  <c:v>65</c:v>
                </c:pt>
                <c:pt idx="1">
                  <c:v>66</c:v>
                </c:pt>
                <c:pt idx="2">
                  <c:v>69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  <c:pt idx="10">
                  <c:v>72</c:v>
                </c:pt>
                <c:pt idx="11">
                  <c:v>72</c:v>
                </c:pt>
                <c:pt idx="12">
                  <c:v>75</c:v>
                </c:pt>
                <c:pt idx="13">
                  <c:v>75</c:v>
                </c:pt>
                <c:pt idx="14">
                  <c:v>71</c:v>
                </c:pt>
                <c:pt idx="15">
                  <c:v>71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70</c:v>
                </c:pt>
                <c:pt idx="20">
                  <c:v>72</c:v>
                </c:pt>
                <c:pt idx="21">
                  <c:v>72</c:v>
                </c:pt>
                <c:pt idx="22">
                  <c:v>70</c:v>
                </c:pt>
                <c:pt idx="23">
                  <c:v>70</c:v>
                </c:pt>
                <c:pt idx="24">
                  <c:v>74</c:v>
                </c:pt>
                <c:pt idx="25">
                  <c:v>104</c:v>
                </c:pt>
                <c:pt idx="26">
                  <c:v>191</c:v>
                </c:pt>
                <c:pt idx="27">
                  <c:v>191</c:v>
                </c:pt>
                <c:pt idx="28">
                  <c:v>269</c:v>
                </c:pt>
                <c:pt idx="29">
                  <c:v>228</c:v>
                </c:pt>
                <c:pt idx="30">
                  <c:v>228</c:v>
                </c:pt>
                <c:pt idx="31">
                  <c:v>115</c:v>
                </c:pt>
                <c:pt idx="32">
                  <c:v>106</c:v>
                </c:pt>
                <c:pt idx="33">
                  <c:v>106</c:v>
                </c:pt>
                <c:pt idx="34">
                  <c:v>71</c:v>
                </c:pt>
                <c:pt idx="35">
                  <c:v>71</c:v>
                </c:pt>
                <c:pt idx="36">
                  <c:v>76</c:v>
                </c:pt>
                <c:pt idx="37">
                  <c:v>72</c:v>
                </c:pt>
                <c:pt idx="38">
                  <c:v>66</c:v>
                </c:pt>
                <c:pt idx="39">
                  <c:v>66</c:v>
                </c:pt>
                <c:pt idx="40">
                  <c:v>69</c:v>
                </c:pt>
                <c:pt idx="41">
                  <c:v>70</c:v>
                </c:pt>
                <c:pt idx="42">
                  <c:v>70</c:v>
                </c:pt>
                <c:pt idx="43">
                  <c:v>68</c:v>
                </c:pt>
                <c:pt idx="44">
                  <c:v>69</c:v>
                </c:pt>
                <c:pt idx="45">
                  <c:v>69</c:v>
                </c:pt>
                <c:pt idx="46">
                  <c:v>68</c:v>
                </c:pt>
                <c:pt idx="4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0-4673-A1EB-B212A3A9194F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工作表1!$C$2:$C$49</c:f>
              <c:numCache>
                <c:formatCode>General</c:formatCode>
                <c:ptCount val="48"/>
                <c:pt idx="0">
                  <c:v>66</c:v>
                </c:pt>
                <c:pt idx="1">
                  <c:v>67</c:v>
                </c:pt>
                <c:pt idx="2">
                  <c:v>71</c:v>
                </c:pt>
                <c:pt idx="3">
                  <c:v>71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79</c:v>
                </c:pt>
                <c:pt idx="9">
                  <c:v>79</c:v>
                </c:pt>
                <c:pt idx="10">
                  <c:v>72</c:v>
                </c:pt>
                <c:pt idx="11">
                  <c:v>72</c:v>
                </c:pt>
                <c:pt idx="12">
                  <c:v>77</c:v>
                </c:pt>
                <c:pt idx="13">
                  <c:v>77</c:v>
                </c:pt>
                <c:pt idx="14">
                  <c:v>71</c:v>
                </c:pt>
                <c:pt idx="15">
                  <c:v>71</c:v>
                </c:pt>
                <c:pt idx="16">
                  <c:v>78</c:v>
                </c:pt>
                <c:pt idx="17">
                  <c:v>77</c:v>
                </c:pt>
                <c:pt idx="18">
                  <c:v>77</c:v>
                </c:pt>
                <c:pt idx="19">
                  <c:v>71</c:v>
                </c:pt>
                <c:pt idx="20">
                  <c:v>74</c:v>
                </c:pt>
                <c:pt idx="21">
                  <c:v>74</c:v>
                </c:pt>
                <c:pt idx="22">
                  <c:v>71</c:v>
                </c:pt>
                <c:pt idx="23">
                  <c:v>71</c:v>
                </c:pt>
                <c:pt idx="24">
                  <c:v>76</c:v>
                </c:pt>
                <c:pt idx="25">
                  <c:v>110</c:v>
                </c:pt>
                <c:pt idx="26">
                  <c:v>186</c:v>
                </c:pt>
                <c:pt idx="27">
                  <c:v>186</c:v>
                </c:pt>
                <c:pt idx="28">
                  <c:v>271</c:v>
                </c:pt>
                <c:pt idx="29">
                  <c:v>225</c:v>
                </c:pt>
                <c:pt idx="30">
                  <c:v>225</c:v>
                </c:pt>
                <c:pt idx="31">
                  <c:v>117</c:v>
                </c:pt>
                <c:pt idx="32">
                  <c:v>123</c:v>
                </c:pt>
                <c:pt idx="33">
                  <c:v>123</c:v>
                </c:pt>
                <c:pt idx="34">
                  <c:v>72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66</c:v>
                </c:pt>
                <c:pt idx="39">
                  <c:v>66</c:v>
                </c:pt>
                <c:pt idx="40">
                  <c:v>73</c:v>
                </c:pt>
                <c:pt idx="41">
                  <c:v>72</c:v>
                </c:pt>
                <c:pt idx="42">
                  <c:v>72</c:v>
                </c:pt>
                <c:pt idx="43">
                  <c:v>68</c:v>
                </c:pt>
                <c:pt idx="44">
                  <c:v>69</c:v>
                </c:pt>
                <c:pt idx="45">
                  <c:v>69</c:v>
                </c:pt>
                <c:pt idx="46">
                  <c:v>70</c:v>
                </c:pt>
                <c:pt idx="4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0-4673-A1EB-B212A3A9194F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工作表1!$D$2:$D$49</c:f>
              <c:numCache>
                <c:formatCode>General</c:formatCode>
                <c:ptCount val="48"/>
                <c:pt idx="0">
                  <c:v>71</c:v>
                </c:pt>
                <c:pt idx="1">
                  <c:v>71</c:v>
                </c:pt>
                <c:pt idx="2">
                  <c:v>75</c:v>
                </c:pt>
                <c:pt idx="3">
                  <c:v>75</c:v>
                </c:pt>
                <c:pt idx="4">
                  <c:v>66</c:v>
                </c:pt>
                <c:pt idx="5">
                  <c:v>74</c:v>
                </c:pt>
                <c:pt idx="6">
                  <c:v>74</c:v>
                </c:pt>
                <c:pt idx="7">
                  <c:v>72</c:v>
                </c:pt>
                <c:pt idx="8">
                  <c:v>76</c:v>
                </c:pt>
                <c:pt idx="9">
                  <c:v>76</c:v>
                </c:pt>
                <c:pt idx="10">
                  <c:v>73</c:v>
                </c:pt>
                <c:pt idx="11">
                  <c:v>73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80</c:v>
                </c:pt>
                <c:pt idx="18">
                  <c:v>80</c:v>
                </c:pt>
                <c:pt idx="19">
                  <c:v>68</c:v>
                </c:pt>
                <c:pt idx="20">
                  <c:v>75</c:v>
                </c:pt>
                <c:pt idx="21">
                  <c:v>75</c:v>
                </c:pt>
                <c:pt idx="22">
                  <c:v>70</c:v>
                </c:pt>
                <c:pt idx="23">
                  <c:v>70</c:v>
                </c:pt>
                <c:pt idx="24">
                  <c:v>75</c:v>
                </c:pt>
                <c:pt idx="25">
                  <c:v>137</c:v>
                </c:pt>
                <c:pt idx="26">
                  <c:v>203</c:v>
                </c:pt>
                <c:pt idx="27">
                  <c:v>203</c:v>
                </c:pt>
                <c:pt idx="28">
                  <c:v>243</c:v>
                </c:pt>
                <c:pt idx="29">
                  <c:v>201</c:v>
                </c:pt>
                <c:pt idx="30">
                  <c:v>201</c:v>
                </c:pt>
                <c:pt idx="31">
                  <c:v>117</c:v>
                </c:pt>
                <c:pt idx="32">
                  <c:v>125</c:v>
                </c:pt>
                <c:pt idx="33">
                  <c:v>125</c:v>
                </c:pt>
                <c:pt idx="34">
                  <c:v>68</c:v>
                </c:pt>
                <c:pt idx="35">
                  <c:v>68</c:v>
                </c:pt>
                <c:pt idx="36">
                  <c:v>75</c:v>
                </c:pt>
                <c:pt idx="37">
                  <c:v>74</c:v>
                </c:pt>
                <c:pt idx="38">
                  <c:v>67</c:v>
                </c:pt>
                <c:pt idx="39">
                  <c:v>67</c:v>
                </c:pt>
                <c:pt idx="40">
                  <c:v>66</c:v>
                </c:pt>
                <c:pt idx="41">
                  <c:v>65</c:v>
                </c:pt>
                <c:pt idx="42">
                  <c:v>65</c:v>
                </c:pt>
                <c:pt idx="43">
                  <c:v>70</c:v>
                </c:pt>
                <c:pt idx="44">
                  <c:v>71</c:v>
                </c:pt>
                <c:pt idx="45">
                  <c:v>71</c:v>
                </c:pt>
                <c:pt idx="46">
                  <c:v>69</c:v>
                </c:pt>
                <c:pt idx="47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0-4673-A1EB-B212A3A9194F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工作表1!$E$2:$E$49</c:f>
              <c:numCache>
                <c:formatCode>General</c:formatCode>
                <c:ptCount val="48"/>
                <c:pt idx="0">
                  <c:v>67</c:v>
                </c:pt>
                <c:pt idx="1">
                  <c:v>71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73</c:v>
                </c:pt>
                <c:pt idx="6">
                  <c:v>73</c:v>
                </c:pt>
                <c:pt idx="7">
                  <c:v>75</c:v>
                </c:pt>
                <c:pt idx="8">
                  <c:v>84</c:v>
                </c:pt>
                <c:pt idx="9">
                  <c:v>84</c:v>
                </c:pt>
                <c:pt idx="10">
                  <c:v>75</c:v>
                </c:pt>
                <c:pt idx="11">
                  <c:v>75</c:v>
                </c:pt>
                <c:pt idx="12">
                  <c:v>77</c:v>
                </c:pt>
                <c:pt idx="13">
                  <c:v>77</c:v>
                </c:pt>
                <c:pt idx="14">
                  <c:v>72</c:v>
                </c:pt>
                <c:pt idx="15">
                  <c:v>72</c:v>
                </c:pt>
                <c:pt idx="16">
                  <c:v>75</c:v>
                </c:pt>
                <c:pt idx="17">
                  <c:v>74</c:v>
                </c:pt>
                <c:pt idx="18">
                  <c:v>74</c:v>
                </c:pt>
                <c:pt idx="19">
                  <c:v>76</c:v>
                </c:pt>
                <c:pt idx="20">
                  <c:v>72</c:v>
                </c:pt>
                <c:pt idx="21">
                  <c:v>72</c:v>
                </c:pt>
                <c:pt idx="22">
                  <c:v>76</c:v>
                </c:pt>
                <c:pt idx="23">
                  <c:v>76</c:v>
                </c:pt>
                <c:pt idx="24">
                  <c:v>78</c:v>
                </c:pt>
                <c:pt idx="25">
                  <c:v>96</c:v>
                </c:pt>
                <c:pt idx="26">
                  <c:v>202</c:v>
                </c:pt>
                <c:pt idx="27">
                  <c:v>202</c:v>
                </c:pt>
                <c:pt idx="28">
                  <c:v>256</c:v>
                </c:pt>
                <c:pt idx="29">
                  <c:v>217</c:v>
                </c:pt>
                <c:pt idx="30">
                  <c:v>217</c:v>
                </c:pt>
                <c:pt idx="31">
                  <c:v>119</c:v>
                </c:pt>
                <c:pt idx="32">
                  <c:v>118</c:v>
                </c:pt>
                <c:pt idx="33">
                  <c:v>118</c:v>
                </c:pt>
                <c:pt idx="34">
                  <c:v>77</c:v>
                </c:pt>
                <c:pt idx="35">
                  <c:v>77</c:v>
                </c:pt>
                <c:pt idx="36">
                  <c:v>82</c:v>
                </c:pt>
                <c:pt idx="37">
                  <c:v>80</c:v>
                </c:pt>
                <c:pt idx="38">
                  <c:v>66</c:v>
                </c:pt>
                <c:pt idx="39">
                  <c:v>66</c:v>
                </c:pt>
                <c:pt idx="40">
                  <c:v>83</c:v>
                </c:pt>
                <c:pt idx="41">
                  <c:v>73</c:v>
                </c:pt>
                <c:pt idx="42">
                  <c:v>73</c:v>
                </c:pt>
                <c:pt idx="43">
                  <c:v>71</c:v>
                </c:pt>
                <c:pt idx="44">
                  <c:v>74</c:v>
                </c:pt>
                <c:pt idx="45">
                  <c:v>74</c:v>
                </c:pt>
                <c:pt idx="46">
                  <c:v>73</c:v>
                </c:pt>
                <c:pt idx="4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0-4673-A1EB-B212A3A9194F}"/>
            </c:ext>
          </c:extLst>
        </c:ser>
        <c:ser>
          <c:idx val="4"/>
          <c:order val="4"/>
          <c:tx>
            <c:strRef>
              <c:f>工作表1!$F$1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工作表1!$F$2:$F$49</c:f>
              <c:numCache>
                <c:formatCode>General</c:formatCode>
                <c:ptCount val="48"/>
                <c:pt idx="0">
                  <c:v>68</c:v>
                </c:pt>
                <c:pt idx="1">
                  <c:v>65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73</c:v>
                </c:pt>
                <c:pt idx="8">
                  <c:v>81</c:v>
                </c:pt>
                <c:pt idx="9">
                  <c:v>81</c:v>
                </c:pt>
                <c:pt idx="10">
                  <c:v>72</c:v>
                </c:pt>
                <c:pt idx="11">
                  <c:v>72</c:v>
                </c:pt>
                <c:pt idx="12">
                  <c:v>79</c:v>
                </c:pt>
                <c:pt idx="13">
                  <c:v>79</c:v>
                </c:pt>
                <c:pt idx="14">
                  <c:v>67</c:v>
                </c:pt>
                <c:pt idx="15">
                  <c:v>67</c:v>
                </c:pt>
                <c:pt idx="16">
                  <c:v>84</c:v>
                </c:pt>
                <c:pt idx="17">
                  <c:v>74</c:v>
                </c:pt>
                <c:pt idx="18">
                  <c:v>74</c:v>
                </c:pt>
                <c:pt idx="19">
                  <c:v>78</c:v>
                </c:pt>
                <c:pt idx="20">
                  <c:v>75</c:v>
                </c:pt>
                <c:pt idx="21">
                  <c:v>75</c:v>
                </c:pt>
                <c:pt idx="22">
                  <c:v>76</c:v>
                </c:pt>
                <c:pt idx="23">
                  <c:v>76</c:v>
                </c:pt>
                <c:pt idx="24">
                  <c:v>81</c:v>
                </c:pt>
                <c:pt idx="25">
                  <c:v>94</c:v>
                </c:pt>
                <c:pt idx="26">
                  <c:v>171</c:v>
                </c:pt>
                <c:pt idx="27">
                  <c:v>171</c:v>
                </c:pt>
                <c:pt idx="28">
                  <c:v>248</c:v>
                </c:pt>
                <c:pt idx="31">
                  <c:v>117</c:v>
                </c:pt>
                <c:pt idx="32">
                  <c:v>111</c:v>
                </c:pt>
                <c:pt idx="33">
                  <c:v>111</c:v>
                </c:pt>
                <c:pt idx="34">
                  <c:v>71</c:v>
                </c:pt>
                <c:pt idx="35">
                  <c:v>71</c:v>
                </c:pt>
                <c:pt idx="36">
                  <c:v>74</c:v>
                </c:pt>
                <c:pt idx="38">
                  <c:v>65</c:v>
                </c:pt>
                <c:pt idx="39">
                  <c:v>65</c:v>
                </c:pt>
                <c:pt idx="40">
                  <c:v>71</c:v>
                </c:pt>
                <c:pt idx="41">
                  <c:v>74</c:v>
                </c:pt>
                <c:pt idx="42">
                  <c:v>74</c:v>
                </c:pt>
                <c:pt idx="43">
                  <c:v>67</c:v>
                </c:pt>
                <c:pt idx="44">
                  <c:v>66</c:v>
                </c:pt>
                <c:pt idx="45">
                  <c:v>66</c:v>
                </c:pt>
                <c:pt idx="46">
                  <c:v>71</c:v>
                </c:pt>
                <c:pt idx="4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A0-4673-A1EB-B212A3A91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6962912"/>
        <c:axId val="116957920"/>
      </c:lineChart>
      <c:catAx>
        <c:axId val="1169629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16957920"/>
        <c:crosses val="autoZero"/>
        <c:auto val="1"/>
        <c:lblAlgn val="ctr"/>
        <c:lblOffset val="100"/>
        <c:noMultiLvlLbl val="0"/>
      </c:catAx>
      <c:valAx>
        <c:axId val="11695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169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工作表6!$B$1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工作表6!$B$2:$B$49</c:f>
              <c:numCache>
                <c:formatCode>General</c:formatCode>
                <c:ptCount val="48"/>
                <c:pt idx="0">
                  <c:v>119</c:v>
                </c:pt>
                <c:pt idx="1">
                  <c:v>115</c:v>
                </c:pt>
                <c:pt idx="2">
                  <c:v>121</c:v>
                </c:pt>
                <c:pt idx="3">
                  <c:v>121</c:v>
                </c:pt>
                <c:pt idx="4">
                  <c:v>119</c:v>
                </c:pt>
                <c:pt idx="5">
                  <c:v>121</c:v>
                </c:pt>
                <c:pt idx="6">
                  <c:v>121</c:v>
                </c:pt>
                <c:pt idx="7">
                  <c:v>122</c:v>
                </c:pt>
                <c:pt idx="8">
                  <c:v>128</c:v>
                </c:pt>
                <c:pt idx="9">
                  <c:v>128</c:v>
                </c:pt>
                <c:pt idx="10">
                  <c:v>149</c:v>
                </c:pt>
                <c:pt idx="11">
                  <c:v>149</c:v>
                </c:pt>
                <c:pt idx="12">
                  <c:v>192</c:v>
                </c:pt>
                <c:pt idx="13">
                  <c:v>192</c:v>
                </c:pt>
                <c:pt idx="14">
                  <c:v>236</c:v>
                </c:pt>
                <c:pt idx="15">
                  <c:v>236</c:v>
                </c:pt>
                <c:pt idx="16">
                  <c:v>229</c:v>
                </c:pt>
                <c:pt idx="17">
                  <c:v>231</c:v>
                </c:pt>
                <c:pt idx="18">
                  <c:v>231</c:v>
                </c:pt>
                <c:pt idx="19">
                  <c:v>251</c:v>
                </c:pt>
                <c:pt idx="20">
                  <c:v>252</c:v>
                </c:pt>
                <c:pt idx="21">
                  <c:v>252</c:v>
                </c:pt>
                <c:pt idx="22">
                  <c:v>241</c:v>
                </c:pt>
                <c:pt idx="23">
                  <c:v>241</c:v>
                </c:pt>
                <c:pt idx="24">
                  <c:v>259</c:v>
                </c:pt>
                <c:pt idx="25">
                  <c:v>297</c:v>
                </c:pt>
                <c:pt idx="26">
                  <c:v>321</c:v>
                </c:pt>
                <c:pt idx="27">
                  <c:v>321</c:v>
                </c:pt>
                <c:pt idx="28">
                  <c:v>311</c:v>
                </c:pt>
                <c:pt idx="29">
                  <c:v>202</c:v>
                </c:pt>
                <c:pt idx="30">
                  <c:v>202</c:v>
                </c:pt>
                <c:pt idx="31">
                  <c:v>135</c:v>
                </c:pt>
                <c:pt idx="32">
                  <c:v>139</c:v>
                </c:pt>
                <c:pt idx="33">
                  <c:v>139</c:v>
                </c:pt>
                <c:pt idx="34">
                  <c:v>132</c:v>
                </c:pt>
                <c:pt idx="35">
                  <c:v>132</c:v>
                </c:pt>
                <c:pt idx="36">
                  <c:v>129</c:v>
                </c:pt>
                <c:pt idx="37">
                  <c:v>123</c:v>
                </c:pt>
                <c:pt idx="38">
                  <c:v>122</c:v>
                </c:pt>
                <c:pt idx="39">
                  <c:v>122</c:v>
                </c:pt>
                <c:pt idx="40">
                  <c:v>114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113</c:v>
                </c:pt>
                <c:pt idx="45">
                  <c:v>113</c:v>
                </c:pt>
                <c:pt idx="46">
                  <c:v>113</c:v>
                </c:pt>
                <c:pt idx="47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E-4B98-9EE3-7F197E0EE28D}"/>
            </c:ext>
          </c:extLst>
        </c:ser>
        <c:ser>
          <c:idx val="1"/>
          <c:order val="1"/>
          <c:tx>
            <c:strRef>
              <c:f>工作表6!$C$1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工作表6!$C$2:$C$49</c:f>
              <c:numCache>
                <c:formatCode>General</c:formatCode>
                <c:ptCount val="48"/>
                <c:pt idx="0">
                  <c:v>122</c:v>
                </c:pt>
                <c:pt idx="1">
                  <c:v>118</c:v>
                </c:pt>
                <c:pt idx="2">
                  <c:v>123</c:v>
                </c:pt>
                <c:pt idx="3">
                  <c:v>123</c:v>
                </c:pt>
                <c:pt idx="4">
                  <c:v>119</c:v>
                </c:pt>
                <c:pt idx="5">
                  <c:v>122</c:v>
                </c:pt>
                <c:pt idx="6">
                  <c:v>122</c:v>
                </c:pt>
                <c:pt idx="7">
                  <c:v>125</c:v>
                </c:pt>
                <c:pt idx="8">
                  <c:v>129</c:v>
                </c:pt>
                <c:pt idx="9">
                  <c:v>129</c:v>
                </c:pt>
                <c:pt idx="10">
                  <c:v>150</c:v>
                </c:pt>
                <c:pt idx="11">
                  <c:v>150</c:v>
                </c:pt>
                <c:pt idx="12">
                  <c:v>193</c:v>
                </c:pt>
                <c:pt idx="13">
                  <c:v>193</c:v>
                </c:pt>
                <c:pt idx="14">
                  <c:v>236</c:v>
                </c:pt>
                <c:pt idx="15">
                  <c:v>236</c:v>
                </c:pt>
                <c:pt idx="16">
                  <c:v>231</c:v>
                </c:pt>
                <c:pt idx="17">
                  <c:v>232</c:v>
                </c:pt>
                <c:pt idx="18">
                  <c:v>232</c:v>
                </c:pt>
                <c:pt idx="19">
                  <c:v>255</c:v>
                </c:pt>
                <c:pt idx="20">
                  <c:v>252</c:v>
                </c:pt>
                <c:pt idx="21">
                  <c:v>252</c:v>
                </c:pt>
                <c:pt idx="22">
                  <c:v>249</c:v>
                </c:pt>
                <c:pt idx="23">
                  <c:v>249</c:v>
                </c:pt>
                <c:pt idx="24">
                  <c:v>254</c:v>
                </c:pt>
                <c:pt idx="25">
                  <c:v>304</c:v>
                </c:pt>
                <c:pt idx="26">
                  <c:v>322</c:v>
                </c:pt>
                <c:pt idx="27">
                  <c:v>322</c:v>
                </c:pt>
                <c:pt idx="28">
                  <c:v>326</c:v>
                </c:pt>
                <c:pt idx="29">
                  <c:v>221</c:v>
                </c:pt>
                <c:pt idx="30">
                  <c:v>221</c:v>
                </c:pt>
                <c:pt idx="31">
                  <c:v>141</c:v>
                </c:pt>
                <c:pt idx="32">
                  <c:v>141</c:v>
                </c:pt>
                <c:pt idx="33">
                  <c:v>141</c:v>
                </c:pt>
                <c:pt idx="34">
                  <c:v>133</c:v>
                </c:pt>
                <c:pt idx="35">
                  <c:v>133</c:v>
                </c:pt>
                <c:pt idx="36">
                  <c:v>130</c:v>
                </c:pt>
                <c:pt idx="37">
                  <c:v>127</c:v>
                </c:pt>
                <c:pt idx="38">
                  <c:v>121</c:v>
                </c:pt>
                <c:pt idx="39">
                  <c:v>121</c:v>
                </c:pt>
                <c:pt idx="40">
                  <c:v>115</c:v>
                </c:pt>
                <c:pt idx="41">
                  <c:v>116</c:v>
                </c:pt>
                <c:pt idx="42">
                  <c:v>116</c:v>
                </c:pt>
                <c:pt idx="43">
                  <c:v>118</c:v>
                </c:pt>
                <c:pt idx="44">
                  <c:v>112</c:v>
                </c:pt>
                <c:pt idx="45">
                  <c:v>112</c:v>
                </c:pt>
                <c:pt idx="46">
                  <c:v>112</c:v>
                </c:pt>
                <c:pt idx="4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E-4B98-9EE3-7F197E0EE28D}"/>
            </c:ext>
          </c:extLst>
        </c:ser>
        <c:ser>
          <c:idx val="2"/>
          <c:order val="2"/>
          <c:tx>
            <c:strRef>
              <c:f>工作表6!$D$1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工作表6!$D$2:$D$49</c:f>
              <c:numCache>
                <c:formatCode>General</c:formatCode>
                <c:ptCount val="48"/>
                <c:pt idx="0">
                  <c:v>132</c:v>
                </c:pt>
                <c:pt idx="1">
                  <c:v>117</c:v>
                </c:pt>
                <c:pt idx="2">
                  <c:v>124</c:v>
                </c:pt>
                <c:pt idx="3">
                  <c:v>124</c:v>
                </c:pt>
                <c:pt idx="4">
                  <c:v>120</c:v>
                </c:pt>
                <c:pt idx="5">
                  <c:v>123</c:v>
                </c:pt>
                <c:pt idx="6">
                  <c:v>123</c:v>
                </c:pt>
                <c:pt idx="7">
                  <c:v>127</c:v>
                </c:pt>
                <c:pt idx="8">
                  <c:v>132</c:v>
                </c:pt>
                <c:pt idx="9">
                  <c:v>132</c:v>
                </c:pt>
                <c:pt idx="10">
                  <c:v>154</c:v>
                </c:pt>
                <c:pt idx="11">
                  <c:v>154</c:v>
                </c:pt>
                <c:pt idx="12">
                  <c:v>180</c:v>
                </c:pt>
                <c:pt idx="13">
                  <c:v>180</c:v>
                </c:pt>
                <c:pt idx="14">
                  <c:v>229</c:v>
                </c:pt>
                <c:pt idx="15">
                  <c:v>229</c:v>
                </c:pt>
                <c:pt idx="16">
                  <c:v>208</c:v>
                </c:pt>
                <c:pt idx="17">
                  <c:v>228</c:v>
                </c:pt>
                <c:pt idx="18">
                  <c:v>228</c:v>
                </c:pt>
                <c:pt idx="19">
                  <c:v>251</c:v>
                </c:pt>
                <c:pt idx="20">
                  <c:v>238</c:v>
                </c:pt>
                <c:pt idx="21">
                  <c:v>238</c:v>
                </c:pt>
                <c:pt idx="22">
                  <c:v>244</c:v>
                </c:pt>
                <c:pt idx="23">
                  <c:v>244</c:v>
                </c:pt>
                <c:pt idx="24">
                  <c:v>243</c:v>
                </c:pt>
                <c:pt idx="25">
                  <c:v>254</c:v>
                </c:pt>
                <c:pt idx="26">
                  <c:v>291</c:v>
                </c:pt>
                <c:pt idx="27">
                  <c:v>291</c:v>
                </c:pt>
                <c:pt idx="28">
                  <c:v>252</c:v>
                </c:pt>
                <c:pt idx="29">
                  <c:v>189</c:v>
                </c:pt>
                <c:pt idx="30">
                  <c:v>189</c:v>
                </c:pt>
                <c:pt idx="31">
                  <c:v>144</c:v>
                </c:pt>
                <c:pt idx="32">
                  <c:v>142</c:v>
                </c:pt>
                <c:pt idx="33">
                  <c:v>142</c:v>
                </c:pt>
                <c:pt idx="34">
                  <c:v>139</c:v>
                </c:pt>
                <c:pt idx="35">
                  <c:v>139</c:v>
                </c:pt>
                <c:pt idx="36">
                  <c:v>127</c:v>
                </c:pt>
                <c:pt idx="37">
                  <c:v>125</c:v>
                </c:pt>
                <c:pt idx="38">
                  <c:v>119</c:v>
                </c:pt>
                <c:pt idx="39">
                  <c:v>119</c:v>
                </c:pt>
                <c:pt idx="40">
                  <c:v>122</c:v>
                </c:pt>
                <c:pt idx="41">
                  <c:v>117</c:v>
                </c:pt>
                <c:pt idx="42">
                  <c:v>117</c:v>
                </c:pt>
                <c:pt idx="43">
                  <c:v>122</c:v>
                </c:pt>
                <c:pt idx="44">
                  <c:v>118</c:v>
                </c:pt>
                <c:pt idx="45">
                  <c:v>118</c:v>
                </c:pt>
                <c:pt idx="46">
                  <c:v>116</c:v>
                </c:pt>
                <c:pt idx="47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E-4B98-9EE3-7F197E0EE28D}"/>
            </c:ext>
          </c:extLst>
        </c:ser>
        <c:ser>
          <c:idx val="3"/>
          <c:order val="3"/>
          <c:tx>
            <c:strRef>
              <c:f>工作表6!$E$1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工作表6!$E$2:$E$49</c:f>
              <c:numCache>
                <c:formatCode>General</c:formatCode>
                <c:ptCount val="48"/>
                <c:pt idx="0">
                  <c:v>127</c:v>
                </c:pt>
                <c:pt idx="1">
                  <c:v>124</c:v>
                </c:pt>
                <c:pt idx="2">
                  <c:v>128</c:v>
                </c:pt>
                <c:pt idx="3">
                  <c:v>128</c:v>
                </c:pt>
                <c:pt idx="4">
                  <c:v>126</c:v>
                </c:pt>
                <c:pt idx="5">
                  <c:v>126</c:v>
                </c:pt>
                <c:pt idx="6">
                  <c:v>126</c:v>
                </c:pt>
                <c:pt idx="7">
                  <c:v>121</c:v>
                </c:pt>
                <c:pt idx="8">
                  <c:v>133</c:v>
                </c:pt>
                <c:pt idx="9">
                  <c:v>133</c:v>
                </c:pt>
                <c:pt idx="10">
                  <c:v>152</c:v>
                </c:pt>
                <c:pt idx="11">
                  <c:v>152</c:v>
                </c:pt>
                <c:pt idx="12">
                  <c:v>195</c:v>
                </c:pt>
                <c:pt idx="13">
                  <c:v>195</c:v>
                </c:pt>
                <c:pt idx="14">
                  <c:v>267</c:v>
                </c:pt>
                <c:pt idx="15">
                  <c:v>267</c:v>
                </c:pt>
                <c:pt idx="16">
                  <c:v>214</c:v>
                </c:pt>
                <c:pt idx="17">
                  <c:v>231</c:v>
                </c:pt>
                <c:pt idx="18">
                  <c:v>231</c:v>
                </c:pt>
                <c:pt idx="19">
                  <c:v>252</c:v>
                </c:pt>
                <c:pt idx="20">
                  <c:v>276</c:v>
                </c:pt>
                <c:pt idx="21">
                  <c:v>276</c:v>
                </c:pt>
                <c:pt idx="22">
                  <c:v>294</c:v>
                </c:pt>
                <c:pt idx="23">
                  <c:v>294</c:v>
                </c:pt>
                <c:pt idx="24">
                  <c:v>248</c:v>
                </c:pt>
                <c:pt idx="25">
                  <c:v>292</c:v>
                </c:pt>
                <c:pt idx="26">
                  <c:v>327</c:v>
                </c:pt>
                <c:pt idx="27">
                  <c:v>327</c:v>
                </c:pt>
                <c:pt idx="28">
                  <c:v>327</c:v>
                </c:pt>
                <c:pt idx="29">
                  <c:v>221</c:v>
                </c:pt>
                <c:pt idx="30">
                  <c:v>221</c:v>
                </c:pt>
                <c:pt idx="31">
                  <c:v>142</c:v>
                </c:pt>
                <c:pt idx="32">
                  <c:v>265</c:v>
                </c:pt>
                <c:pt idx="33">
                  <c:v>265</c:v>
                </c:pt>
                <c:pt idx="34">
                  <c:v>226</c:v>
                </c:pt>
                <c:pt idx="35">
                  <c:v>226</c:v>
                </c:pt>
                <c:pt idx="36">
                  <c:v>153</c:v>
                </c:pt>
                <c:pt idx="37">
                  <c:v>138</c:v>
                </c:pt>
                <c:pt idx="38">
                  <c:v>129</c:v>
                </c:pt>
                <c:pt idx="39">
                  <c:v>129</c:v>
                </c:pt>
                <c:pt idx="40">
                  <c:v>153</c:v>
                </c:pt>
                <c:pt idx="41">
                  <c:v>122</c:v>
                </c:pt>
                <c:pt idx="42">
                  <c:v>122</c:v>
                </c:pt>
                <c:pt idx="43">
                  <c:v>128</c:v>
                </c:pt>
                <c:pt idx="44">
                  <c:v>129</c:v>
                </c:pt>
                <c:pt idx="45">
                  <c:v>129</c:v>
                </c:pt>
                <c:pt idx="46">
                  <c:v>117</c:v>
                </c:pt>
                <c:pt idx="47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E-4B98-9EE3-7F197E0EE28D}"/>
            </c:ext>
          </c:extLst>
        </c:ser>
        <c:ser>
          <c:idx val="4"/>
          <c:order val="4"/>
          <c:tx>
            <c:strRef>
              <c:f>工作表6!$F$1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工作表6!$F$2:$F$49</c:f>
              <c:numCache>
                <c:formatCode>General</c:formatCode>
                <c:ptCount val="48"/>
                <c:pt idx="0">
                  <c:v>122</c:v>
                </c:pt>
                <c:pt idx="1">
                  <c:v>125</c:v>
                </c:pt>
                <c:pt idx="2">
                  <c:v>133</c:v>
                </c:pt>
                <c:pt idx="3">
                  <c:v>133</c:v>
                </c:pt>
                <c:pt idx="4">
                  <c:v>125</c:v>
                </c:pt>
                <c:pt idx="5">
                  <c:v>128</c:v>
                </c:pt>
                <c:pt idx="6">
                  <c:v>128</c:v>
                </c:pt>
                <c:pt idx="7">
                  <c:v>129</c:v>
                </c:pt>
                <c:pt idx="8">
                  <c:v>136</c:v>
                </c:pt>
                <c:pt idx="9">
                  <c:v>136</c:v>
                </c:pt>
                <c:pt idx="10">
                  <c:v>152</c:v>
                </c:pt>
                <c:pt idx="11">
                  <c:v>152</c:v>
                </c:pt>
                <c:pt idx="12">
                  <c:v>192</c:v>
                </c:pt>
                <c:pt idx="13">
                  <c:v>192</c:v>
                </c:pt>
                <c:pt idx="14">
                  <c:v>266</c:v>
                </c:pt>
                <c:pt idx="15">
                  <c:v>266</c:v>
                </c:pt>
                <c:pt idx="16">
                  <c:v>226</c:v>
                </c:pt>
                <c:pt idx="17">
                  <c:v>259</c:v>
                </c:pt>
                <c:pt idx="18">
                  <c:v>259</c:v>
                </c:pt>
                <c:pt idx="19">
                  <c:v>302</c:v>
                </c:pt>
                <c:pt idx="20">
                  <c:v>327</c:v>
                </c:pt>
                <c:pt idx="21">
                  <c:v>327</c:v>
                </c:pt>
                <c:pt idx="22">
                  <c:v>316</c:v>
                </c:pt>
                <c:pt idx="23">
                  <c:v>316</c:v>
                </c:pt>
                <c:pt idx="24">
                  <c:v>251</c:v>
                </c:pt>
                <c:pt idx="25">
                  <c:v>313</c:v>
                </c:pt>
                <c:pt idx="26">
                  <c:v>344</c:v>
                </c:pt>
                <c:pt idx="27">
                  <c:v>344</c:v>
                </c:pt>
                <c:pt idx="28">
                  <c:v>296</c:v>
                </c:pt>
                <c:pt idx="29">
                  <c:v>276</c:v>
                </c:pt>
                <c:pt idx="30">
                  <c:v>276</c:v>
                </c:pt>
                <c:pt idx="31">
                  <c:v>155</c:v>
                </c:pt>
                <c:pt idx="32">
                  <c:v>147</c:v>
                </c:pt>
                <c:pt idx="33">
                  <c:v>147</c:v>
                </c:pt>
                <c:pt idx="34">
                  <c:v>238</c:v>
                </c:pt>
                <c:pt idx="35">
                  <c:v>238</c:v>
                </c:pt>
                <c:pt idx="36">
                  <c:v>139</c:v>
                </c:pt>
                <c:pt idx="37">
                  <c:v>144</c:v>
                </c:pt>
                <c:pt idx="38">
                  <c:v>123</c:v>
                </c:pt>
                <c:pt idx="39">
                  <c:v>123</c:v>
                </c:pt>
                <c:pt idx="40">
                  <c:v>129</c:v>
                </c:pt>
                <c:pt idx="41">
                  <c:v>127</c:v>
                </c:pt>
                <c:pt idx="42">
                  <c:v>127</c:v>
                </c:pt>
                <c:pt idx="43">
                  <c:v>117</c:v>
                </c:pt>
                <c:pt idx="44">
                  <c:v>119</c:v>
                </c:pt>
                <c:pt idx="45">
                  <c:v>119</c:v>
                </c:pt>
                <c:pt idx="46">
                  <c:v>128</c:v>
                </c:pt>
                <c:pt idx="4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E-4B98-9EE3-7F197E0EE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2802816"/>
        <c:axId val="192802400"/>
      </c:lineChart>
      <c:catAx>
        <c:axId val="19280281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2802400"/>
        <c:crosses val="autoZero"/>
        <c:auto val="1"/>
        <c:lblAlgn val="ctr"/>
        <c:lblOffset val="100"/>
        <c:noMultiLvlLbl val="0"/>
      </c:catAx>
      <c:valAx>
        <c:axId val="19280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28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200" b="0" i="0" baseline="0">
                <a:effectLst/>
              </a:rPr>
              <a:t>三重</a:t>
            </a:r>
            <a:r>
              <a:rPr lang="zh-TW" altLang="zh-TW" sz="1200" b="0" i="0" baseline="0">
                <a:effectLst/>
              </a:rPr>
              <a:t>段車種比例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CB-4B92-BEF5-BE39919E52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CB-4B92-BEF5-BE39919E52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CB-4B92-BEF5-BE39919E52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CB-4B92-BEF5-BE39919E52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CB-4B92-BEF5-BE39919E52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車種!$H$11:$H$15</c:f>
              <c:strCache>
                <c:ptCount val="5"/>
                <c:pt idx="0">
                  <c:v>小客車比例</c:v>
                </c:pt>
                <c:pt idx="1">
                  <c:v>大客車比例</c:v>
                </c:pt>
                <c:pt idx="2">
                  <c:v>小貨車比例</c:v>
                </c:pt>
                <c:pt idx="3">
                  <c:v>大貨車比例</c:v>
                </c:pt>
                <c:pt idx="4">
                  <c:v>聯結車比例</c:v>
                </c:pt>
              </c:strCache>
            </c:strRef>
          </c:cat>
          <c:val>
            <c:numRef>
              <c:f>車種!$I$11:$I$15</c:f>
              <c:numCache>
                <c:formatCode>0%</c:formatCode>
                <c:ptCount val="5"/>
                <c:pt idx="0">
                  <c:v>0.7002987818892209</c:v>
                </c:pt>
                <c:pt idx="1">
                  <c:v>0.18455527464950586</c:v>
                </c:pt>
                <c:pt idx="2">
                  <c:v>2.5281544472535049E-2</c:v>
                </c:pt>
                <c:pt idx="3">
                  <c:v>4.2748793380831991E-2</c:v>
                </c:pt>
                <c:pt idx="4">
                  <c:v>4.711560560790623E-2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CB-4B92-BEF5-BE39919E52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9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4</a:t>
            </a:r>
            <a:r>
              <a:rPr lang="zh-TW" altLang="en-US"/>
              <a:t>小時間的速率變化</a:t>
            </a:r>
            <a:endParaRPr lang="en-US" altLang="zh-TW"/>
          </a:p>
          <a:p>
            <a:pPr>
              <a:defRPr/>
            </a:pPr>
            <a:r>
              <a:rPr lang="en-US" altLang="zh-TW"/>
              <a:t>(</a:t>
            </a:r>
            <a:r>
              <a:rPr lang="zh-TW" altLang="en-US"/>
              <a:t>台北段</a:t>
            </a:r>
            <a:r>
              <a:rPr lang="en-US" altLang="zh-TW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SMS!$B$1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SMS!$B$2:$B$49</c:f>
              <c:numCache>
                <c:formatCode>General</c:formatCode>
                <c:ptCount val="48"/>
                <c:pt idx="0">
                  <c:v>86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75</c:v>
                </c:pt>
                <c:pt idx="13">
                  <c:v>75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75</c:v>
                </c:pt>
                <c:pt idx="25">
                  <c:v>54</c:v>
                </c:pt>
                <c:pt idx="26">
                  <c:v>28</c:v>
                </c:pt>
                <c:pt idx="27">
                  <c:v>28</c:v>
                </c:pt>
                <c:pt idx="28">
                  <c:v>18</c:v>
                </c:pt>
                <c:pt idx="29">
                  <c:v>23</c:v>
                </c:pt>
                <c:pt idx="30">
                  <c:v>23</c:v>
                </c:pt>
                <c:pt idx="31">
                  <c:v>46</c:v>
                </c:pt>
                <c:pt idx="32">
                  <c:v>54</c:v>
                </c:pt>
                <c:pt idx="33">
                  <c:v>54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7">
                  <c:v>77</c:v>
                </c:pt>
                <c:pt idx="38">
                  <c:v>86</c:v>
                </c:pt>
                <c:pt idx="39">
                  <c:v>86</c:v>
                </c:pt>
                <c:pt idx="40">
                  <c:v>82</c:v>
                </c:pt>
                <c:pt idx="41">
                  <c:v>79</c:v>
                </c:pt>
                <c:pt idx="42">
                  <c:v>79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F-45EB-AB15-85C745781D7B}"/>
            </c:ext>
          </c:extLst>
        </c:ser>
        <c:ser>
          <c:idx val="1"/>
          <c:order val="1"/>
          <c:tx>
            <c:strRef>
              <c:f>SMS!$C$1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SMS!$C$2:$C$49</c:f>
              <c:numCache>
                <c:formatCode>General</c:formatCode>
                <c:ptCount val="48"/>
                <c:pt idx="0">
                  <c:v>86</c:v>
                </c:pt>
                <c:pt idx="1">
                  <c:v>82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79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79</c:v>
                </c:pt>
                <c:pt idx="20">
                  <c:v>75</c:v>
                </c:pt>
                <c:pt idx="21">
                  <c:v>75</c:v>
                </c:pt>
                <c:pt idx="22">
                  <c:v>79</c:v>
                </c:pt>
                <c:pt idx="23">
                  <c:v>79</c:v>
                </c:pt>
                <c:pt idx="24">
                  <c:v>75</c:v>
                </c:pt>
                <c:pt idx="25">
                  <c:v>50</c:v>
                </c:pt>
                <c:pt idx="26">
                  <c:v>28</c:v>
                </c:pt>
                <c:pt idx="27">
                  <c:v>28</c:v>
                </c:pt>
                <c:pt idx="28">
                  <c:v>18</c:v>
                </c:pt>
                <c:pt idx="29">
                  <c:v>25</c:v>
                </c:pt>
                <c:pt idx="30">
                  <c:v>25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7">
                  <c:v>75</c:v>
                </c:pt>
                <c:pt idx="38">
                  <c:v>86</c:v>
                </c:pt>
                <c:pt idx="39">
                  <c:v>86</c:v>
                </c:pt>
                <c:pt idx="40">
                  <c:v>75</c:v>
                </c:pt>
                <c:pt idx="41">
                  <c:v>79</c:v>
                </c:pt>
                <c:pt idx="42">
                  <c:v>79</c:v>
                </c:pt>
                <c:pt idx="43">
                  <c:v>82</c:v>
                </c:pt>
                <c:pt idx="44">
                  <c:v>81</c:v>
                </c:pt>
                <c:pt idx="45">
                  <c:v>81</c:v>
                </c:pt>
                <c:pt idx="46">
                  <c:v>79</c:v>
                </c:pt>
                <c:pt idx="4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F-45EB-AB15-85C745781D7B}"/>
            </c:ext>
          </c:extLst>
        </c:ser>
        <c:ser>
          <c:idx val="2"/>
          <c:order val="2"/>
          <c:tx>
            <c:strRef>
              <c:f>SMS!$D$1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SMS!$D$2:$D$49</c:f>
              <c:numCache>
                <c:formatCode>General</c:formatCode>
                <c:ptCount val="48"/>
                <c:pt idx="0">
                  <c:v>79</c:v>
                </c:pt>
                <c:pt idx="1">
                  <c:v>79</c:v>
                </c:pt>
                <c:pt idx="2">
                  <c:v>75</c:v>
                </c:pt>
                <c:pt idx="3">
                  <c:v>75</c:v>
                </c:pt>
                <c:pt idx="4">
                  <c:v>86</c:v>
                </c:pt>
                <c:pt idx="5">
                  <c:v>75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72</c:v>
                </c:pt>
                <c:pt idx="18">
                  <c:v>72</c:v>
                </c:pt>
                <c:pt idx="19">
                  <c:v>82</c:v>
                </c:pt>
                <c:pt idx="20">
                  <c:v>75</c:v>
                </c:pt>
                <c:pt idx="21">
                  <c:v>75</c:v>
                </c:pt>
                <c:pt idx="22">
                  <c:v>81</c:v>
                </c:pt>
                <c:pt idx="23">
                  <c:v>81</c:v>
                </c:pt>
                <c:pt idx="24">
                  <c:v>75</c:v>
                </c:pt>
                <c:pt idx="25">
                  <c:v>41</c:v>
                </c:pt>
                <c:pt idx="26">
                  <c:v>25</c:v>
                </c:pt>
                <c:pt idx="27">
                  <c:v>25</c:v>
                </c:pt>
                <c:pt idx="28">
                  <c:v>21</c:v>
                </c:pt>
                <c:pt idx="29">
                  <c:v>25</c:v>
                </c:pt>
                <c:pt idx="30">
                  <c:v>25</c:v>
                </c:pt>
                <c:pt idx="31">
                  <c:v>48</c:v>
                </c:pt>
                <c:pt idx="32">
                  <c:v>43</c:v>
                </c:pt>
                <c:pt idx="33">
                  <c:v>43</c:v>
                </c:pt>
                <c:pt idx="34">
                  <c:v>82</c:v>
                </c:pt>
                <c:pt idx="35">
                  <c:v>82</c:v>
                </c:pt>
                <c:pt idx="36">
                  <c:v>75</c:v>
                </c:pt>
                <c:pt idx="37">
                  <c:v>75</c:v>
                </c:pt>
                <c:pt idx="38">
                  <c:v>82</c:v>
                </c:pt>
                <c:pt idx="39">
                  <c:v>82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81</c:v>
                </c:pt>
                <c:pt idx="47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F-45EB-AB15-85C745781D7B}"/>
            </c:ext>
          </c:extLst>
        </c:ser>
        <c:ser>
          <c:idx val="3"/>
          <c:order val="3"/>
          <c:tx>
            <c:strRef>
              <c:f>SMS!$E$1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SMS!$E$2:$E$49</c:f>
              <c:numCache>
                <c:formatCode>General</c:formatCode>
                <c:ptCount val="48"/>
                <c:pt idx="0">
                  <c:v>82</c:v>
                </c:pt>
                <c:pt idx="1">
                  <c:v>79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77</c:v>
                </c:pt>
                <c:pt idx="6">
                  <c:v>77</c:v>
                </c:pt>
                <c:pt idx="7">
                  <c:v>73</c:v>
                </c:pt>
                <c:pt idx="8">
                  <c:v>68</c:v>
                </c:pt>
                <c:pt idx="9">
                  <c:v>68</c:v>
                </c:pt>
                <c:pt idx="10">
                  <c:v>75</c:v>
                </c:pt>
                <c:pt idx="11">
                  <c:v>75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79</c:v>
                </c:pt>
                <c:pt idx="21">
                  <c:v>79</c:v>
                </c:pt>
                <c:pt idx="22">
                  <c:v>73</c:v>
                </c:pt>
                <c:pt idx="23">
                  <c:v>73</c:v>
                </c:pt>
                <c:pt idx="24">
                  <c:v>72</c:v>
                </c:pt>
                <c:pt idx="25">
                  <c:v>57</c:v>
                </c:pt>
                <c:pt idx="26">
                  <c:v>25</c:v>
                </c:pt>
                <c:pt idx="27">
                  <c:v>25</c:v>
                </c:pt>
                <c:pt idx="28">
                  <c:v>21</c:v>
                </c:pt>
                <c:pt idx="29">
                  <c:v>25</c:v>
                </c:pt>
                <c:pt idx="30">
                  <c:v>25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72</c:v>
                </c:pt>
                <c:pt idx="35">
                  <c:v>72</c:v>
                </c:pt>
                <c:pt idx="36">
                  <c:v>68</c:v>
                </c:pt>
                <c:pt idx="37">
                  <c:v>72</c:v>
                </c:pt>
                <c:pt idx="38">
                  <c:v>84</c:v>
                </c:pt>
                <c:pt idx="39">
                  <c:v>84</c:v>
                </c:pt>
                <c:pt idx="40">
                  <c:v>68</c:v>
                </c:pt>
                <c:pt idx="41">
                  <c:v>75</c:v>
                </c:pt>
                <c:pt idx="42">
                  <c:v>75</c:v>
                </c:pt>
                <c:pt idx="43">
                  <c:v>79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AF-45EB-AB15-85C745781D7B}"/>
            </c:ext>
          </c:extLst>
        </c:ser>
        <c:ser>
          <c:idx val="4"/>
          <c:order val="4"/>
          <c:tx>
            <c:strRef>
              <c:f>SMS!$F$1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SMS!$F$2:$F$49</c:f>
              <c:numCache>
                <c:formatCode>General</c:formatCode>
                <c:ptCount val="48"/>
                <c:pt idx="0">
                  <c:v>82</c:v>
                </c:pt>
                <c:pt idx="1">
                  <c:v>86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75</c:v>
                </c:pt>
                <c:pt idx="8">
                  <c:v>68</c:v>
                </c:pt>
                <c:pt idx="9">
                  <c:v>68</c:v>
                </c:pt>
                <c:pt idx="10">
                  <c:v>77</c:v>
                </c:pt>
                <c:pt idx="11">
                  <c:v>77</c:v>
                </c:pt>
                <c:pt idx="12">
                  <c:v>72</c:v>
                </c:pt>
                <c:pt idx="13">
                  <c:v>72</c:v>
                </c:pt>
                <c:pt idx="14">
                  <c:v>82</c:v>
                </c:pt>
                <c:pt idx="15">
                  <c:v>82</c:v>
                </c:pt>
                <c:pt idx="16">
                  <c:v>68</c:v>
                </c:pt>
                <c:pt idx="17">
                  <c:v>75</c:v>
                </c:pt>
                <c:pt idx="18">
                  <c:v>75</c:v>
                </c:pt>
                <c:pt idx="19">
                  <c:v>72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68</c:v>
                </c:pt>
                <c:pt idx="25">
                  <c:v>61</c:v>
                </c:pt>
                <c:pt idx="26">
                  <c:v>32</c:v>
                </c:pt>
                <c:pt idx="27">
                  <c:v>32</c:v>
                </c:pt>
                <c:pt idx="28">
                  <c:v>21</c:v>
                </c:pt>
                <c:pt idx="31">
                  <c:v>46</c:v>
                </c:pt>
                <c:pt idx="32">
                  <c:v>50</c:v>
                </c:pt>
                <c:pt idx="33">
                  <c:v>50</c:v>
                </c:pt>
                <c:pt idx="34">
                  <c:v>79</c:v>
                </c:pt>
                <c:pt idx="35">
                  <c:v>79</c:v>
                </c:pt>
                <c:pt idx="36">
                  <c:v>75</c:v>
                </c:pt>
                <c:pt idx="38">
                  <c:v>86</c:v>
                </c:pt>
                <c:pt idx="39">
                  <c:v>86</c:v>
                </c:pt>
                <c:pt idx="40">
                  <c:v>79</c:v>
                </c:pt>
                <c:pt idx="41">
                  <c:v>75</c:v>
                </c:pt>
                <c:pt idx="42">
                  <c:v>75</c:v>
                </c:pt>
                <c:pt idx="43">
                  <c:v>82</c:v>
                </c:pt>
                <c:pt idx="44">
                  <c:v>86</c:v>
                </c:pt>
                <c:pt idx="45">
                  <c:v>86</c:v>
                </c:pt>
                <c:pt idx="46">
                  <c:v>77</c:v>
                </c:pt>
                <c:pt idx="4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AF-45EB-AB15-85C74578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23519648"/>
        <c:axId val="923520064"/>
      </c:lineChart>
      <c:catAx>
        <c:axId val="92351964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23520064"/>
        <c:crosses val="autoZero"/>
        <c:auto val="1"/>
        <c:lblAlgn val="ctr"/>
        <c:lblOffset val="100"/>
        <c:noMultiLvlLbl val="0"/>
      </c:catAx>
      <c:valAx>
        <c:axId val="92352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235196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/>
              <a:t>4</a:t>
            </a:r>
            <a:r>
              <a:rPr lang="zh-TW"/>
              <a:t>小時間的速率變化</a:t>
            </a:r>
          </a:p>
          <a:p>
            <a:pPr>
              <a:defRPr/>
            </a:pPr>
            <a:r>
              <a:rPr lang="en-US"/>
              <a:t>(</a:t>
            </a:r>
            <a:r>
              <a:rPr lang="zh-TW"/>
              <a:t>三重段</a:t>
            </a:r>
            <a:r>
              <a:rPr lang="en-US"/>
              <a:t>)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SMS!$Q$1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SMS!$Q$2:$Q$49</c:f>
              <c:numCache>
                <c:formatCode>General</c:formatCode>
                <c:ptCount val="48"/>
                <c:pt idx="0">
                  <c:v>86</c:v>
                </c:pt>
                <c:pt idx="1">
                  <c:v>90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79</c:v>
                </c:pt>
                <c:pt idx="9">
                  <c:v>79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43</c:v>
                </c:pt>
                <c:pt idx="23">
                  <c:v>43</c:v>
                </c:pt>
                <c:pt idx="24">
                  <c:v>39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50</c:v>
                </c:pt>
                <c:pt idx="30">
                  <c:v>50</c:v>
                </c:pt>
                <c:pt idx="31">
                  <c:v>75</c:v>
                </c:pt>
                <c:pt idx="32">
                  <c:v>72</c:v>
                </c:pt>
                <c:pt idx="33">
                  <c:v>72</c:v>
                </c:pt>
                <c:pt idx="34">
                  <c:v>75</c:v>
                </c:pt>
                <c:pt idx="35">
                  <c:v>75</c:v>
                </c:pt>
                <c:pt idx="36">
                  <c:v>79</c:v>
                </c:pt>
                <c:pt idx="37">
                  <c:v>82</c:v>
                </c:pt>
                <c:pt idx="38">
                  <c:v>82</c:v>
                </c:pt>
                <c:pt idx="39">
                  <c:v>82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3-4360-B49F-B53275F1FBB3}"/>
            </c:ext>
          </c:extLst>
        </c:ser>
        <c:ser>
          <c:idx val="1"/>
          <c:order val="1"/>
          <c:tx>
            <c:strRef>
              <c:f>SMS!$R$1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SMS!$R$2:$R$49</c:f>
              <c:numCache>
                <c:formatCode>General</c:formatCode>
                <c:ptCount val="48"/>
                <c:pt idx="0">
                  <c:v>82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79</c:v>
                </c:pt>
                <c:pt idx="9">
                  <c:v>79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28</c:v>
                </c:pt>
                <c:pt idx="29">
                  <c:v>46</c:v>
                </c:pt>
                <c:pt idx="30">
                  <c:v>46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75</c:v>
                </c:pt>
                <c:pt idx="35">
                  <c:v>75</c:v>
                </c:pt>
                <c:pt idx="36">
                  <c:v>79</c:v>
                </c:pt>
                <c:pt idx="37">
                  <c:v>79</c:v>
                </c:pt>
                <c:pt idx="38">
                  <c:v>82</c:v>
                </c:pt>
                <c:pt idx="39">
                  <c:v>82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86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3-4360-B49F-B53275F1FBB3}"/>
            </c:ext>
          </c:extLst>
        </c:ser>
        <c:ser>
          <c:idx val="2"/>
          <c:order val="2"/>
          <c:tx>
            <c:strRef>
              <c:f>SMS!$S$1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SMS!$S$2:$S$49</c:f>
              <c:numCache>
                <c:formatCode>General</c:formatCode>
                <c:ptCount val="48"/>
                <c:pt idx="0">
                  <c:v>75</c:v>
                </c:pt>
                <c:pt idx="1">
                  <c:v>86</c:v>
                </c:pt>
                <c:pt idx="2">
                  <c:v>82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82</c:v>
                </c:pt>
                <c:pt idx="7">
                  <c:v>81</c:v>
                </c:pt>
                <c:pt idx="8">
                  <c:v>75</c:v>
                </c:pt>
                <c:pt idx="9">
                  <c:v>75</c:v>
                </c:pt>
                <c:pt idx="10">
                  <c:v>64</c:v>
                </c:pt>
                <c:pt idx="11">
                  <c:v>64</c:v>
                </c:pt>
                <c:pt idx="12">
                  <c:v>57</c:v>
                </c:pt>
                <c:pt idx="13">
                  <c:v>57</c:v>
                </c:pt>
                <c:pt idx="14">
                  <c:v>43</c:v>
                </c:pt>
                <c:pt idx="15">
                  <c:v>43</c:v>
                </c:pt>
                <c:pt idx="16">
                  <c:v>48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43</c:v>
                </c:pt>
                <c:pt idx="21">
                  <c:v>43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34</c:v>
                </c:pt>
                <c:pt idx="27">
                  <c:v>34</c:v>
                </c:pt>
                <c:pt idx="28">
                  <c:v>39</c:v>
                </c:pt>
                <c:pt idx="29">
                  <c:v>54</c:v>
                </c:pt>
                <c:pt idx="30">
                  <c:v>54</c:v>
                </c:pt>
                <c:pt idx="31">
                  <c:v>72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79</c:v>
                </c:pt>
                <c:pt idx="37">
                  <c:v>82</c:v>
                </c:pt>
                <c:pt idx="38">
                  <c:v>86</c:v>
                </c:pt>
                <c:pt idx="39">
                  <c:v>86</c:v>
                </c:pt>
                <c:pt idx="40">
                  <c:v>82</c:v>
                </c:pt>
                <c:pt idx="41">
                  <c:v>88</c:v>
                </c:pt>
                <c:pt idx="42">
                  <c:v>88</c:v>
                </c:pt>
                <c:pt idx="43">
                  <c:v>82</c:v>
                </c:pt>
                <c:pt idx="44">
                  <c:v>86</c:v>
                </c:pt>
                <c:pt idx="45">
                  <c:v>86</c:v>
                </c:pt>
                <c:pt idx="46">
                  <c:v>90</c:v>
                </c:pt>
                <c:pt idx="4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C3-4360-B49F-B53275F1FBB3}"/>
            </c:ext>
          </c:extLst>
        </c:ser>
        <c:ser>
          <c:idx val="3"/>
          <c:order val="3"/>
          <c:tx>
            <c:strRef>
              <c:f>SMS!$T$1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SMS!$T$2:$T$49</c:f>
              <c:numCache>
                <c:formatCode>General</c:formatCode>
                <c:ptCount val="48"/>
                <c:pt idx="0">
                  <c:v>81</c:v>
                </c:pt>
                <c:pt idx="1">
                  <c:v>82</c:v>
                </c:pt>
                <c:pt idx="2">
                  <c:v>79</c:v>
                </c:pt>
                <c:pt idx="3">
                  <c:v>79</c:v>
                </c:pt>
                <c:pt idx="4">
                  <c:v>81</c:v>
                </c:pt>
                <c:pt idx="5">
                  <c:v>82</c:v>
                </c:pt>
                <c:pt idx="6">
                  <c:v>82</c:v>
                </c:pt>
                <c:pt idx="7">
                  <c:v>84</c:v>
                </c:pt>
                <c:pt idx="8">
                  <c:v>75</c:v>
                </c:pt>
                <c:pt idx="9">
                  <c:v>75</c:v>
                </c:pt>
                <c:pt idx="10">
                  <c:v>68</c:v>
                </c:pt>
                <c:pt idx="11">
                  <c:v>68</c:v>
                </c:pt>
                <c:pt idx="12">
                  <c:v>50</c:v>
                </c:pt>
                <c:pt idx="13">
                  <c:v>50</c:v>
                </c:pt>
                <c:pt idx="14">
                  <c:v>37</c:v>
                </c:pt>
                <c:pt idx="15">
                  <c:v>37</c:v>
                </c:pt>
                <c:pt idx="16">
                  <c:v>46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36</c:v>
                </c:pt>
                <c:pt idx="21">
                  <c:v>36</c:v>
                </c:pt>
                <c:pt idx="22">
                  <c:v>34</c:v>
                </c:pt>
                <c:pt idx="23">
                  <c:v>34</c:v>
                </c:pt>
                <c:pt idx="24">
                  <c:v>39</c:v>
                </c:pt>
                <c:pt idx="25">
                  <c:v>34</c:v>
                </c:pt>
                <c:pt idx="26">
                  <c:v>28</c:v>
                </c:pt>
                <c:pt idx="27">
                  <c:v>28</c:v>
                </c:pt>
                <c:pt idx="28">
                  <c:v>30</c:v>
                </c:pt>
                <c:pt idx="29">
                  <c:v>45</c:v>
                </c:pt>
                <c:pt idx="30">
                  <c:v>45</c:v>
                </c:pt>
                <c:pt idx="31">
                  <c:v>72</c:v>
                </c:pt>
                <c:pt idx="32">
                  <c:v>36</c:v>
                </c:pt>
                <c:pt idx="33">
                  <c:v>36</c:v>
                </c:pt>
                <c:pt idx="34">
                  <c:v>54</c:v>
                </c:pt>
                <c:pt idx="35">
                  <c:v>54</c:v>
                </c:pt>
                <c:pt idx="36">
                  <c:v>64</c:v>
                </c:pt>
                <c:pt idx="37">
                  <c:v>73</c:v>
                </c:pt>
                <c:pt idx="38">
                  <c:v>79</c:v>
                </c:pt>
                <c:pt idx="39">
                  <c:v>79</c:v>
                </c:pt>
                <c:pt idx="40">
                  <c:v>64</c:v>
                </c:pt>
                <c:pt idx="41">
                  <c:v>82</c:v>
                </c:pt>
                <c:pt idx="42">
                  <c:v>82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86</c:v>
                </c:pt>
                <c:pt idx="47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C3-4360-B49F-B53275F1FBB3}"/>
            </c:ext>
          </c:extLst>
        </c:ser>
        <c:ser>
          <c:idx val="4"/>
          <c:order val="4"/>
          <c:tx>
            <c:strRef>
              <c:f>SMS!$U$1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SMS!$P$2:$P$49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SMS!$U$2:$U$49</c:f>
              <c:numCache>
                <c:formatCode>General</c:formatCode>
                <c:ptCount val="48"/>
                <c:pt idx="0">
                  <c:v>82</c:v>
                </c:pt>
                <c:pt idx="1">
                  <c:v>82</c:v>
                </c:pt>
                <c:pt idx="2">
                  <c:v>75</c:v>
                </c:pt>
                <c:pt idx="3">
                  <c:v>75</c:v>
                </c:pt>
                <c:pt idx="4">
                  <c:v>81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75</c:v>
                </c:pt>
                <c:pt idx="9">
                  <c:v>75</c:v>
                </c:pt>
                <c:pt idx="10">
                  <c:v>68</c:v>
                </c:pt>
                <c:pt idx="11">
                  <c:v>68</c:v>
                </c:pt>
                <c:pt idx="12">
                  <c:v>54</c:v>
                </c:pt>
                <c:pt idx="13">
                  <c:v>54</c:v>
                </c:pt>
                <c:pt idx="14">
                  <c:v>37</c:v>
                </c:pt>
                <c:pt idx="15">
                  <c:v>37</c:v>
                </c:pt>
                <c:pt idx="16">
                  <c:v>43</c:v>
                </c:pt>
                <c:pt idx="17">
                  <c:v>39</c:v>
                </c:pt>
                <c:pt idx="18">
                  <c:v>39</c:v>
                </c:pt>
                <c:pt idx="19">
                  <c:v>32</c:v>
                </c:pt>
                <c:pt idx="20">
                  <c:v>28</c:v>
                </c:pt>
                <c:pt idx="21">
                  <c:v>28</c:v>
                </c:pt>
                <c:pt idx="22">
                  <c:v>32</c:v>
                </c:pt>
                <c:pt idx="23">
                  <c:v>32</c:v>
                </c:pt>
                <c:pt idx="24">
                  <c:v>39</c:v>
                </c:pt>
                <c:pt idx="25">
                  <c:v>32</c:v>
                </c:pt>
                <c:pt idx="26">
                  <c:v>28</c:v>
                </c:pt>
                <c:pt idx="27">
                  <c:v>28</c:v>
                </c:pt>
                <c:pt idx="28">
                  <c:v>34</c:v>
                </c:pt>
                <c:pt idx="29">
                  <c:v>36</c:v>
                </c:pt>
                <c:pt idx="30">
                  <c:v>36</c:v>
                </c:pt>
                <c:pt idx="31">
                  <c:v>64</c:v>
                </c:pt>
                <c:pt idx="32">
                  <c:v>68</c:v>
                </c:pt>
                <c:pt idx="33">
                  <c:v>68</c:v>
                </c:pt>
                <c:pt idx="34">
                  <c:v>50</c:v>
                </c:pt>
                <c:pt idx="35">
                  <c:v>50</c:v>
                </c:pt>
                <c:pt idx="36">
                  <c:v>73</c:v>
                </c:pt>
                <c:pt idx="37">
                  <c:v>72</c:v>
                </c:pt>
                <c:pt idx="38">
                  <c:v>82</c:v>
                </c:pt>
                <c:pt idx="39">
                  <c:v>82</c:v>
                </c:pt>
                <c:pt idx="40">
                  <c:v>79</c:v>
                </c:pt>
                <c:pt idx="41">
                  <c:v>81</c:v>
                </c:pt>
                <c:pt idx="42">
                  <c:v>81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79</c:v>
                </c:pt>
                <c:pt idx="4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C3-4360-B49F-B53275F1F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3537056"/>
        <c:axId val="973539136"/>
      </c:lineChart>
      <c:catAx>
        <c:axId val="97353705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73539136"/>
        <c:crosses val="autoZero"/>
        <c:auto val="1"/>
        <c:lblAlgn val="ctr"/>
        <c:lblOffset val="100"/>
        <c:noMultiLvlLbl val="0"/>
      </c:catAx>
      <c:valAx>
        <c:axId val="97353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9735370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工作表1!$B$2:$B$49</c:f>
              <c:numCache>
                <c:formatCode>General</c:formatCode>
                <c:ptCount val="48"/>
                <c:pt idx="0">
                  <c:v>65</c:v>
                </c:pt>
                <c:pt idx="1">
                  <c:v>66</c:v>
                </c:pt>
                <c:pt idx="2">
                  <c:v>69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  <c:pt idx="10">
                  <c:v>72</c:v>
                </c:pt>
                <c:pt idx="11">
                  <c:v>72</c:v>
                </c:pt>
                <c:pt idx="12">
                  <c:v>75</c:v>
                </c:pt>
                <c:pt idx="13">
                  <c:v>75</c:v>
                </c:pt>
                <c:pt idx="14">
                  <c:v>71</c:v>
                </c:pt>
                <c:pt idx="15">
                  <c:v>71</c:v>
                </c:pt>
                <c:pt idx="16">
                  <c:v>74</c:v>
                </c:pt>
                <c:pt idx="17">
                  <c:v>75</c:v>
                </c:pt>
                <c:pt idx="18">
                  <c:v>75</c:v>
                </c:pt>
                <c:pt idx="19">
                  <c:v>70</c:v>
                </c:pt>
                <c:pt idx="20">
                  <c:v>72</c:v>
                </c:pt>
                <c:pt idx="21">
                  <c:v>72</c:v>
                </c:pt>
                <c:pt idx="22">
                  <c:v>70</c:v>
                </c:pt>
                <c:pt idx="23">
                  <c:v>70</c:v>
                </c:pt>
                <c:pt idx="24">
                  <c:v>74</c:v>
                </c:pt>
                <c:pt idx="25">
                  <c:v>104</c:v>
                </c:pt>
                <c:pt idx="26">
                  <c:v>191</c:v>
                </c:pt>
                <c:pt idx="27">
                  <c:v>191</c:v>
                </c:pt>
                <c:pt idx="28">
                  <c:v>269</c:v>
                </c:pt>
                <c:pt idx="29">
                  <c:v>228</c:v>
                </c:pt>
                <c:pt idx="30">
                  <c:v>228</c:v>
                </c:pt>
                <c:pt idx="31">
                  <c:v>115</c:v>
                </c:pt>
                <c:pt idx="32">
                  <c:v>106</c:v>
                </c:pt>
                <c:pt idx="33">
                  <c:v>106</c:v>
                </c:pt>
                <c:pt idx="34">
                  <c:v>71</c:v>
                </c:pt>
                <c:pt idx="35">
                  <c:v>71</c:v>
                </c:pt>
                <c:pt idx="36">
                  <c:v>76</c:v>
                </c:pt>
                <c:pt idx="37">
                  <c:v>72</c:v>
                </c:pt>
                <c:pt idx="38">
                  <c:v>66</c:v>
                </c:pt>
                <c:pt idx="39">
                  <c:v>66</c:v>
                </c:pt>
                <c:pt idx="40">
                  <c:v>69</c:v>
                </c:pt>
                <c:pt idx="41">
                  <c:v>70</c:v>
                </c:pt>
                <c:pt idx="42">
                  <c:v>70</c:v>
                </c:pt>
                <c:pt idx="43">
                  <c:v>68</c:v>
                </c:pt>
                <c:pt idx="44">
                  <c:v>69</c:v>
                </c:pt>
                <c:pt idx="45">
                  <c:v>69</c:v>
                </c:pt>
                <c:pt idx="46">
                  <c:v>68</c:v>
                </c:pt>
                <c:pt idx="4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0-4725-A6D3-8793C8B90BBB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工作表1!$C$2:$C$49</c:f>
              <c:numCache>
                <c:formatCode>General</c:formatCode>
                <c:ptCount val="48"/>
                <c:pt idx="0">
                  <c:v>66</c:v>
                </c:pt>
                <c:pt idx="1">
                  <c:v>67</c:v>
                </c:pt>
                <c:pt idx="2">
                  <c:v>71</c:v>
                </c:pt>
                <c:pt idx="3">
                  <c:v>71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79</c:v>
                </c:pt>
                <c:pt idx="9">
                  <c:v>79</c:v>
                </c:pt>
                <c:pt idx="10">
                  <c:v>72</c:v>
                </c:pt>
                <c:pt idx="11">
                  <c:v>72</c:v>
                </c:pt>
                <c:pt idx="12">
                  <c:v>77</c:v>
                </c:pt>
                <c:pt idx="13">
                  <c:v>77</c:v>
                </c:pt>
                <c:pt idx="14">
                  <c:v>71</c:v>
                </c:pt>
                <c:pt idx="15">
                  <c:v>71</c:v>
                </c:pt>
                <c:pt idx="16">
                  <c:v>78</c:v>
                </c:pt>
                <c:pt idx="17">
                  <c:v>77</c:v>
                </c:pt>
                <c:pt idx="18">
                  <c:v>77</c:v>
                </c:pt>
                <c:pt idx="19">
                  <c:v>71</c:v>
                </c:pt>
                <c:pt idx="20">
                  <c:v>74</c:v>
                </c:pt>
                <c:pt idx="21">
                  <c:v>74</c:v>
                </c:pt>
                <c:pt idx="22">
                  <c:v>71</c:v>
                </c:pt>
                <c:pt idx="23">
                  <c:v>71</c:v>
                </c:pt>
                <c:pt idx="24">
                  <c:v>76</c:v>
                </c:pt>
                <c:pt idx="25">
                  <c:v>110</c:v>
                </c:pt>
                <c:pt idx="26">
                  <c:v>186</c:v>
                </c:pt>
                <c:pt idx="27">
                  <c:v>186</c:v>
                </c:pt>
                <c:pt idx="28">
                  <c:v>271</c:v>
                </c:pt>
                <c:pt idx="29">
                  <c:v>225</c:v>
                </c:pt>
                <c:pt idx="30">
                  <c:v>225</c:v>
                </c:pt>
                <c:pt idx="31">
                  <c:v>117</c:v>
                </c:pt>
                <c:pt idx="32">
                  <c:v>123</c:v>
                </c:pt>
                <c:pt idx="33">
                  <c:v>123</c:v>
                </c:pt>
                <c:pt idx="34">
                  <c:v>72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66</c:v>
                </c:pt>
                <c:pt idx="39">
                  <c:v>66</c:v>
                </c:pt>
                <c:pt idx="40">
                  <c:v>73</c:v>
                </c:pt>
                <c:pt idx="41">
                  <c:v>72</c:v>
                </c:pt>
                <c:pt idx="42">
                  <c:v>72</c:v>
                </c:pt>
                <c:pt idx="43">
                  <c:v>68</c:v>
                </c:pt>
                <c:pt idx="44">
                  <c:v>69</c:v>
                </c:pt>
                <c:pt idx="45">
                  <c:v>69</c:v>
                </c:pt>
                <c:pt idx="46">
                  <c:v>70</c:v>
                </c:pt>
                <c:pt idx="4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0-4725-A6D3-8793C8B90BBB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工作表1!$D$2:$D$49</c:f>
              <c:numCache>
                <c:formatCode>General</c:formatCode>
                <c:ptCount val="48"/>
                <c:pt idx="0">
                  <c:v>71</c:v>
                </c:pt>
                <c:pt idx="1">
                  <c:v>71</c:v>
                </c:pt>
                <c:pt idx="2">
                  <c:v>75</c:v>
                </c:pt>
                <c:pt idx="3">
                  <c:v>75</c:v>
                </c:pt>
                <c:pt idx="4">
                  <c:v>66</c:v>
                </c:pt>
                <c:pt idx="5">
                  <c:v>74</c:v>
                </c:pt>
                <c:pt idx="6">
                  <c:v>74</c:v>
                </c:pt>
                <c:pt idx="7">
                  <c:v>72</c:v>
                </c:pt>
                <c:pt idx="8">
                  <c:v>76</c:v>
                </c:pt>
                <c:pt idx="9">
                  <c:v>76</c:v>
                </c:pt>
                <c:pt idx="10">
                  <c:v>73</c:v>
                </c:pt>
                <c:pt idx="11">
                  <c:v>73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76</c:v>
                </c:pt>
                <c:pt idx="16">
                  <c:v>76</c:v>
                </c:pt>
                <c:pt idx="17">
                  <c:v>80</c:v>
                </c:pt>
                <c:pt idx="18">
                  <c:v>80</c:v>
                </c:pt>
                <c:pt idx="19">
                  <c:v>68</c:v>
                </c:pt>
                <c:pt idx="20">
                  <c:v>75</c:v>
                </c:pt>
                <c:pt idx="21">
                  <c:v>75</c:v>
                </c:pt>
                <c:pt idx="22">
                  <c:v>70</c:v>
                </c:pt>
                <c:pt idx="23">
                  <c:v>70</c:v>
                </c:pt>
                <c:pt idx="24">
                  <c:v>75</c:v>
                </c:pt>
                <c:pt idx="25">
                  <c:v>137</c:v>
                </c:pt>
                <c:pt idx="26">
                  <c:v>203</c:v>
                </c:pt>
                <c:pt idx="27">
                  <c:v>203</c:v>
                </c:pt>
                <c:pt idx="28">
                  <c:v>243</c:v>
                </c:pt>
                <c:pt idx="29">
                  <c:v>201</c:v>
                </c:pt>
                <c:pt idx="30">
                  <c:v>201</c:v>
                </c:pt>
                <c:pt idx="31">
                  <c:v>117</c:v>
                </c:pt>
                <c:pt idx="32">
                  <c:v>125</c:v>
                </c:pt>
                <c:pt idx="33">
                  <c:v>125</c:v>
                </c:pt>
                <c:pt idx="34">
                  <c:v>68</c:v>
                </c:pt>
                <c:pt idx="35">
                  <c:v>68</c:v>
                </c:pt>
                <c:pt idx="36">
                  <c:v>75</c:v>
                </c:pt>
                <c:pt idx="37">
                  <c:v>74</c:v>
                </c:pt>
                <c:pt idx="38">
                  <c:v>67</c:v>
                </c:pt>
                <c:pt idx="39">
                  <c:v>67</c:v>
                </c:pt>
                <c:pt idx="40">
                  <c:v>66</c:v>
                </c:pt>
                <c:pt idx="41">
                  <c:v>65</c:v>
                </c:pt>
                <c:pt idx="42">
                  <c:v>65</c:v>
                </c:pt>
                <c:pt idx="43">
                  <c:v>70</c:v>
                </c:pt>
                <c:pt idx="44">
                  <c:v>71</c:v>
                </c:pt>
                <c:pt idx="45">
                  <c:v>71</c:v>
                </c:pt>
                <c:pt idx="46">
                  <c:v>69</c:v>
                </c:pt>
                <c:pt idx="47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00-4725-A6D3-8793C8B90BBB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工作表1!$E$2:$E$49</c:f>
              <c:numCache>
                <c:formatCode>General</c:formatCode>
                <c:ptCount val="48"/>
                <c:pt idx="0">
                  <c:v>67</c:v>
                </c:pt>
                <c:pt idx="1">
                  <c:v>71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73</c:v>
                </c:pt>
                <c:pt idx="6">
                  <c:v>73</c:v>
                </c:pt>
                <c:pt idx="7">
                  <c:v>75</c:v>
                </c:pt>
                <c:pt idx="8">
                  <c:v>84</c:v>
                </c:pt>
                <c:pt idx="9">
                  <c:v>84</c:v>
                </c:pt>
                <c:pt idx="10">
                  <c:v>75</c:v>
                </c:pt>
                <c:pt idx="11">
                  <c:v>75</c:v>
                </c:pt>
                <c:pt idx="12">
                  <c:v>77</c:v>
                </c:pt>
                <c:pt idx="13">
                  <c:v>77</c:v>
                </c:pt>
                <c:pt idx="14">
                  <c:v>72</c:v>
                </c:pt>
                <c:pt idx="15">
                  <c:v>72</c:v>
                </c:pt>
                <c:pt idx="16">
                  <c:v>75</c:v>
                </c:pt>
                <c:pt idx="17">
                  <c:v>74</c:v>
                </c:pt>
                <c:pt idx="18">
                  <c:v>74</c:v>
                </c:pt>
                <c:pt idx="19">
                  <c:v>76</c:v>
                </c:pt>
                <c:pt idx="20">
                  <c:v>72</c:v>
                </c:pt>
                <c:pt idx="21">
                  <c:v>72</c:v>
                </c:pt>
                <c:pt idx="22">
                  <c:v>76</c:v>
                </c:pt>
                <c:pt idx="23">
                  <c:v>76</c:v>
                </c:pt>
                <c:pt idx="24">
                  <c:v>78</c:v>
                </c:pt>
                <c:pt idx="25">
                  <c:v>96</c:v>
                </c:pt>
                <c:pt idx="26">
                  <c:v>202</c:v>
                </c:pt>
                <c:pt idx="27">
                  <c:v>202</c:v>
                </c:pt>
                <c:pt idx="28">
                  <c:v>256</c:v>
                </c:pt>
                <c:pt idx="29">
                  <c:v>217</c:v>
                </c:pt>
                <c:pt idx="30">
                  <c:v>217</c:v>
                </c:pt>
                <c:pt idx="31">
                  <c:v>119</c:v>
                </c:pt>
                <c:pt idx="32">
                  <c:v>118</c:v>
                </c:pt>
                <c:pt idx="33">
                  <c:v>118</c:v>
                </c:pt>
                <c:pt idx="34">
                  <c:v>77</c:v>
                </c:pt>
                <c:pt idx="35">
                  <c:v>77</c:v>
                </c:pt>
                <c:pt idx="36">
                  <c:v>82</c:v>
                </c:pt>
                <c:pt idx="37">
                  <c:v>80</c:v>
                </c:pt>
                <c:pt idx="38">
                  <c:v>66</c:v>
                </c:pt>
                <c:pt idx="39">
                  <c:v>66</c:v>
                </c:pt>
                <c:pt idx="40">
                  <c:v>83</c:v>
                </c:pt>
                <c:pt idx="41">
                  <c:v>73</c:v>
                </c:pt>
                <c:pt idx="42">
                  <c:v>73</c:v>
                </c:pt>
                <c:pt idx="43">
                  <c:v>71</c:v>
                </c:pt>
                <c:pt idx="44">
                  <c:v>74</c:v>
                </c:pt>
                <c:pt idx="45">
                  <c:v>74</c:v>
                </c:pt>
                <c:pt idx="46">
                  <c:v>73</c:v>
                </c:pt>
                <c:pt idx="47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0-4725-A6D3-8793C8B90BBB}"/>
            </c:ext>
          </c:extLst>
        </c:ser>
        <c:ser>
          <c:idx val="4"/>
          <c:order val="4"/>
          <c:tx>
            <c:strRef>
              <c:f>工作表1!$F$1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工作表1!$F$2:$F$49</c:f>
              <c:numCache>
                <c:formatCode>General</c:formatCode>
                <c:ptCount val="48"/>
                <c:pt idx="0">
                  <c:v>68</c:v>
                </c:pt>
                <c:pt idx="1">
                  <c:v>65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73</c:v>
                </c:pt>
                <c:pt idx="8">
                  <c:v>81</c:v>
                </c:pt>
                <c:pt idx="9">
                  <c:v>81</c:v>
                </c:pt>
                <c:pt idx="10">
                  <c:v>72</c:v>
                </c:pt>
                <c:pt idx="11">
                  <c:v>72</c:v>
                </c:pt>
                <c:pt idx="12">
                  <c:v>79</c:v>
                </c:pt>
                <c:pt idx="13">
                  <c:v>79</c:v>
                </c:pt>
                <c:pt idx="14">
                  <c:v>67</c:v>
                </c:pt>
                <c:pt idx="15">
                  <c:v>67</c:v>
                </c:pt>
                <c:pt idx="16">
                  <c:v>84</c:v>
                </c:pt>
                <c:pt idx="17">
                  <c:v>74</c:v>
                </c:pt>
                <c:pt idx="18">
                  <c:v>74</c:v>
                </c:pt>
                <c:pt idx="19">
                  <c:v>78</c:v>
                </c:pt>
                <c:pt idx="20">
                  <c:v>75</c:v>
                </c:pt>
                <c:pt idx="21">
                  <c:v>75</c:v>
                </c:pt>
                <c:pt idx="22">
                  <c:v>76</c:v>
                </c:pt>
                <c:pt idx="23">
                  <c:v>76</c:v>
                </c:pt>
                <c:pt idx="24">
                  <c:v>81</c:v>
                </c:pt>
                <c:pt idx="25">
                  <c:v>94</c:v>
                </c:pt>
                <c:pt idx="26">
                  <c:v>171</c:v>
                </c:pt>
                <c:pt idx="27">
                  <c:v>171</c:v>
                </c:pt>
                <c:pt idx="28">
                  <c:v>248</c:v>
                </c:pt>
                <c:pt idx="31">
                  <c:v>117</c:v>
                </c:pt>
                <c:pt idx="32">
                  <c:v>111</c:v>
                </c:pt>
                <c:pt idx="33">
                  <c:v>111</c:v>
                </c:pt>
                <c:pt idx="34">
                  <c:v>71</c:v>
                </c:pt>
                <c:pt idx="35">
                  <c:v>71</c:v>
                </c:pt>
                <c:pt idx="36">
                  <c:v>74</c:v>
                </c:pt>
                <c:pt idx="38">
                  <c:v>65</c:v>
                </c:pt>
                <c:pt idx="39">
                  <c:v>65</c:v>
                </c:pt>
                <c:pt idx="40">
                  <c:v>71</c:v>
                </c:pt>
                <c:pt idx="41">
                  <c:v>74</c:v>
                </c:pt>
                <c:pt idx="42">
                  <c:v>74</c:v>
                </c:pt>
                <c:pt idx="43">
                  <c:v>67</c:v>
                </c:pt>
                <c:pt idx="44">
                  <c:v>66</c:v>
                </c:pt>
                <c:pt idx="45">
                  <c:v>66</c:v>
                </c:pt>
                <c:pt idx="46">
                  <c:v>71</c:v>
                </c:pt>
                <c:pt idx="47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00-4725-A6D3-8793C8B9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6962912"/>
        <c:axId val="116957920"/>
      </c:lineChart>
      <c:catAx>
        <c:axId val="1169629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16957920"/>
        <c:crosses val="autoZero"/>
        <c:auto val="1"/>
        <c:lblAlgn val="ctr"/>
        <c:lblOffset val="100"/>
        <c:noMultiLvlLbl val="0"/>
      </c:catAx>
      <c:valAx>
        <c:axId val="11695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169629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工作表6!$B$1</c:f>
              <c:strCache>
                <c:ptCount val="1"/>
                <c:pt idx="0">
                  <c:v>小客車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工作表6!$B$2:$B$49</c:f>
              <c:numCache>
                <c:formatCode>General</c:formatCode>
                <c:ptCount val="48"/>
                <c:pt idx="0">
                  <c:v>119</c:v>
                </c:pt>
                <c:pt idx="1">
                  <c:v>115</c:v>
                </c:pt>
                <c:pt idx="2">
                  <c:v>121</c:v>
                </c:pt>
                <c:pt idx="3">
                  <c:v>121</c:v>
                </c:pt>
                <c:pt idx="4">
                  <c:v>119</c:v>
                </c:pt>
                <c:pt idx="5">
                  <c:v>121</c:v>
                </c:pt>
                <c:pt idx="6">
                  <c:v>121</c:v>
                </c:pt>
                <c:pt idx="7">
                  <c:v>122</c:v>
                </c:pt>
                <c:pt idx="8">
                  <c:v>128</c:v>
                </c:pt>
                <c:pt idx="9">
                  <c:v>128</c:v>
                </c:pt>
                <c:pt idx="10">
                  <c:v>149</c:v>
                </c:pt>
                <c:pt idx="11">
                  <c:v>149</c:v>
                </c:pt>
                <c:pt idx="12">
                  <c:v>192</c:v>
                </c:pt>
                <c:pt idx="13">
                  <c:v>192</c:v>
                </c:pt>
                <c:pt idx="14">
                  <c:v>236</c:v>
                </c:pt>
                <c:pt idx="15">
                  <c:v>236</c:v>
                </c:pt>
                <c:pt idx="16">
                  <c:v>229</c:v>
                </c:pt>
                <c:pt idx="17">
                  <c:v>231</c:v>
                </c:pt>
                <c:pt idx="18">
                  <c:v>231</c:v>
                </c:pt>
                <c:pt idx="19">
                  <c:v>251</c:v>
                </c:pt>
                <c:pt idx="20">
                  <c:v>252</c:v>
                </c:pt>
                <c:pt idx="21">
                  <c:v>252</c:v>
                </c:pt>
                <c:pt idx="22">
                  <c:v>241</c:v>
                </c:pt>
                <c:pt idx="23">
                  <c:v>241</c:v>
                </c:pt>
                <c:pt idx="24">
                  <c:v>259</c:v>
                </c:pt>
                <c:pt idx="25">
                  <c:v>297</c:v>
                </c:pt>
                <c:pt idx="26">
                  <c:v>321</c:v>
                </c:pt>
                <c:pt idx="27">
                  <c:v>321</c:v>
                </c:pt>
                <c:pt idx="28">
                  <c:v>311</c:v>
                </c:pt>
                <c:pt idx="29">
                  <c:v>202</c:v>
                </c:pt>
                <c:pt idx="30">
                  <c:v>202</c:v>
                </c:pt>
                <c:pt idx="31">
                  <c:v>135</c:v>
                </c:pt>
                <c:pt idx="32">
                  <c:v>139</c:v>
                </c:pt>
                <c:pt idx="33">
                  <c:v>139</c:v>
                </c:pt>
                <c:pt idx="34">
                  <c:v>132</c:v>
                </c:pt>
                <c:pt idx="35">
                  <c:v>132</c:v>
                </c:pt>
                <c:pt idx="36">
                  <c:v>129</c:v>
                </c:pt>
                <c:pt idx="37">
                  <c:v>123</c:v>
                </c:pt>
                <c:pt idx="38">
                  <c:v>122</c:v>
                </c:pt>
                <c:pt idx="39">
                  <c:v>122</c:v>
                </c:pt>
                <c:pt idx="40">
                  <c:v>114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113</c:v>
                </c:pt>
                <c:pt idx="45">
                  <c:v>113</c:v>
                </c:pt>
                <c:pt idx="46">
                  <c:v>113</c:v>
                </c:pt>
                <c:pt idx="47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E-436A-A210-C85B7DFD7E28}"/>
            </c:ext>
          </c:extLst>
        </c:ser>
        <c:ser>
          <c:idx val="1"/>
          <c:order val="1"/>
          <c:tx>
            <c:strRef>
              <c:f>工作表6!$C$1</c:f>
              <c:strCache>
                <c:ptCount val="1"/>
                <c:pt idx="0">
                  <c:v>大客車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工作表6!$C$2:$C$49</c:f>
              <c:numCache>
                <c:formatCode>General</c:formatCode>
                <c:ptCount val="48"/>
                <c:pt idx="0">
                  <c:v>122</c:v>
                </c:pt>
                <c:pt idx="1">
                  <c:v>118</c:v>
                </c:pt>
                <c:pt idx="2">
                  <c:v>123</c:v>
                </c:pt>
                <c:pt idx="3">
                  <c:v>123</c:v>
                </c:pt>
                <c:pt idx="4">
                  <c:v>119</c:v>
                </c:pt>
                <c:pt idx="5">
                  <c:v>122</c:v>
                </c:pt>
                <c:pt idx="6">
                  <c:v>122</c:v>
                </c:pt>
                <c:pt idx="7">
                  <c:v>125</c:v>
                </c:pt>
                <c:pt idx="8">
                  <c:v>129</c:v>
                </c:pt>
                <c:pt idx="9">
                  <c:v>129</c:v>
                </c:pt>
                <c:pt idx="10">
                  <c:v>150</c:v>
                </c:pt>
                <c:pt idx="11">
                  <c:v>150</c:v>
                </c:pt>
                <c:pt idx="12">
                  <c:v>193</c:v>
                </c:pt>
                <c:pt idx="13">
                  <c:v>193</c:v>
                </c:pt>
                <c:pt idx="14">
                  <c:v>236</c:v>
                </c:pt>
                <c:pt idx="15">
                  <c:v>236</c:v>
                </c:pt>
                <c:pt idx="16">
                  <c:v>231</c:v>
                </c:pt>
                <c:pt idx="17">
                  <c:v>232</c:v>
                </c:pt>
                <c:pt idx="18">
                  <c:v>232</c:v>
                </c:pt>
                <c:pt idx="19">
                  <c:v>255</c:v>
                </c:pt>
                <c:pt idx="20">
                  <c:v>252</c:v>
                </c:pt>
                <c:pt idx="21">
                  <c:v>252</c:v>
                </c:pt>
                <c:pt idx="22">
                  <c:v>249</c:v>
                </c:pt>
                <c:pt idx="23">
                  <c:v>249</c:v>
                </c:pt>
                <c:pt idx="24">
                  <c:v>254</c:v>
                </c:pt>
                <c:pt idx="25">
                  <c:v>304</c:v>
                </c:pt>
                <c:pt idx="26">
                  <c:v>322</c:v>
                </c:pt>
                <c:pt idx="27">
                  <c:v>322</c:v>
                </c:pt>
                <c:pt idx="28">
                  <c:v>326</c:v>
                </c:pt>
                <c:pt idx="29">
                  <c:v>221</c:v>
                </c:pt>
                <c:pt idx="30">
                  <c:v>221</c:v>
                </c:pt>
                <c:pt idx="31">
                  <c:v>141</c:v>
                </c:pt>
                <c:pt idx="32">
                  <c:v>141</c:v>
                </c:pt>
                <c:pt idx="33">
                  <c:v>141</c:v>
                </c:pt>
                <c:pt idx="34">
                  <c:v>133</c:v>
                </c:pt>
                <c:pt idx="35">
                  <c:v>133</c:v>
                </c:pt>
                <c:pt idx="36">
                  <c:v>130</c:v>
                </c:pt>
                <c:pt idx="37">
                  <c:v>127</c:v>
                </c:pt>
                <c:pt idx="38">
                  <c:v>121</c:v>
                </c:pt>
                <c:pt idx="39">
                  <c:v>121</c:v>
                </c:pt>
                <c:pt idx="40">
                  <c:v>115</c:v>
                </c:pt>
                <c:pt idx="41">
                  <c:v>116</c:v>
                </c:pt>
                <c:pt idx="42">
                  <c:v>116</c:v>
                </c:pt>
                <c:pt idx="43">
                  <c:v>118</c:v>
                </c:pt>
                <c:pt idx="44">
                  <c:v>112</c:v>
                </c:pt>
                <c:pt idx="45">
                  <c:v>112</c:v>
                </c:pt>
                <c:pt idx="46">
                  <c:v>112</c:v>
                </c:pt>
                <c:pt idx="4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E-436A-A210-C85B7DFD7E28}"/>
            </c:ext>
          </c:extLst>
        </c:ser>
        <c:ser>
          <c:idx val="2"/>
          <c:order val="2"/>
          <c:tx>
            <c:strRef>
              <c:f>工作表6!$D$1</c:f>
              <c:strCache>
                <c:ptCount val="1"/>
                <c:pt idx="0">
                  <c:v>小貨車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工作表6!$D$2:$D$49</c:f>
              <c:numCache>
                <c:formatCode>General</c:formatCode>
                <c:ptCount val="48"/>
                <c:pt idx="0">
                  <c:v>132</c:v>
                </c:pt>
                <c:pt idx="1">
                  <c:v>117</c:v>
                </c:pt>
                <c:pt idx="2">
                  <c:v>124</c:v>
                </c:pt>
                <c:pt idx="3">
                  <c:v>124</c:v>
                </c:pt>
                <c:pt idx="4">
                  <c:v>120</c:v>
                </c:pt>
                <c:pt idx="5">
                  <c:v>123</c:v>
                </c:pt>
                <c:pt idx="6">
                  <c:v>123</c:v>
                </c:pt>
                <c:pt idx="7">
                  <c:v>127</c:v>
                </c:pt>
                <c:pt idx="8">
                  <c:v>132</c:v>
                </c:pt>
                <c:pt idx="9">
                  <c:v>132</c:v>
                </c:pt>
                <c:pt idx="10">
                  <c:v>154</c:v>
                </c:pt>
                <c:pt idx="11">
                  <c:v>154</c:v>
                </c:pt>
                <c:pt idx="12">
                  <c:v>180</c:v>
                </c:pt>
                <c:pt idx="13">
                  <c:v>180</c:v>
                </c:pt>
                <c:pt idx="14">
                  <c:v>229</c:v>
                </c:pt>
                <c:pt idx="15">
                  <c:v>229</c:v>
                </c:pt>
                <c:pt idx="16">
                  <c:v>208</c:v>
                </c:pt>
                <c:pt idx="17">
                  <c:v>228</c:v>
                </c:pt>
                <c:pt idx="18">
                  <c:v>228</c:v>
                </c:pt>
                <c:pt idx="19">
                  <c:v>251</c:v>
                </c:pt>
                <c:pt idx="20">
                  <c:v>238</c:v>
                </c:pt>
                <c:pt idx="21">
                  <c:v>238</c:v>
                </c:pt>
                <c:pt idx="22">
                  <c:v>244</c:v>
                </c:pt>
                <c:pt idx="23">
                  <c:v>244</c:v>
                </c:pt>
                <c:pt idx="24">
                  <c:v>243</c:v>
                </c:pt>
                <c:pt idx="25">
                  <c:v>254</c:v>
                </c:pt>
                <c:pt idx="26">
                  <c:v>291</c:v>
                </c:pt>
                <c:pt idx="27">
                  <c:v>291</c:v>
                </c:pt>
                <c:pt idx="28">
                  <c:v>252</c:v>
                </c:pt>
                <c:pt idx="29">
                  <c:v>189</c:v>
                </c:pt>
                <c:pt idx="30">
                  <c:v>189</c:v>
                </c:pt>
                <c:pt idx="31">
                  <c:v>144</c:v>
                </c:pt>
                <c:pt idx="32">
                  <c:v>142</c:v>
                </c:pt>
                <c:pt idx="33">
                  <c:v>142</c:v>
                </c:pt>
                <c:pt idx="34">
                  <c:v>139</c:v>
                </c:pt>
                <c:pt idx="35">
                  <c:v>139</c:v>
                </c:pt>
                <c:pt idx="36">
                  <c:v>127</c:v>
                </c:pt>
                <c:pt idx="37">
                  <c:v>125</c:v>
                </c:pt>
                <c:pt idx="38">
                  <c:v>119</c:v>
                </c:pt>
                <c:pt idx="39">
                  <c:v>119</c:v>
                </c:pt>
                <c:pt idx="40">
                  <c:v>122</c:v>
                </c:pt>
                <c:pt idx="41">
                  <c:v>117</c:v>
                </c:pt>
                <c:pt idx="42">
                  <c:v>117</c:v>
                </c:pt>
                <c:pt idx="43">
                  <c:v>122</c:v>
                </c:pt>
                <c:pt idx="44">
                  <c:v>118</c:v>
                </c:pt>
                <c:pt idx="45">
                  <c:v>118</c:v>
                </c:pt>
                <c:pt idx="46">
                  <c:v>116</c:v>
                </c:pt>
                <c:pt idx="47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E-436A-A210-C85B7DFD7E28}"/>
            </c:ext>
          </c:extLst>
        </c:ser>
        <c:ser>
          <c:idx val="3"/>
          <c:order val="3"/>
          <c:tx>
            <c:strRef>
              <c:f>工作表6!$E$1</c:f>
              <c:strCache>
                <c:ptCount val="1"/>
                <c:pt idx="0">
                  <c:v>大貨車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工作表6!$E$2:$E$49</c:f>
              <c:numCache>
                <c:formatCode>General</c:formatCode>
                <c:ptCount val="48"/>
                <c:pt idx="0">
                  <c:v>127</c:v>
                </c:pt>
                <c:pt idx="1">
                  <c:v>124</c:v>
                </c:pt>
                <c:pt idx="2">
                  <c:v>128</c:v>
                </c:pt>
                <c:pt idx="3">
                  <c:v>128</c:v>
                </c:pt>
                <c:pt idx="4">
                  <c:v>126</c:v>
                </c:pt>
                <c:pt idx="5">
                  <c:v>126</c:v>
                </c:pt>
                <c:pt idx="6">
                  <c:v>126</c:v>
                </c:pt>
                <c:pt idx="7">
                  <c:v>121</c:v>
                </c:pt>
                <c:pt idx="8">
                  <c:v>133</c:v>
                </c:pt>
                <c:pt idx="9">
                  <c:v>133</c:v>
                </c:pt>
                <c:pt idx="10">
                  <c:v>152</c:v>
                </c:pt>
                <c:pt idx="11">
                  <c:v>152</c:v>
                </c:pt>
                <c:pt idx="12">
                  <c:v>195</c:v>
                </c:pt>
                <c:pt idx="13">
                  <c:v>195</c:v>
                </c:pt>
                <c:pt idx="14">
                  <c:v>267</c:v>
                </c:pt>
                <c:pt idx="15">
                  <c:v>267</c:v>
                </c:pt>
                <c:pt idx="16">
                  <c:v>214</c:v>
                </c:pt>
                <c:pt idx="17">
                  <c:v>231</c:v>
                </c:pt>
                <c:pt idx="18">
                  <c:v>231</c:v>
                </c:pt>
                <c:pt idx="19">
                  <c:v>252</c:v>
                </c:pt>
                <c:pt idx="20">
                  <c:v>276</c:v>
                </c:pt>
                <c:pt idx="21">
                  <c:v>276</c:v>
                </c:pt>
                <c:pt idx="22">
                  <c:v>294</c:v>
                </c:pt>
                <c:pt idx="23">
                  <c:v>294</c:v>
                </c:pt>
                <c:pt idx="24">
                  <c:v>248</c:v>
                </c:pt>
                <c:pt idx="25">
                  <c:v>292</c:v>
                </c:pt>
                <c:pt idx="26">
                  <c:v>327</c:v>
                </c:pt>
                <c:pt idx="27">
                  <c:v>327</c:v>
                </c:pt>
                <c:pt idx="28">
                  <c:v>327</c:v>
                </c:pt>
                <c:pt idx="29">
                  <c:v>221</c:v>
                </c:pt>
                <c:pt idx="30">
                  <c:v>221</c:v>
                </c:pt>
                <c:pt idx="31">
                  <c:v>142</c:v>
                </c:pt>
                <c:pt idx="32">
                  <c:v>265</c:v>
                </c:pt>
                <c:pt idx="33">
                  <c:v>265</c:v>
                </c:pt>
                <c:pt idx="34">
                  <c:v>226</c:v>
                </c:pt>
                <c:pt idx="35">
                  <c:v>226</c:v>
                </c:pt>
                <c:pt idx="36">
                  <c:v>153</c:v>
                </c:pt>
                <c:pt idx="37">
                  <c:v>138</c:v>
                </c:pt>
                <c:pt idx="38">
                  <c:v>129</c:v>
                </c:pt>
                <c:pt idx="39">
                  <c:v>129</c:v>
                </c:pt>
                <c:pt idx="40">
                  <c:v>153</c:v>
                </c:pt>
                <c:pt idx="41">
                  <c:v>122</c:v>
                </c:pt>
                <c:pt idx="42">
                  <c:v>122</c:v>
                </c:pt>
                <c:pt idx="43">
                  <c:v>128</c:v>
                </c:pt>
                <c:pt idx="44">
                  <c:v>129</c:v>
                </c:pt>
                <c:pt idx="45">
                  <c:v>129</c:v>
                </c:pt>
                <c:pt idx="46">
                  <c:v>117</c:v>
                </c:pt>
                <c:pt idx="47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6E-436A-A210-C85B7DFD7E28}"/>
            </c:ext>
          </c:extLst>
        </c:ser>
        <c:ser>
          <c:idx val="4"/>
          <c:order val="4"/>
          <c:tx>
            <c:strRef>
              <c:f>工作表6!$F$1</c:f>
              <c:strCache>
                <c:ptCount val="1"/>
                <c:pt idx="0">
                  <c:v>聯結車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工作表6!$A$2:$A$49</c:f>
              <c:numCache>
                <c:formatCode>h:mm</c:formatCode>
                <c:ptCount val="48"/>
                <c:pt idx="0">
                  <c:v>0.67013888888888884</c:v>
                </c:pt>
                <c:pt idx="1">
                  <c:v>0.67361111111111116</c:v>
                </c:pt>
                <c:pt idx="2">
                  <c:v>0.67708333333333337</c:v>
                </c:pt>
                <c:pt idx="3">
                  <c:v>0.68055555555555547</c:v>
                </c:pt>
                <c:pt idx="4">
                  <c:v>0.68402777777777779</c:v>
                </c:pt>
                <c:pt idx="5">
                  <c:v>0.6875</c:v>
                </c:pt>
                <c:pt idx="6">
                  <c:v>0.69097222222222221</c:v>
                </c:pt>
                <c:pt idx="7">
                  <c:v>0.69444444444444453</c:v>
                </c:pt>
                <c:pt idx="8">
                  <c:v>0.69791666666666663</c:v>
                </c:pt>
                <c:pt idx="9">
                  <c:v>0.70138888888888884</c:v>
                </c:pt>
                <c:pt idx="10">
                  <c:v>0.70486111111111116</c:v>
                </c:pt>
                <c:pt idx="11">
                  <c:v>0.70833333333333337</c:v>
                </c:pt>
                <c:pt idx="12">
                  <c:v>0.71180555555555547</c:v>
                </c:pt>
                <c:pt idx="13">
                  <c:v>0.71527777777777779</c:v>
                </c:pt>
                <c:pt idx="14">
                  <c:v>0.71875</c:v>
                </c:pt>
                <c:pt idx="15">
                  <c:v>0.72222222222222221</c:v>
                </c:pt>
                <c:pt idx="16">
                  <c:v>0.72569444444444453</c:v>
                </c:pt>
                <c:pt idx="17">
                  <c:v>0.72916666666666663</c:v>
                </c:pt>
                <c:pt idx="18">
                  <c:v>0.73263888888888884</c:v>
                </c:pt>
                <c:pt idx="19">
                  <c:v>0.73611111111111116</c:v>
                </c:pt>
                <c:pt idx="20">
                  <c:v>0.73958333333333337</c:v>
                </c:pt>
                <c:pt idx="21">
                  <c:v>0.74305555555555547</c:v>
                </c:pt>
                <c:pt idx="22">
                  <c:v>0.74652777777777779</c:v>
                </c:pt>
                <c:pt idx="23">
                  <c:v>0.75</c:v>
                </c:pt>
                <c:pt idx="24">
                  <c:v>0.75347222222222221</c:v>
                </c:pt>
                <c:pt idx="25">
                  <c:v>0.75694444444444453</c:v>
                </c:pt>
                <c:pt idx="26">
                  <c:v>0.76041666666666663</c:v>
                </c:pt>
                <c:pt idx="27">
                  <c:v>0.76388888888888884</c:v>
                </c:pt>
                <c:pt idx="28">
                  <c:v>0.76736111111111116</c:v>
                </c:pt>
                <c:pt idx="29">
                  <c:v>0.77083333333333337</c:v>
                </c:pt>
                <c:pt idx="30">
                  <c:v>0.77430555555555547</c:v>
                </c:pt>
                <c:pt idx="31">
                  <c:v>0.77777777777777779</c:v>
                </c:pt>
                <c:pt idx="32">
                  <c:v>0.78125</c:v>
                </c:pt>
                <c:pt idx="33">
                  <c:v>0.78472222222222221</c:v>
                </c:pt>
                <c:pt idx="34">
                  <c:v>0.78819444444444453</c:v>
                </c:pt>
                <c:pt idx="35">
                  <c:v>0.79166666666666663</c:v>
                </c:pt>
                <c:pt idx="36">
                  <c:v>0.79513888888888884</c:v>
                </c:pt>
                <c:pt idx="37">
                  <c:v>0.79861111111111116</c:v>
                </c:pt>
                <c:pt idx="38">
                  <c:v>0.80208333333333337</c:v>
                </c:pt>
                <c:pt idx="39">
                  <c:v>0.80555555555555547</c:v>
                </c:pt>
                <c:pt idx="40">
                  <c:v>0.80902777777777779</c:v>
                </c:pt>
                <c:pt idx="41">
                  <c:v>0.8125</c:v>
                </c:pt>
                <c:pt idx="42">
                  <c:v>0.81597222222222221</c:v>
                </c:pt>
                <c:pt idx="43">
                  <c:v>0.81944444444444453</c:v>
                </c:pt>
                <c:pt idx="44">
                  <c:v>0.82291666666666663</c:v>
                </c:pt>
                <c:pt idx="45">
                  <c:v>0.82638888888888884</c:v>
                </c:pt>
                <c:pt idx="46">
                  <c:v>0.82986111111111116</c:v>
                </c:pt>
                <c:pt idx="47">
                  <c:v>0.83333333333333337</c:v>
                </c:pt>
              </c:numCache>
            </c:numRef>
          </c:cat>
          <c:val>
            <c:numRef>
              <c:f>工作表6!$F$2:$F$49</c:f>
              <c:numCache>
                <c:formatCode>General</c:formatCode>
                <c:ptCount val="48"/>
                <c:pt idx="0">
                  <c:v>122</c:v>
                </c:pt>
                <c:pt idx="1">
                  <c:v>125</c:v>
                </c:pt>
                <c:pt idx="2">
                  <c:v>133</c:v>
                </c:pt>
                <c:pt idx="3">
                  <c:v>133</c:v>
                </c:pt>
                <c:pt idx="4">
                  <c:v>125</c:v>
                </c:pt>
                <c:pt idx="5">
                  <c:v>128</c:v>
                </c:pt>
                <c:pt idx="6">
                  <c:v>128</c:v>
                </c:pt>
                <c:pt idx="7">
                  <c:v>129</c:v>
                </c:pt>
                <c:pt idx="8">
                  <c:v>136</c:v>
                </c:pt>
                <c:pt idx="9">
                  <c:v>136</c:v>
                </c:pt>
                <c:pt idx="10">
                  <c:v>152</c:v>
                </c:pt>
                <c:pt idx="11">
                  <c:v>152</c:v>
                </c:pt>
                <c:pt idx="12">
                  <c:v>192</c:v>
                </c:pt>
                <c:pt idx="13">
                  <c:v>192</c:v>
                </c:pt>
                <c:pt idx="14">
                  <c:v>266</c:v>
                </c:pt>
                <c:pt idx="15">
                  <c:v>266</c:v>
                </c:pt>
                <c:pt idx="16">
                  <c:v>226</c:v>
                </c:pt>
                <c:pt idx="17">
                  <c:v>259</c:v>
                </c:pt>
                <c:pt idx="18">
                  <c:v>259</c:v>
                </c:pt>
                <c:pt idx="19">
                  <c:v>302</c:v>
                </c:pt>
                <c:pt idx="20">
                  <c:v>327</c:v>
                </c:pt>
                <c:pt idx="21">
                  <c:v>327</c:v>
                </c:pt>
                <c:pt idx="22">
                  <c:v>316</c:v>
                </c:pt>
                <c:pt idx="23">
                  <c:v>316</c:v>
                </c:pt>
                <c:pt idx="24">
                  <c:v>251</c:v>
                </c:pt>
                <c:pt idx="25">
                  <c:v>313</c:v>
                </c:pt>
                <c:pt idx="26">
                  <c:v>344</c:v>
                </c:pt>
                <c:pt idx="27">
                  <c:v>344</c:v>
                </c:pt>
                <c:pt idx="28">
                  <c:v>296</c:v>
                </c:pt>
                <c:pt idx="29">
                  <c:v>276</c:v>
                </c:pt>
                <c:pt idx="30">
                  <c:v>276</c:v>
                </c:pt>
                <c:pt idx="31">
                  <c:v>155</c:v>
                </c:pt>
                <c:pt idx="32">
                  <c:v>147</c:v>
                </c:pt>
                <c:pt idx="33">
                  <c:v>147</c:v>
                </c:pt>
                <c:pt idx="34">
                  <c:v>238</c:v>
                </c:pt>
                <c:pt idx="35">
                  <c:v>238</c:v>
                </c:pt>
                <c:pt idx="36">
                  <c:v>139</c:v>
                </c:pt>
                <c:pt idx="37">
                  <c:v>144</c:v>
                </c:pt>
                <c:pt idx="38">
                  <c:v>123</c:v>
                </c:pt>
                <c:pt idx="39">
                  <c:v>123</c:v>
                </c:pt>
                <c:pt idx="40">
                  <c:v>129</c:v>
                </c:pt>
                <c:pt idx="41">
                  <c:v>127</c:v>
                </c:pt>
                <c:pt idx="42">
                  <c:v>127</c:v>
                </c:pt>
                <c:pt idx="43">
                  <c:v>117</c:v>
                </c:pt>
                <c:pt idx="44">
                  <c:v>119</c:v>
                </c:pt>
                <c:pt idx="45">
                  <c:v>119</c:v>
                </c:pt>
                <c:pt idx="46">
                  <c:v>128</c:v>
                </c:pt>
                <c:pt idx="47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6E-436A-A210-C85B7DFD7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2802816"/>
        <c:axId val="192802400"/>
      </c:lineChart>
      <c:catAx>
        <c:axId val="19280281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2802400"/>
        <c:crosses val="autoZero"/>
        <c:auto val="1"/>
        <c:lblAlgn val="ctr"/>
        <c:lblOffset val="100"/>
        <c:noMultiLvlLbl val="0"/>
      </c:catAx>
      <c:valAx>
        <c:axId val="19280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28028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標楷體" panose="03000509000000000000" pitchFamily="65" charset="-12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10886</xdr:colOff>
      <xdr:row>0</xdr:row>
      <xdr:rowOff>174170</xdr:rowOff>
    </xdr:from>
    <xdr:to>
      <xdr:col>21</xdr:col>
      <xdr:colOff>217713</xdr:colOff>
      <xdr:row>15</xdr:row>
      <xdr:rowOff>97970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21772</xdr:colOff>
      <xdr:row>17</xdr:row>
      <xdr:rowOff>54428</xdr:rowOff>
    </xdr:from>
    <xdr:to>
      <xdr:col>21</xdr:col>
      <xdr:colOff>87086</xdr:colOff>
      <xdr:row>33</xdr:row>
      <xdr:rowOff>97971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21772</xdr:rowOff>
    </xdr:from>
    <xdr:to>
      <xdr:col>95</xdr:col>
      <xdr:colOff>221671</xdr:colOff>
      <xdr:row>16</xdr:row>
      <xdr:rowOff>138545</xdr:rowOff>
    </xdr:to>
    <xdr:sp macro="" textlink="">
      <xdr:nvSpPr>
        <xdr:cNvPr id="7" name="矩形 6"/>
        <xdr:cNvSpPr/>
      </xdr:nvSpPr>
      <xdr:spPr>
        <a:xfrm>
          <a:off x="0" y="3346863"/>
          <a:ext cx="25991126" cy="116773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37</xdr:col>
      <xdr:colOff>66304</xdr:colOff>
      <xdr:row>2</xdr:row>
      <xdr:rowOff>125680</xdr:rowOff>
    </xdr:from>
    <xdr:to>
      <xdr:col>53</xdr:col>
      <xdr:colOff>109848</xdr:colOff>
      <xdr:row>15</xdr:row>
      <xdr:rowOff>180108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65312</xdr:colOff>
      <xdr:row>20</xdr:row>
      <xdr:rowOff>56408</xdr:rowOff>
    </xdr:from>
    <xdr:to>
      <xdr:col>54</xdr:col>
      <xdr:colOff>270558</xdr:colOff>
      <xdr:row>33</xdr:row>
      <xdr:rowOff>124989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53</xdr:col>
      <xdr:colOff>131618</xdr:colOff>
      <xdr:row>20</xdr:row>
      <xdr:rowOff>177141</xdr:rowOff>
    </xdr:from>
    <xdr:to>
      <xdr:col>58</xdr:col>
      <xdr:colOff>153388</xdr:colOff>
      <xdr:row>32</xdr:row>
      <xdr:rowOff>47873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小時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小時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3521" y="4355851"/>
              <a:ext cx="1435157" cy="23779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53</xdr:col>
      <xdr:colOff>129639</xdr:colOff>
      <xdr:row>2</xdr:row>
      <xdr:rowOff>150420</xdr:rowOff>
    </xdr:from>
    <xdr:to>
      <xdr:col>58</xdr:col>
      <xdr:colOff>96981</xdr:colOff>
      <xdr:row>14</xdr:row>
      <xdr:rowOff>20162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小時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小時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1542" y="568291"/>
              <a:ext cx="1380729" cy="23769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55</xdr:col>
      <xdr:colOff>191984</xdr:colOff>
      <xdr:row>3</xdr:row>
      <xdr:rowOff>138544</xdr:rowOff>
    </xdr:from>
    <xdr:to>
      <xdr:col>72</xdr:col>
      <xdr:colOff>13856</xdr:colOff>
      <xdr:row>15</xdr:row>
      <xdr:rowOff>111235</xdr:rowOff>
    </xdr:to>
    <xdr:graphicFrame macro="">
      <xdr:nvGraphicFramePr>
        <xdr:cNvPr id="21" name="圖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70</xdr:col>
      <xdr:colOff>245818</xdr:colOff>
      <xdr:row>3</xdr:row>
      <xdr:rowOff>105888</xdr:rowOff>
    </xdr:from>
    <xdr:to>
      <xdr:col>75</xdr:col>
      <xdr:colOff>72242</xdr:colOff>
      <xdr:row>14</xdr:row>
      <xdr:rowOff>171203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time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3237" y="732694"/>
              <a:ext cx="1239811" cy="23636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67</xdr:col>
      <xdr:colOff>61356</xdr:colOff>
      <xdr:row>3</xdr:row>
      <xdr:rowOff>149430</xdr:rowOff>
    </xdr:from>
    <xdr:to>
      <xdr:col>71</xdr:col>
      <xdr:colOff>47957</xdr:colOff>
      <xdr:row>15</xdr:row>
      <xdr:rowOff>7917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小時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小時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00743" y="776236"/>
              <a:ext cx="1117311" cy="2365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57</xdr:col>
      <xdr:colOff>75383</xdr:colOff>
      <xdr:row>19</xdr:row>
      <xdr:rowOff>98030</xdr:rowOff>
    </xdr:from>
    <xdr:to>
      <xdr:col>71</xdr:col>
      <xdr:colOff>31840</xdr:colOff>
      <xdr:row>30</xdr:row>
      <xdr:rowOff>43602</xdr:rowOff>
    </xdr:to>
    <xdr:graphicFrame macro="">
      <xdr:nvGraphicFramePr>
        <xdr:cNvPr id="24" name="圖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70</xdr:col>
      <xdr:colOff>280440</xdr:colOff>
      <xdr:row>18</xdr:row>
      <xdr:rowOff>134881</xdr:rowOff>
    </xdr:from>
    <xdr:to>
      <xdr:col>74</xdr:col>
      <xdr:colOff>283193</xdr:colOff>
      <xdr:row>30</xdr:row>
      <xdr:rowOff>2892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time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67859" y="3895720"/>
              <a:ext cx="1133463" cy="2375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67</xdr:col>
      <xdr:colOff>154320</xdr:colOff>
      <xdr:row>18</xdr:row>
      <xdr:rowOff>145415</xdr:rowOff>
    </xdr:from>
    <xdr:to>
      <xdr:col>71</xdr:col>
      <xdr:colOff>109962</xdr:colOff>
      <xdr:row>30</xdr:row>
      <xdr:rowOff>16788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小時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小時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93707" y="3906254"/>
              <a:ext cx="1086352" cy="2378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oneCellAnchor>
    <xdr:from>
      <xdr:col>6</xdr:col>
      <xdr:colOff>1979</xdr:colOff>
      <xdr:row>0</xdr:row>
      <xdr:rowOff>122712</xdr:rowOff>
    </xdr:from>
    <xdr:ext cx="2713511" cy="359137"/>
    <xdr:sp macro="" textlink="">
      <xdr:nvSpPr>
        <xdr:cNvPr id="4" name="文字方塊 3"/>
        <xdr:cNvSpPr txBox="1"/>
      </xdr:nvSpPr>
      <xdr:spPr>
        <a:xfrm>
          <a:off x="1664524" y="122712"/>
          <a:ext cx="2713511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en-US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4</a:t>
          </a: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小時間的速率變</a:t>
          </a:r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化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122405</xdr:colOff>
      <xdr:row>3</xdr:row>
      <xdr:rowOff>127363</xdr:rowOff>
    </xdr:from>
    <xdr:ext cx="517770" cy="1687582"/>
    <xdr:sp macro="" textlink="">
      <xdr:nvSpPr>
        <xdr:cNvPr id="6" name="文字方塊 5"/>
        <xdr:cNvSpPr txBox="1"/>
      </xdr:nvSpPr>
      <xdr:spPr>
        <a:xfrm>
          <a:off x="122405" y="750818"/>
          <a:ext cx="517770" cy="1687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lang="zh-TW" altLang="en-US" sz="200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台北段</a:t>
          </a:r>
        </a:p>
      </xdr:txBody>
    </xdr:sp>
    <xdr:clientData/>
  </xdr:oneCellAnchor>
  <xdr:oneCellAnchor>
    <xdr:from>
      <xdr:col>6</xdr:col>
      <xdr:colOff>110342</xdr:colOff>
      <xdr:row>17</xdr:row>
      <xdr:rowOff>196141</xdr:rowOff>
    </xdr:from>
    <xdr:ext cx="2646713" cy="359137"/>
    <xdr:sp macro="" textlink="">
      <xdr:nvSpPr>
        <xdr:cNvPr id="19" name="文字方塊 18"/>
        <xdr:cNvSpPr txBox="1"/>
      </xdr:nvSpPr>
      <xdr:spPr>
        <a:xfrm>
          <a:off x="1772887" y="3729050"/>
          <a:ext cx="2646713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en-US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4</a:t>
          </a: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小時間的速率變</a:t>
          </a:r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化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0</xdr:col>
      <xdr:colOff>82225</xdr:colOff>
      <xdr:row>20</xdr:row>
      <xdr:rowOff>180703</xdr:rowOff>
    </xdr:from>
    <xdr:ext cx="517770" cy="1687582"/>
    <xdr:sp macro="" textlink="">
      <xdr:nvSpPr>
        <xdr:cNvPr id="28" name="文字方塊 27"/>
        <xdr:cNvSpPr txBox="1"/>
      </xdr:nvSpPr>
      <xdr:spPr>
        <a:xfrm>
          <a:off x="82225" y="4337067"/>
          <a:ext cx="517770" cy="1687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lang="zh-TW" altLang="en-US" sz="200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三重段</a:t>
          </a:r>
        </a:p>
      </xdr:txBody>
    </xdr:sp>
    <xdr:clientData/>
  </xdr:oneCellAnchor>
  <xdr:oneCellAnchor>
    <xdr:from>
      <xdr:col>59</xdr:col>
      <xdr:colOff>226924</xdr:colOff>
      <xdr:row>10</xdr:row>
      <xdr:rowOff>183019</xdr:rowOff>
    </xdr:from>
    <xdr:ext cx="2253342" cy="359137"/>
    <xdr:sp macro="" textlink="">
      <xdr:nvSpPr>
        <xdr:cNvPr id="30" name="文字方塊 29"/>
        <xdr:cNvSpPr txBox="1"/>
      </xdr:nvSpPr>
      <xdr:spPr>
        <a:xfrm>
          <a:off x="16925610" y="2251305"/>
          <a:ext cx="2253342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道路最高流率比例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59</xdr:col>
      <xdr:colOff>35860</xdr:colOff>
      <xdr:row>26</xdr:row>
      <xdr:rowOff>50529</xdr:rowOff>
    </xdr:from>
    <xdr:ext cx="2826326" cy="359137"/>
    <xdr:sp macro="" textlink="">
      <xdr:nvSpPr>
        <xdr:cNvPr id="31" name="文字方塊 30"/>
        <xdr:cNvSpPr txBox="1"/>
      </xdr:nvSpPr>
      <xdr:spPr>
        <a:xfrm>
          <a:off x="16432307" y="5411423"/>
          <a:ext cx="2826326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道路最高流率比例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44</xdr:col>
      <xdr:colOff>263237</xdr:colOff>
      <xdr:row>1</xdr:row>
      <xdr:rowOff>96981</xdr:rowOff>
    </xdr:from>
    <xdr:ext cx="1634836" cy="359137"/>
    <xdr:sp macro="" textlink="">
      <xdr:nvSpPr>
        <xdr:cNvPr id="8" name="文字方塊 7"/>
        <xdr:cNvSpPr txBox="1"/>
      </xdr:nvSpPr>
      <xdr:spPr>
        <a:xfrm>
          <a:off x="12455237" y="304799"/>
          <a:ext cx="1634836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車種比例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47</xdr:col>
      <xdr:colOff>235527</xdr:colOff>
      <xdr:row>19</xdr:row>
      <xdr:rowOff>96982</xdr:rowOff>
    </xdr:from>
    <xdr:ext cx="1634836" cy="359137"/>
    <xdr:sp macro="" textlink="">
      <xdr:nvSpPr>
        <xdr:cNvPr id="32" name="文字方塊 31"/>
        <xdr:cNvSpPr txBox="1"/>
      </xdr:nvSpPr>
      <xdr:spPr>
        <a:xfrm>
          <a:off x="13258800" y="4045527"/>
          <a:ext cx="1634836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車種比例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60</xdr:col>
      <xdr:colOff>45226</xdr:colOff>
      <xdr:row>7</xdr:row>
      <xdr:rowOff>50668</xdr:rowOff>
    </xdr:from>
    <xdr:ext cx="2253342" cy="492827"/>
    <xdr:sp macro="" textlink="工作表3!L16">
      <xdr:nvSpPr>
        <xdr:cNvPr id="33" name="文字方塊 32"/>
        <xdr:cNvSpPr txBox="1"/>
      </xdr:nvSpPr>
      <xdr:spPr>
        <a:xfrm>
          <a:off x="16670681" y="1505395"/>
          <a:ext cx="2253342" cy="492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fld id="{F881A2CE-CDD0-4FC9-A24D-624C798C0B67}" type="TxLink">
            <a:rPr lang="en-US" altLang="en-US" sz="2400" b="0" i="0" u="none" strike="noStrike">
              <a:ln>
                <a:solidFill>
                  <a:schemeClr val="bg1"/>
                </a:solidFill>
              </a:ln>
              <a:solidFill>
                <a:schemeClr val="bg1"/>
              </a:solidFill>
              <a:effectLst/>
              <a:latin typeface="標楷體"/>
              <a:ea typeface="標楷體"/>
            </a:rPr>
            <a:pPr algn="ctr" rtl="0"/>
            <a:t>95%</a:t>
          </a:fld>
          <a:endParaRPr lang="en-US" altLang="en-US" sz="2000">
            <a:ln>
              <a:solidFill>
                <a:schemeClr val="bg1"/>
              </a:solidFill>
            </a:ln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62</xdr:col>
      <xdr:colOff>155375</xdr:colOff>
      <xdr:row>22</xdr:row>
      <xdr:rowOff>104114</xdr:rowOff>
    </xdr:from>
    <xdr:ext cx="965992" cy="492443"/>
    <xdr:sp macro="" textlink="工作表5!L14">
      <xdr:nvSpPr>
        <xdr:cNvPr id="34" name="文字方塊 33"/>
        <xdr:cNvSpPr txBox="1"/>
      </xdr:nvSpPr>
      <xdr:spPr>
        <a:xfrm>
          <a:off x="17385540" y="4640255"/>
          <a:ext cx="96599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fld id="{EC058AA0-D650-4885-BEAD-E542F23991DB}" type="TxLink">
            <a:rPr lang="en-US" altLang="en-US" sz="2400" b="0" i="0" u="none" strike="noStrike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</a:rPr>
            <a:pPr algn="ctr" rtl="0"/>
            <a:t>89%</a:t>
          </a:fld>
          <a:endParaRPr lang="zh-TW" altLang="zh-TW" sz="32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twoCellAnchor>
    <xdr:from>
      <xdr:col>21</xdr:col>
      <xdr:colOff>55418</xdr:colOff>
      <xdr:row>1</xdr:row>
      <xdr:rowOff>197222</xdr:rowOff>
    </xdr:from>
    <xdr:to>
      <xdr:col>38</xdr:col>
      <xdr:colOff>89646</xdr:colOff>
      <xdr:row>15</xdr:row>
      <xdr:rowOff>107575</xdr:rowOff>
    </xdr:to>
    <xdr:graphicFrame macro="">
      <xdr:nvGraphicFramePr>
        <xdr:cNvPr id="35" name="圖表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83126</xdr:colOff>
      <xdr:row>18</xdr:row>
      <xdr:rowOff>41563</xdr:rowOff>
    </xdr:from>
    <xdr:to>
      <xdr:col>39</xdr:col>
      <xdr:colOff>55419</xdr:colOff>
      <xdr:row>33</xdr:row>
      <xdr:rowOff>124691</xdr:rowOff>
    </xdr:to>
    <xdr:graphicFrame macro="">
      <xdr:nvGraphicFramePr>
        <xdr:cNvPr id="36" name="圖表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25</xdr:col>
      <xdr:colOff>13359</xdr:colOff>
      <xdr:row>17</xdr:row>
      <xdr:rowOff>182286</xdr:rowOff>
    </xdr:from>
    <xdr:ext cx="2646713" cy="359137"/>
    <xdr:sp macro="" textlink="">
      <xdr:nvSpPr>
        <xdr:cNvPr id="37" name="文字方塊 36"/>
        <xdr:cNvSpPr txBox="1"/>
      </xdr:nvSpPr>
      <xdr:spPr>
        <a:xfrm>
          <a:off x="6940632" y="3715195"/>
          <a:ext cx="2646713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en-US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4</a:t>
          </a: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小時間的</a:t>
          </a:r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旅行時間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  <xdr:oneCellAnchor>
    <xdr:from>
      <xdr:col>24</xdr:col>
      <xdr:colOff>235032</xdr:colOff>
      <xdr:row>0</xdr:row>
      <xdr:rowOff>154577</xdr:rowOff>
    </xdr:from>
    <xdr:ext cx="2646713" cy="359137"/>
    <xdr:sp macro="" textlink="">
      <xdr:nvSpPr>
        <xdr:cNvPr id="38" name="文字方塊 37"/>
        <xdr:cNvSpPr txBox="1"/>
      </xdr:nvSpPr>
      <xdr:spPr>
        <a:xfrm>
          <a:off x="6885214" y="154577"/>
          <a:ext cx="2646713" cy="359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0"/>
          <a:r>
            <a:rPr lang="en-US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4</a:t>
          </a:r>
          <a:r>
            <a:rPr lang="zh-TW" altLang="zh-TW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小時間的</a:t>
          </a:r>
          <a:r>
            <a:rPr lang="zh-TW" altLang="en-US" sz="1600" b="0" i="0" baseline="0">
              <a:solidFill>
                <a:schemeClr val="bg1"/>
              </a:solidFill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旅行時間</a:t>
          </a:r>
          <a:endParaRPr lang="zh-TW" altLang="zh-TW" sz="1600">
            <a:solidFill>
              <a:schemeClr val="bg1"/>
            </a:solidFill>
            <a:effectLst/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870857</xdr:colOff>
      <xdr:row>19</xdr:row>
      <xdr:rowOff>10886</xdr:rowOff>
    </xdr:from>
    <xdr:to>
      <xdr:col>11</xdr:col>
      <xdr:colOff>537754</xdr:colOff>
      <xdr:row>32</xdr:row>
      <xdr:rowOff>79467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360317</xdr:colOff>
      <xdr:row>8</xdr:row>
      <xdr:rowOff>80554</xdr:rowOff>
    </xdr:from>
    <xdr:to>
      <xdr:col>13</xdr:col>
      <xdr:colOff>349431</xdr:colOff>
      <xdr:row>19</xdr:row>
      <xdr:rowOff>158115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小時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小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61374" y="1735183"/>
              <a:ext cx="18288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201930</xdr:rowOff>
    </xdr:from>
    <xdr:to>
      <xdr:col>14</xdr:col>
      <xdr:colOff>190500</xdr:colOff>
      <xdr:row>14</xdr:row>
      <xdr:rowOff>64770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511628</xdr:colOff>
      <xdr:row>15</xdr:row>
      <xdr:rowOff>38099</xdr:rowOff>
    </xdr:from>
    <xdr:to>
      <xdr:col>14</xdr:col>
      <xdr:colOff>206828</xdr:colOff>
      <xdr:row>29</xdr:row>
      <xdr:rowOff>97970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5</xdr:row>
      <xdr:rowOff>186690</xdr:rowOff>
    </xdr:from>
    <xdr:to>
      <xdr:col>15</xdr:col>
      <xdr:colOff>358140</xdr:colOff>
      <xdr:row>19</xdr:row>
      <xdr:rowOff>49530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3</xdr:row>
      <xdr:rowOff>148590</xdr:rowOff>
    </xdr:from>
    <xdr:to>
      <xdr:col>14</xdr:col>
      <xdr:colOff>373380</xdr:colOff>
      <xdr:row>17</xdr:row>
      <xdr:rowOff>11430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詹映庭" refreshedDate="45292.850364004633" createdVersion="6" refreshedVersion="6" minRefreshableVersion="3" recordCount="48">
  <cacheSource type="worksheet">
    <worksheetSource name="表格3"/>
  </cacheSource>
  <cacheFields count="17">
    <cacheField name="time" numFmtId="20">
      <sharedItems containsSemiMixedTypes="0" containsNonDate="0" containsDate="1" containsString="0" minDate="1899-12-30T16:05:00" maxDate="1899-12-30T20:00:00" count="48"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</sharedItems>
      <fieldGroup par="16" base="0">
        <rangePr groupBy="minutes" startDate="1899-12-30T16:05:00" endDate="1899-12-30T20:00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31_travel_time" numFmtId="0">
      <sharedItems containsSemiMixedTypes="0" containsString="0" containsNumber="1" containsInteger="1" minValue="113" maxValue="321"/>
    </cacheField>
    <cacheField name="31_SMS" numFmtId="0">
      <sharedItems containsSemiMixedTypes="0" containsString="0" containsNumber="1" containsInteger="1" minValue="32" maxValue="90"/>
    </cacheField>
    <cacheField name="31_count" numFmtId="0">
      <sharedItems containsSemiMixedTypes="0" containsString="0" containsNumber="1" containsInteger="1" minValue="184" maxValue="300"/>
    </cacheField>
    <cacheField name="32_travel_time" numFmtId="0">
      <sharedItems containsSemiMixedTypes="0" containsString="0" containsNumber="1" containsInteger="1" minValue="112" maxValue="326"/>
    </cacheField>
    <cacheField name="32_SMS" numFmtId="0">
      <sharedItems containsSemiMixedTypes="0" containsString="0" containsNumber="1" containsInteger="1" minValue="28" maxValue="90"/>
    </cacheField>
    <cacheField name="32_count" numFmtId="0">
      <sharedItems containsSemiMixedTypes="0" containsString="0" containsNumber="1" containsInteger="1" minValue="39" maxValue="82"/>
    </cacheField>
    <cacheField name="41_travel_time" numFmtId="0">
      <sharedItems containsSemiMixedTypes="0" containsString="0" containsNumber="1" containsInteger="1" minValue="116" maxValue="291"/>
    </cacheField>
    <cacheField name="41_SMS" numFmtId="0">
      <sharedItems containsSemiMixedTypes="0" containsString="0" containsNumber="1" containsInteger="1" minValue="34" maxValue="90"/>
    </cacheField>
    <cacheField name="41_count" numFmtId="0">
      <sharedItems containsSemiMixedTypes="0" containsString="0" containsNumber="1" containsInteger="1" minValue="3" maxValue="19"/>
    </cacheField>
    <cacheField name="42_travel_time" numFmtId="0">
      <sharedItems containsSemiMixedTypes="0" containsString="0" containsNumber="1" containsInteger="1" minValue="117" maxValue="327"/>
    </cacheField>
    <cacheField name="42_SMS" numFmtId="0">
      <sharedItems containsSemiMixedTypes="0" containsString="0" containsNumber="1" containsInteger="1" minValue="28" maxValue="86"/>
    </cacheField>
    <cacheField name="42_count" numFmtId="0">
      <sharedItems containsSemiMixedTypes="0" containsString="0" containsNumber="1" containsInteger="1" minValue="2" maxValue="23"/>
    </cacheField>
    <cacheField name="5_travel_time" numFmtId="0">
      <sharedItems containsSemiMixedTypes="0" containsString="0" containsNumber="1" containsInteger="1" minValue="117" maxValue="344"/>
    </cacheField>
    <cacheField name="5_SMS" numFmtId="0">
      <sharedItems containsSemiMixedTypes="0" containsString="0" containsNumber="1" containsInteger="1" minValue="28" maxValue="86"/>
    </cacheField>
    <cacheField name="5_count" numFmtId="0">
      <sharedItems containsSemiMixedTypes="0" containsString="0" containsNumber="1" containsInteger="1" minValue="2" maxValue="24"/>
    </cacheField>
    <cacheField name="小時" numFmtId="0" databaseField="0">
      <fieldGroup base="0">
        <rangePr groupBy="hours" startDate="1899-12-30T16:05:00" endDate="1899-12-30T20:00:00"/>
        <groupItems count="26">
          <s v="&lt;1900/1/0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詹映庭" refreshedDate="45292.873234953702" createdVersion="6" refreshedVersion="6" minRefreshableVersion="3" recordCount="48">
  <cacheSource type="worksheet">
    <worksheetSource name="表格2"/>
  </cacheSource>
  <cacheFields count="17">
    <cacheField name="time" numFmtId="20">
      <sharedItems containsSemiMixedTypes="0" containsNonDate="0" containsDate="1" containsString="0" minDate="1899-12-30T16:05:00" maxDate="1899-12-30T20:00:00" count="48"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</sharedItems>
      <fieldGroup par="16" base="0">
        <rangePr groupBy="minutes" startDate="1899-12-30T16:05:00" endDate="1899-12-30T20:00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31_travel_time" numFmtId="0">
      <sharedItems containsSemiMixedTypes="0" containsString="0" containsNumber="1" containsInteger="1" minValue="65" maxValue="269"/>
    </cacheField>
    <cacheField name="31_SMS" numFmtId="0">
      <sharedItems containsSemiMixedTypes="0" containsString="0" containsNumber="1" containsInteger="1" minValue="18" maxValue="86" count="11">
        <n v="86"/>
        <n v="82"/>
        <n v="79"/>
        <n v="72"/>
        <n v="75"/>
        <n v="54"/>
        <n v="28"/>
        <n v="18"/>
        <n v="23"/>
        <n v="46"/>
        <n v="77"/>
      </sharedItems>
    </cacheField>
    <cacheField name="31_count" numFmtId="0">
      <sharedItems containsSemiMixedTypes="0" containsString="0" containsNumber="1" containsInteger="1" minValue="193" maxValue="320"/>
    </cacheField>
    <cacheField name="32_travel_time" numFmtId="0">
      <sharedItems containsSemiMixedTypes="0" containsString="0" containsNumber="1" containsInteger="1" minValue="66" maxValue="271"/>
    </cacheField>
    <cacheField name="32_SMS" numFmtId="0">
      <sharedItems containsSemiMixedTypes="0" containsString="0" containsNumber="1" containsInteger="1" minValue="18" maxValue="86" count="11">
        <n v="86"/>
        <n v="82"/>
        <n v="79"/>
        <n v="75"/>
        <n v="72"/>
        <n v="50"/>
        <n v="28"/>
        <n v="18"/>
        <n v="25"/>
        <n v="46"/>
        <n v="81"/>
      </sharedItems>
    </cacheField>
    <cacheField name="32_count" numFmtId="0">
      <sharedItems containsSemiMixedTypes="0" containsString="0" containsNumber="1" containsInteger="1" minValue="44" maxValue="90"/>
    </cacheField>
    <cacheField name="41_travel_time" numFmtId="0">
      <sharedItems containsSemiMixedTypes="0" containsString="0" containsNumber="1" containsInteger="1" minValue="65" maxValue="243"/>
    </cacheField>
    <cacheField name="41_SMS" numFmtId="0">
      <sharedItems containsSemiMixedTypes="0" containsString="0" containsNumber="1" containsInteger="1" minValue="21" maxValue="86" count="12">
        <n v="79"/>
        <n v="75"/>
        <n v="86"/>
        <n v="77"/>
        <n v="72"/>
        <n v="82"/>
        <n v="81"/>
        <n v="41"/>
        <n v="25"/>
        <n v="21"/>
        <n v="48"/>
        <n v="43"/>
      </sharedItems>
    </cacheField>
    <cacheField name="41_count" numFmtId="0">
      <sharedItems containsSemiMixedTypes="0" containsString="0" containsNumber="1" containsInteger="1" minValue="1" maxValue="9"/>
    </cacheField>
    <cacheField name="42_travel_time" numFmtId="0">
      <sharedItems containsSemiMixedTypes="0" containsString="0" containsNumber="1" containsInteger="1" minValue="66" maxValue="256"/>
    </cacheField>
    <cacheField name="42_SMS" numFmtId="0">
      <sharedItems containsSemiMixedTypes="0" containsString="0" containsNumber="1" containsInteger="1" minValue="21" maxValue="84" count="12">
        <n v="82"/>
        <n v="79"/>
        <n v="77"/>
        <n v="73"/>
        <n v="68"/>
        <n v="75"/>
        <n v="72"/>
        <n v="57"/>
        <n v="25"/>
        <n v="21"/>
        <n v="46"/>
        <n v="84"/>
      </sharedItems>
    </cacheField>
    <cacheField name="42_count" numFmtId="0">
      <sharedItems containsSemiMixedTypes="0" containsString="0" containsNumber="1" containsInteger="1" minValue="1" maxValue="21"/>
    </cacheField>
    <cacheField name="5_travel_time" numFmtId="0">
      <sharedItems containsSemiMixedTypes="0" containsString="0" containsNumber="1" containsInteger="1" minValue="0" maxValue="248"/>
    </cacheField>
    <cacheField name="5_SMS" numFmtId="0">
      <sharedItems containsSemiMixedTypes="0" containsString="0" containsNumber="1" containsInteger="1" minValue="0" maxValue="86" count="13">
        <n v="82"/>
        <n v="86"/>
        <n v="79"/>
        <n v="75"/>
        <n v="68"/>
        <n v="77"/>
        <n v="72"/>
        <n v="61"/>
        <n v="32"/>
        <n v="21"/>
        <n v="0"/>
        <n v="46"/>
        <n v="50"/>
      </sharedItems>
    </cacheField>
    <cacheField name="5_count" numFmtId="0">
      <sharedItems containsSemiMixedTypes="0" containsString="0" containsNumber="1" containsInteger="1" minValue="0" maxValue="18"/>
    </cacheField>
    <cacheField name="小時" numFmtId="0" databaseField="0">
      <fieldGroup base="0">
        <rangePr groupBy="hours" startDate="1899-12-30T16:05:00" endDate="1899-12-30T20:00:00"/>
        <groupItems count="26">
          <s v="&lt;1900/1/0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詹映庭" refreshedDate="45292.950199999999" createdVersion="6" refreshedVersion="6" minRefreshableVersion="3" recordCount="48">
  <cacheSource type="worksheet">
    <worksheetSource name="表格7"/>
  </cacheSource>
  <cacheFields count="3">
    <cacheField name="time" numFmtId="20">
      <sharedItems containsSemiMixedTypes="0" containsNonDate="0" containsDate="1" containsString="0" minDate="1899-12-30T16:05:00" maxDate="1899-12-30T20:00:00" count="48"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</sharedItems>
      <fieldGroup par="2" base="0">
        <rangePr groupBy="minutes" startDate="1899-12-30T16:05:00" endDate="1899-12-30T20:00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欄1" numFmtId="0">
      <sharedItems containsSemiMixedTypes="0" containsString="0" containsNumber="1" containsInteger="1" minValue="3048" maxValue="4608" count="25">
        <n v="3852"/>
        <n v="4104"/>
        <n v="4284"/>
        <n v="4164"/>
        <n v="4200"/>
        <n v="4548"/>
        <n v="4440"/>
        <n v="4368"/>
        <n v="4188"/>
        <n v="4356"/>
        <n v="4608"/>
        <n v="4116"/>
        <n v="3792"/>
        <n v="3048"/>
        <n v="3120"/>
        <n v="3180"/>
        <n v="3972"/>
        <n v="4224"/>
        <n v="4320"/>
        <n v="4572"/>
        <n v="4092"/>
        <n v="4392"/>
        <n v="4296"/>
        <n v="4068"/>
        <n v="4176"/>
      </sharedItems>
    </cacheField>
    <cacheField name="小時" numFmtId="0" databaseField="0">
      <fieldGroup base="0">
        <rangePr groupBy="hours" startDate="1899-12-30T16:05:00" endDate="1899-12-30T20:00:00"/>
        <groupItems count="26">
          <s v="&lt;1900/1/0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詹映庭" refreshedDate="45292.963394791666" createdVersion="6" refreshedVersion="6" minRefreshableVersion="3" recordCount="48">
  <cacheSource type="worksheet">
    <worksheetSource name="表格9"/>
  </cacheSource>
  <cacheFields count="3">
    <cacheField name="time" numFmtId="20">
      <sharedItems containsSemiMixedTypes="0" containsNonDate="0" containsDate="1" containsString="0" minDate="1899-12-30T16:05:00" maxDate="1899-12-30T20:00:00" count="48"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</sharedItems>
      <fieldGroup par="2" base="0">
        <rangePr groupBy="minutes" startDate="1899-12-30T16:05:00" endDate="1899-12-30T20:00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欄1" numFmtId="0">
      <sharedItems containsSemiMixedTypes="0" containsString="0" containsNumber="1" containsInteger="1" minValue="2976" maxValue="4980"/>
    </cacheField>
    <cacheField name="小時" numFmtId="0" databaseField="0">
      <fieldGroup base="0">
        <rangePr groupBy="hours" startDate="1899-12-30T16:05:00" endDate="1899-12-30T20:00:00"/>
        <groupItems count="26">
          <s v="&lt;1900/1/0"/>
          <s v="0時"/>
          <s v="1時"/>
          <s v="2時"/>
          <s v="3時"/>
          <s v="4時"/>
          <s v="5時"/>
          <s v="6時"/>
          <s v="7時"/>
          <s v="8時"/>
          <s v="9時"/>
          <s v="10時"/>
          <s v="11時"/>
          <s v="12時"/>
          <s v="13時"/>
          <s v="14時"/>
          <s v="15時"/>
          <s v="16時"/>
          <s v="17時"/>
          <s v="18時"/>
          <s v="19時"/>
          <s v="20時"/>
          <s v="21時"/>
          <s v="22時"/>
          <s v="23時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n v="119"/>
    <n v="86"/>
    <n v="277"/>
    <n v="122"/>
    <n v="82"/>
    <n v="82"/>
    <n v="132"/>
    <n v="75"/>
    <n v="10"/>
    <n v="127"/>
    <n v="81"/>
    <n v="16"/>
    <n v="122"/>
    <n v="82"/>
    <n v="15"/>
  </r>
  <r>
    <x v="1"/>
    <n v="115"/>
    <n v="90"/>
    <n v="234"/>
    <n v="118"/>
    <n v="86"/>
    <n v="65"/>
    <n v="117"/>
    <n v="86"/>
    <n v="9"/>
    <n v="124"/>
    <n v="82"/>
    <n v="17"/>
    <n v="125"/>
    <n v="82"/>
    <n v="14"/>
  </r>
  <r>
    <x v="2"/>
    <n v="121"/>
    <n v="82"/>
    <n v="294"/>
    <n v="123"/>
    <n v="82"/>
    <n v="67"/>
    <n v="124"/>
    <n v="82"/>
    <n v="8"/>
    <n v="128"/>
    <n v="79"/>
    <n v="23"/>
    <n v="133"/>
    <n v="75"/>
    <n v="21"/>
  </r>
  <r>
    <x v="3"/>
    <n v="121"/>
    <n v="82"/>
    <n v="294"/>
    <n v="123"/>
    <n v="82"/>
    <n v="67"/>
    <n v="124"/>
    <n v="82"/>
    <n v="8"/>
    <n v="128"/>
    <n v="79"/>
    <n v="23"/>
    <n v="133"/>
    <n v="75"/>
    <n v="21"/>
  </r>
  <r>
    <x v="4"/>
    <n v="119"/>
    <n v="86"/>
    <n v="283"/>
    <n v="119"/>
    <n v="86"/>
    <n v="78"/>
    <n v="120"/>
    <n v="86"/>
    <n v="11"/>
    <n v="126"/>
    <n v="81"/>
    <n v="12"/>
    <n v="125"/>
    <n v="81"/>
    <n v="18"/>
  </r>
  <r>
    <x v="5"/>
    <n v="121"/>
    <n v="82"/>
    <n v="282"/>
    <n v="122"/>
    <n v="82"/>
    <n v="80"/>
    <n v="123"/>
    <n v="82"/>
    <n v="5"/>
    <n v="126"/>
    <n v="82"/>
    <n v="15"/>
    <n v="128"/>
    <n v="79"/>
    <n v="24"/>
  </r>
  <r>
    <x v="6"/>
    <n v="121"/>
    <n v="82"/>
    <n v="282"/>
    <n v="122"/>
    <n v="82"/>
    <n v="80"/>
    <n v="123"/>
    <n v="82"/>
    <n v="5"/>
    <n v="126"/>
    <n v="82"/>
    <n v="15"/>
    <n v="128"/>
    <n v="79"/>
    <n v="24"/>
  </r>
  <r>
    <x v="7"/>
    <n v="122"/>
    <n v="82"/>
    <n v="277"/>
    <n v="125"/>
    <n v="82"/>
    <n v="73"/>
    <n v="127"/>
    <n v="81"/>
    <n v="10"/>
    <n v="121"/>
    <n v="84"/>
    <n v="10"/>
    <n v="129"/>
    <n v="79"/>
    <n v="21"/>
  </r>
  <r>
    <x v="8"/>
    <n v="128"/>
    <n v="79"/>
    <n v="291"/>
    <n v="129"/>
    <n v="79"/>
    <n v="78"/>
    <n v="132"/>
    <n v="75"/>
    <n v="13"/>
    <n v="133"/>
    <n v="75"/>
    <n v="18"/>
    <n v="136"/>
    <n v="75"/>
    <n v="15"/>
  </r>
  <r>
    <x v="9"/>
    <n v="128"/>
    <n v="79"/>
    <n v="291"/>
    <n v="129"/>
    <n v="79"/>
    <n v="78"/>
    <n v="132"/>
    <n v="75"/>
    <n v="13"/>
    <n v="133"/>
    <n v="75"/>
    <n v="18"/>
    <n v="136"/>
    <n v="75"/>
    <n v="15"/>
  </r>
  <r>
    <x v="10"/>
    <n v="149"/>
    <n v="68"/>
    <n v="242"/>
    <n v="150"/>
    <n v="68"/>
    <n v="55"/>
    <n v="154"/>
    <n v="64"/>
    <n v="18"/>
    <n v="152"/>
    <n v="68"/>
    <n v="19"/>
    <n v="152"/>
    <n v="68"/>
    <n v="17"/>
  </r>
  <r>
    <x v="11"/>
    <n v="149"/>
    <n v="68"/>
    <n v="242"/>
    <n v="150"/>
    <n v="68"/>
    <n v="55"/>
    <n v="154"/>
    <n v="64"/>
    <n v="18"/>
    <n v="152"/>
    <n v="68"/>
    <n v="19"/>
    <n v="152"/>
    <n v="68"/>
    <n v="17"/>
  </r>
  <r>
    <x v="12"/>
    <n v="192"/>
    <n v="54"/>
    <n v="270"/>
    <n v="193"/>
    <n v="54"/>
    <n v="74"/>
    <n v="180"/>
    <n v="57"/>
    <n v="10"/>
    <n v="195"/>
    <n v="50"/>
    <n v="19"/>
    <n v="192"/>
    <n v="54"/>
    <n v="11"/>
  </r>
  <r>
    <x v="13"/>
    <n v="192"/>
    <n v="54"/>
    <n v="270"/>
    <n v="193"/>
    <n v="54"/>
    <n v="74"/>
    <n v="180"/>
    <n v="57"/>
    <n v="10"/>
    <n v="195"/>
    <n v="50"/>
    <n v="19"/>
    <n v="192"/>
    <n v="54"/>
    <n v="11"/>
  </r>
  <r>
    <x v="14"/>
    <n v="236"/>
    <n v="43"/>
    <n v="273"/>
    <n v="236"/>
    <n v="43"/>
    <n v="64"/>
    <n v="229"/>
    <n v="43"/>
    <n v="10"/>
    <n v="267"/>
    <n v="37"/>
    <n v="14"/>
    <n v="266"/>
    <n v="37"/>
    <n v="10"/>
  </r>
  <r>
    <x v="15"/>
    <n v="236"/>
    <n v="43"/>
    <n v="273"/>
    <n v="236"/>
    <n v="43"/>
    <n v="64"/>
    <n v="229"/>
    <n v="43"/>
    <n v="10"/>
    <n v="267"/>
    <n v="37"/>
    <n v="14"/>
    <n v="266"/>
    <n v="37"/>
    <n v="10"/>
  </r>
  <r>
    <x v="16"/>
    <n v="229"/>
    <n v="43"/>
    <n v="278"/>
    <n v="231"/>
    <n v="43"/>
    <n v="77"/>
    <n v="208"/>
    <n v="48"/>
    <n v="12"/>
    <n v="214"/>
    <n v="46"/>
    <n v="12"/>
    <n v="226"/>
    <n v="43"/>
    <n v="6"/>
  </r>
  <r>
    <x v="17"/>
    <n v="231"/>
    <n v="43"/>
    <n v="268"/>
    <n v="232"/>
    <n v="43"/>
    <n v="71"/>
    <n v="228"/>
    <n v="43"/>
    <n v="3"/>
    <n v="231"/>
    <n v="43"/>
    <n v="9"/>
    <n v="259"/>
    <n v="39"/>
    <n v="7"/>
  </r>
  <r>
    <x v="18"/>
    <n v="231"/>
    <n v="43"/>
    <n v="268"/>
    <n v="232"/>
    <n v="43"/>
    <n v="71"/>
    <n v="228"/>
    <n v="43"/>
    <n v="3"/>
    <n v="231"/>
    <n v="43"/>
    <n v="9"/>
    <n v="259"/>
    <n v="39"/>
    <n v="7"/>
  </r>
  <r>
    <x v="19"/>
    <n v="251"/>
    <n v="39"/>
    <n v="281"/>
    <n v="255"/>
    <n v="39"/>
    <n v="59"/>
    <n v="251"/>
    <n v="39"/>
    <n v="9"/>
    <n v="252"/>
    <n v="39"/>
    <n v="8"/>
    <n v="302"/>
    <n v="32"/>
    <n v="5"/>
  </r>
  <r>
    <x v="20"/>
    <n v="252"/>
    <n v="39"/>
    <n v="246"/>
    <n v="252"/>
    <n v="39"/>
    <n v="58"/>
    <n v="238"/>
    <n v="43"/>
    <n v="11"/>
    <n v="276"/>
    <n v="36"/>
    <n v="10"/>
    <n v="327"/>
    <n v="28"/>
    <n v="3"/>
  </r>
  <r>
    <x v="21"/>
    <n v="252"/>
    <n v="39"/>
    <n v="246"/>
    <n v="252"/>
    <n v="39"/>
    <n v="58"/>
    <n v="238"/>
    <n v="43"/>
    <n v="11"/>
    <n v="276"/>
    <n v="36"/>
    <n v="10"/>
    <n v="327"/>
    <n v="28"/>
    <n v="3"/>
  </r>
  <r>
    <x v="22"/>
    <n v="241"/>
    <n v="43"/>
    <n v="267"/>
    <n v="249"/>
    <n v="39"/>
    <n v="56"/>
    <n v="244"/>
    <n v="39"/>
    <n v="9"/>
    <n v="294"/>
    <n v="34"/>
    <n v="8"/>
    <n v="316"/>
    <n v="32"/>
    <n v="10"/>
  </r>
  <r>
    <x v="23"/>
    <n v="241"/>
    <n v="43"/>
    <n v="267"/>
    <n v="249"/>
    <n v="39"/>
    <n v="56"/>
    <n v="244"/>
    <n v="39"/>
    <n v="9"/>
    <n v="294"/>
    <n v="34"/>
    <n v="8"/>
    <n v="316"/>
    <n v="32"/>
    <n v="10"/>
  </r>
  <r>
    <x v="24"/>
    <n v="259"/>
    <n v="39"/>
    <n v="253"/>
    <n v="254"/>
    <n v="39"/>
    <n v="57"/>
    <n v="243"/>
    <n v="39"/>
    <n v="11"/>
    <n v="248"/>
    <n v="39"/>
    <n v="8"/>
    <n v="251"/>
    <n v="39"/>
    <n v="7"/>
  </r>
  <r>
    <x v="25"/>
    <n v="297"/>
    <n v="32"/>
    <n v="236"/>
    <n v="304"/>
    <n v="32"/>
    <n v="51"/>
    <n v="254"/>
    <n v="39"/>
    <n v="6"/>
    <n v="292"/>
    <n v="34"/>
    <n v="6"/>
    <n v="313"/>
    <n v="32"/>
    <n v="5"/>
  </r>
  <r>
    <x v="26"/>
    <n v="321"/>
    <n v="32"/>
    <n v="184"/>
    <n v="322"/>
    <n v="32"/>
    <n v="39"/>
    <n v="291"/>
    <n v="34"/>
    <n v="10"/>
    <n v="327"/>
    <n v="28"/>
    <n v="5"/>
    <n v="344"/>
    <n v="28"/>
    <n v="10"/>
  </r>
  <r>
    <x v="27"/>
    <n v="321"/>
    <n v="32"/>
    <n v="184"/>
    <n v="322"/>
    <n v="32"/>
    <n v="39"/>
    <n v="291"/>
    <n v="34"/>
    <n v="10"/>
    <n v="327"/>
    <n v="28"/>
    <n v="5"/>
    <n v="344"/>
    <n v="28"/>
    <n v="10"/>
  </r>
  <r>
    <x v="28"/>
    <n v="311"/>
    <n v="32"/>
    <n v="246"/>
    <n v="326"/>
    <n v="28"/>
    <n v="55"/>
    <n v="252"/>
    <n v="39"/>
    <n v="10"/>
    <n v="327"/>
    <n v="30"/>
    <n v="4"/>
    <n v="296"/>
    <n v="34"/>
    <n v="2"/>
  </r>
  <r>
    <x v="29"/>
    <n v="202"/>
    <n v="50"/>
    <n v="260"/>
    <n v="221"/>
    <n v="46"/>
    <n v="69"/>
    <n v="189"/>
    <n v="54"/>
    <n v="15"/>
    <n v="221"/>
    <n v="45"/>
    <n v="8"/>
    <n v="276"/>
    <n v="36"/>
    <n v="7"/>
  </r>
  <r>
    <x v="30"/>
    <n v="202"/>
    <n v="50"/>
    <n v="260"/>
    <n v="221"/>
    <n v="46"/>
    <n v="69"/>
    <n v="189"/>
    <n v="54"/>
    <n v="15"/>
    <n v="221"/>
    <n v="45"/>
    <n v="8"/>
    <n v="276"/>
    <n v="36"/>
    <n v="7"/>
  </r>
  <r>
    <x v="31"/>
    <n v="135"/>
    <n v="75"/>
    <n v="293"/>
    <n v="141"/>
    <n v="72"/>
    <n v="47"/>
    <n v="144"/>
    <n v="72"/>
    <n v="11"/>
    <n v="142"/>
    <n v="72"/>
    <n v="9"/>
    <n v="155"/>
    <n v="64"/>
    <n v="5"/>
  </r>
  <r>
    <x v="32"/>
    <n v="139"/>
    <n v="72"/>
    <n v="287"/>
    <n v="141"/>
    <n v="72"/>
    <n v="52"/>
    <n v="142"/>
    <n v="72"/>
    <n v="17"/>
    <n v="265"/>
    <n v="36"/>
    <n v="11"/>
    <n v="147"/>
    <n v="68"/>
    <n v="3"/>
  </r>
  <r>
    <x v="33"/>
    <n v="139"/>
    <n v="72"/>
    <n v="287"/>
    <n v="141"/>
    <n v="72"/>
    <n v="52"/>
    <n v="142"/>
    <n v="72"/>
    <n v="17"/>
    <n v="265"/>
    <n v="36"/>
    <n v="11"/>
    <n v="147"/>
    <n v="68"/>
    <n v="3"/>
  </r>
  <r>
    <x v="34"/>
    <n v="132"/>
    <n v="75"/>
    <n v="290"/>
    <n v="133"/>
    <n v="75"/>
    <n v="47"/>
    <n v="139"/>
    <n v="72"/>
    <n v="11"/>
    <n v="226"/>
    <n v="54"/>
    <n v="8"/>
    <n v="238"/>
    <n v="50"/>
    <n v="2"/>
  </r>
  <r>
    <x v="35"/>
    <n v="132"/>
    <n v="75"/>
    <n v="290"/>
    <n v="133"/>
    <n v="75"/>
    <n v="47"/>
    <n v="139"/>
    <n v="72"/>
    <n v="11"/>
    <n v="226"/>
    <n v="54"/>
    <n v="8"/>
    <n v="238"/>
    <n v="50"/>
    <n v="2"/>
  </r>
  <r>
    <x v="36"/>
    <n v="129"/>
    <n v="79"/>
    <n v="281"/>
    <n v="130"/>
    <n v="79"/>
    <n v="57"/>
    <n v="127"/>
    <n v="79"/>
    <n v="9"/>
    <n v="153"/>
    <n v="64"/>
    <n v="5"/>
    <n v="139"/>
    <n v="73"/>
    <n v="6"/>
  </r>
  <r>
    <x v="37"/>
    <n v="123"/>
    <n v="82"/>
    <n v="282"/>
    <n v="127"/>
    <n v="79"/>
    <n v="49"/>
    <n v="125"/>
    <n v="82"/>
    <n v="19"/>
    <n v="138"/>
    <n v="73"/>
    <n v="10"/>
    <n v="144"/>
    <n v="72"/>
    <n v="4"/>
  </r>
  <r>
    <x v="38"/>
    <n v="122"/>
    <n v="82"/>
    <n v="300"/>
    <n v="121"/>
    <n v="82"/>
    <n v="44"/>
    <n v="119"/>
    <n v="86"/>
    <n v="5"/>
    <n v="129"/>
    <n v="79"/>
    <n v="7"/>
    <n v="123"/>
    <n v="82"/>
    <n v="4"/>
  </r>
  <r>
    <x v="39"/>
    <n v="122"/>
    <n v="82"/>
    <n v="300"/>
    <n v="121"/>
    <n v="82"/>
    <n v="44"/>
    <n v="119"/>
    <n v="86"/>
    <n v="5"/>
    <n v="129"/>
    <n v="79"/>
    <n v="7"/>
    <n v="123"/>
    <n v="82"/>
    <n v="4"/>
  </r>
  <r>
    <x v="40"/>
    <n v="114"/>
    <n v="90"/>
    <n v="269"/>
    <n v="115"/>
    <n v="90"/>
    <n v="51"/>
    <n v="122"/>
    <n v="82"/>
    <n v="13"/>
    <n v="153"/>
    <n v="64"/>
    <n v="3"/>
    <n v="129"/>
    <n v="79"/>
    <n v="6"/>
  </r>
  <r>
    <x v="41"/>
    <n v="115"/>
    <n v="90"/>
    <n v="291"/>
    <n v="116"/>
    <n v="90"/>
    <n v="61"/>
    <n v="117"/>
    <n v="88"/>
    <n v="8"/>
    <n v="122"/>
    <n v="82"/>
    <n v="2"/>
    <n v="127"/>
    <n v="81"/>
    <n v="6"/>
  </r>
  <r>
    <x v="42"/>
    <n v="115"/>
    <n v="90"/>
    <n v="291"/>
    <n v="116"/>
    <n v="90"/>
    <n v="61"/>
    <n v="117"/>
    <n v="88"/>
    <n v="8"/>
    <n v="122"/>
    <n v="82"/>
    <n v="2"/>
    <n v="127"/>
    <n v="81"/>
    <n v="6"/>
  </r>
  <r>
    <x v="43"/>
    <n v="115"/>
    <n v="90"/>
    <n v="265"/>
    <n v="118"/>
    <n v="86"/>
    <n v="53"/>
    <n v="122"/>
    <n v="82"/>
    <n v="16"/>
    <n v="128"/>
    <n v="79"/>
    <n v="8"/>
    <n v="117"/>
    <n v="86"/>
    <n v="4"/>
  </r>
  <r>
    <x v="44"/>
    <n v="113"/>
    <n v="90"/>
    <n v="280"/>
    <n v="112"/>
    <n v="90"/>
    <n v="46"/>
    <n v="118"/>
    <n v="86"/>
    <n v="16"/>
    <n v="129"/>
    <n v="79"/>
    <n v="6"/>
    <n v="119"/>
    <n v="86"/>
    <n v="7"/>
  </r>
  <r>
    <x v="45"/>
    <n v="113"/>
    <n v="90"/>
    <n v="280"/>
    <n v="112"/>
    <n v="90"/>
    <n v="46"/>
    <n v="118"/>
    <n v="86"/>
    <n v="16"/>
    <n v="129"/>
    <n v="79"/>
    <n v="6"/>
    <n v="119"/>
    <n v="86"/>
    <n v="7"/>
  </r>
  <r>
    <x v="46"/>
    <n v="113"/>
    <n v="90"/>
    <n v="278"/>
    <n v="112"/>
    <n v="90"/>
    <n v="62"/>
    <n v="116"/>
    <n v="90"/>
    <n v="11"/>
    <n v="117"/>
    <n v="86"/>
    <n v="11"/>
    <n v="128"/>
    <n v="79"/>
    <n v="9"/>
  </r>
  <r>
    <x v="47"/>
    <n v="113"/>
    <n v="90"/>
    <n v="278"/>
    <n v="112"/>
    <n v="90"/>
    <n v="62"/>
    <n v="116"/>
    <n v="90"/>
    <n v="11"/>
    <n v="117"/>
    <n v="86"/>
    <n v="11"/>
    <n v="128"/>
    <n v="79"/>
    <n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  <n v="65"/>
    <x v="0"/>
    <n v="216"/>
    <n v="66"/>
    <x v="0"/>
    <n v="76"/>
    <n v="71"/>
    <x v="0"/>
    <n v="4"/>
    <n v="67"/>
    <x v="0"/>
    <n v="13"/>
    <n v="68"/>
    <x v="0"/>
    <n v="12"/>
  </r>
  <r>
    <x v="1"/>
    <n v="66"/>
    <x v="0"/>
    <n v="240"/>
    <n v="67"/>
    <x v="1"/>
    <n v="65"/>
    <n v="71"/>
    <x v="0"/>
    <n v="7"/>
    <n v="71"/>
    <x v="1"/>
    <n v="16"/>
    <n v="65"/>
    <x v="1"/>
    <n v="14"/>
  </r>
  <r>
    <x v="2"/>
    <n v="69"/>
    <x v="1"/>
    <n v="252"/>
    <n v="71"/>
    <x v="2"/>
    <n v="64"/>
    <n v="75"/>
    <x v="1"/>
    <n v="5"/>
    <n v="68"/>
    <x v="0"/>
    <n v="21"/>
    <n v="70"/>
    <x v="2"/>
    <n v="15"/>
  </r>
  <r>
    <x v="3"/>
    <n v="69"/>
    <x v="1"/>
    <n v="252"/>
    <n v="71"/>
    <x v="2"/>
    <n v="64"/>
    <n v="75"/>
    <x v="1"/>
    <n v="5"/>
    <n v="68"/>
    <x v="0"/>
    <n v="21"/>
    <n v="70"/>
    <x v="2"/>
    <n v="15"/>
  </r>
  <r>
    <x v="4"/>
    <n v="70"/>
    <x v="2"/>
    <n v="236"/>
    <n v="70"/>
    <x v="2"/>
    <n v="77"/>
    <n v="66"/>
    <x v="2"/>
    <n v="6"/>
    <n v="69"/>
    <x v="0"/>
    <n v="11"/>
    <n v="70"/>
    <x v="2"/>
    <n v="17"/>
  </r>
  <r>
    <x v="5"/>
    <n v="71"/>
    <x v="2"/>
    <n v="229"/>
    <n v="71"/>
    <x v="2"/>
    <n v="86"/>
    <n v="74"/>
    <x v="1"/>
    <n v="3"/>
    <n v="73"/>
    <x v="2"/>
    <n v="16"/>
    <n v="70"/>
    <x v="2"/>
    <n v="16"/>
  </r>
  <r>
    <x v="6"/>
    <n v="71"/>
    <x v="2"/>
    <n v="229"/>
    <n v="71"/>
    <x v="2"/>
    <n v="86"/>
    <n v="74"/>
    <x v="1"/>
    <n v="3"/>
    <n v="73"/>
    <x v="2"/>
    <n v="16"/>
    <n v="70"/>
    <x v="2"/>
    <n v="16"/>
  </r>
  <r>
    <x v="7"/>
    <n v="72"/>
    <x v="2"/>
    <n v="260"/>
    <n v="73"/>
    <x v="3"/>
    <n v="85"/>
    <n v="72"/>
    <x v="3"/>
    <n v="8"/>
    <n v="75"/>
    <x v="3"/>
    <n v="12"/>
    <n v="73"/>
    <x v="3"/>
    <n v="14"/>
  </r>
  <r>
    <x v="8"/>
    <n v="80"/>
    <x v="3"/>
    <n v="261"/>
    <n v="79"/>
    <x v="4"/>
    <n v="77"/>
    <n v="76"/>
    <x v="1"/>
    <n v="7"/>
    <n v="84"/>
    <x v="4"/>
    <n v="13"/>
    <n v="81"/>
    <x v="4"/>
    <n v="12"/>
  </r>
  <r>
    <x v="9"/>
    <n v="80"/>
    <x v="3"/>
    <n v="261"/>
    <n v="79"/>
    <x v="4"/>
    <n v="77"/>
    <n v="76"/>
    <x v="1"/>
    <n v="7"/>
    <n v="84"/>
    <x v="4"/>
    <n v="13"/>
    <n v="81"/>
    <x v="4"/>
    <n v="12"/>
  </r>
  <r>
    <x v="10"/>
    <n v="72"/>
    <x v="2"/>
    <n v="238"/>
    <n v="72"/>
    <x v="2"/>
    <n v="83"/>
    <n v="73"/>
    <x v="1"/>
    <n v="9"/>
    <n v="75"/>
    <x v="5"/>
    <n v="16"/>
    <n v="72"/>
    <x v="5"/>
    <n v="18"/>
  </r>
  <r>
    <x v="11"/>
    <n v="72"/>
    <x v="2"/>
    <n v="238"/>
    <n v="72"/>
    <x v="2"/>
    <n v="83"/>
    <n v="73"/>
    <x v="1"/>
    <n v="9"/>
    <n v="75"/>
    <x v="5"/>
    <n v="16"/>
    <n v="72"/>
    <x v="5"/>
    <n v="18"/>
  </r>
  <r>
    <x v="12"/>
    <n v="75"/>
    <x v="4"/>
    <n v="267"/>
    <n v="77"/>
    <x v="4"/>
    <n v="63"/>
    <n v="76"/>
    <x v="1"/>
    <n v="3"/>
    <n v="77"/>
    <x v="6"/>
    <n v="7"/>
    <n v="79"/>
    <x v="6"/>
    <n v="17"/>
  </r>
  <r>
    <x v="13"/>
    <n v="75"/>
    <x v="4"/>
    <n v="267"/>
    <n v="77"/>
    <x v="4"/>
    <n v="63"/>
    <n v="76"/>
    <x v="1"/>
    <n v="3"/>
    <n v="77"/>
    <x v="6"/>
    <n v="7"/>
    <n v="79"/>
    <x v="6"/>
    <n v="17"/>
  </r>
  <r>
    <x v="14"/>
    <n v="71"/>
    <x v="2"/>
    <n v="260"/>
    <n v="71"/>
    <x v="2"/>
    <n v="62"/>
    <n v="76"/>
    <x v="1"/>
    <n v="3"/>
    <n v="72"/>
    <x v="1"/>
    <n v="13"/>
    <n v="67"/>
    <x v="0"/>
    <n v="11"/>
  </r>
  <r>
    <x v="15"/>
    <n v="71"/>
    <x v="2"/>
    <n v="260"/>
    <n v="71"/>
    <x v="2"/>
    <n v="62"/>
    <n v="76"/>
    <x v="1"/>
    <n v="3"/>
    <n v="72"/>
    <x v="1"/>
    <n v="13"/>
    <n v="67"/>
    <x v="0"/>
    <n v="11"/>
  </r>
  <r>
    <x v="16"/>
    <n v="74"/>
    <x v="4"/>
    <n v="272"/>
    <n v="78"/>
    <x v="4"/>
    <n v="73"/>
    <n v="76"/>
    <x v="1"/>
    <n v="7"/>
    <n v="75"/>
    <x v="5"/>
    <n v="6"/>
    <n v="84"/>
    <x v="4"/>
    <n v="5"/>
  </r>
  <r>
    <x v="17"/>
    <n v="75"/>
    <x v="4"/>
    <n v="273"/>
    <n v="77"/>
    <x v="4"/>
    <n v="90"/>
    <n v="80"/>
    <x v="4"/>
    <n v="5"/>
    <n v="74"/>
    <x v="5"/>
    <n v="8"/>
    <n v="74"/>
    <x v="3"/>
    <n v="8"/>
  </r>
  <r>
    <x v="18"/>
    <n v="75"/>
    <x v="4"/>
    <n v="273"/>
    <n v="77"/>
    <x v="4"/>
    <n v="90"/>
    <n v="80"/>
    <x v="4"/>
    <n v="5"/>
    <n v="74"/>
    <x v="5"/>
    <n v="8"/>
    <n v="74"/>
    <x v="3"/>
    <n v="8"/>
  </r>
  <r>
    <x v="19"/>
    <n v="70"/>
    <x v="2"/>
    <n v="255"/>
    <n v="71"/>
    <x v="2"/>
    <n v="71"/>
    <n v="68"/>
    <x v="5"/>
    <n v="5"/>
    <n v="76"/>
    <x v="5"/>
    <n v="7"/>
    <n v="78"/>
    <x v="6"/>
    <n v="5"/>
  </r>
  <r>
    <x v="20"/>
    <n v="72"/>
    <x v="2"/>
    <n v="263"/>
    <n v="74"/>
    <x v="3"/>
    <n v="73"/>
    <n v="75"/>
    <x v="1"/>
    <n v="8"/>
    <n v="72"/>
    <x v="1"/>
    <n v="11"/>
    <n v="75"/>
    <x v="3"/>
    <n v="9"/>
  </r>
  <r>
    <x v="21"/>
    <n v="72"/>
    <x v="2"/>
    <n v="263"/>
    <n v="74"/>
    <x v="3"/>
    <n v="73"/>
    <n v="75"/>
    <x v="1"/>
    <n v="8"/>
    <n v="72"/>
    <x v="1"/>
    <n v="11"/>
    <n v="75"/>
    <x v="3"/>
    <n v="9"/>
  </r>
  <r>
    <x v="22"/>
    <n v="70"/>
    <x v="2"/>
    <n v="253"/>
    <n v="71"/>
    <x v="2"/>
    <n v="71"/>
    <n v="70"/>
    <x v="6"/>
    <n v="2"/>
    <n v="76"/>
    <x v="3"/>
    <n v="10"/>
    <n v="76"/>
    <x v="3"/>
    <n v="7"/>
  </r>
  <r>
    <x v="23"/>
    <n v="70"/>
    <x v="2"/>
    <n v="253"/>
    <n v="71"/>
    <x v="2"/>
    <n v="71"/>
    <n v="70"/>
    <x v="6"/>
    <n v="2"/>
    <n v="76"/>
    <x v="3"/>
    <n v="10"/>
    <n v="76"/>
    <x v="3"/>
    <n v="7"/>
  </r>
  <r>
    <x v="24"/>
    <n v="74"/>
    <x v="4"/>
    <n v="245"/>
    <n v="76"/>
    <x v="3"/>
    <n v="47"/>
    <n v="75"/>
    <x v="1"/>
    <n v="5"/>
    <n v="78"/>
    <x v="6"/>
    <n v="10"/>
    <n v="81"/>
    <x v="4"/>
    <n v="9"/>
  </r>
  <r>
    <x v="25"/>
    <n v="104"/>
    <x v="5"/>
    <n v="196"/>
    <n v="110"/>
    <x v="5"/>
    <n v="48"/>
    <n v="137"/>
    <x v="7"/>
    <n v="4"/>
    <n v="96"/>
    <x v="7"/>
    <n v="1"/>
    <n v="94"/>
    <x v="7"/>
    <n v="5"/>
  </r>
  <r>
    <x v="26"/>
    <n v="191"/>
    <x v="6"/>
    <n v="193"/>
    <n v="186"/>
    <x v="6"/>
    <n v="59"/>
    <n v="203"/>
    <x v="8"/>
    <n v="1"/>
    <n v="202"/>
    <x v="8"/>
    <n v="4"/>
    <n v="171"/>
    <x v="8"/>
    <n v="3"/>
  </r>
  <r>
    <x v="27"/>
    <n v="191"/>
    <x v="6"/>
    <n v="193"/>
    <n v="186"/>
    <x v="6"/>
    <n v="59"/>
    <n v="203"/>
    <x v="8"/>
    <n v="1"/>
    <n v="202"/>
    <x v="8"/>
    <n v="4"/>
    <n v="171"/>
    <x v="8"/>
    <n v="3"/>
  </r>
  <r>
    <x v="28"/>
    <n v="269"/>
    <x v="7"/>
    <n v="201"/>
    <n v="271"/>
    <x v="7"/>
    <n v="48"/>
    <n v="243"/>
    <x v="9"/>
    <n v="6"/>
    <n v="256"/>
    <x v="9"/>
    <n v="6"/>
    <n v="248"/>
    <x v="9"/>
    <n v="4"/>
  </r>
  <r>
    <x v="29"/>
    <n v="228"/>
    <x v="8"/>
    <n v="254"/>
    <n v="225"/>
    <x v="8"/>
    <n v="51"/>
    <n v="201"/>
    <x v="8"/>
    <n v="7"/>
    <n v="217"/>
    <x v="8"/>
    <n v="4"/>
    <n v="0"/>
    <x v="10"/>
    <n v="0"/>
  </r>
  <r>
    <x v="30"/>
    <n v="228"/>
    <x v="8"/>
    <n v="254"/>
    <n v="225"/>
    <x v="8"/>
    <n v="51"/>
    <n v="201"/>
    <x v="8"/>
    <n v="7"/>
    <n v="217"/>
    <x v="8"/>
    <n v="4"/>
    <n v="0"/>
    <x v="10"/>
    <n v="0"/>
  </r>
  <r>
    <x v="31"/>
    <n v="115"/>
    <x v="9"/>
    <n v="257"/>
    <n v="117"/>
    <x v="9"/>
    <n v="57"/>
    <n v="117"/>
    <x v="10"/>
    <n v="6"/>
    <n v="119"/>
    <x v="10"/>
    <n v="7"/>
    <n v="117"/>
    <x v="11"/>
    <n v="4"/>
  </r>
  <r>
    <x v="32"/>
    <n v="106"/>
    <x v="5"/>
    <n v="301"/>
    <n v="123"/>
    <x v="9"/>
    <n v="55"/>
    <n v="125"/>
    <x v="11"/>
    <n v="9"/>
    <n v="118"/>
    <x v="10"/>
    <n v="2"/>
    <n v="111"/>
    <x v="12"/>
    <n v="3"/>
  </r>
  <r>
    <x v="33"/>
    <n v="106"/>
    <x v="5"/>
    <n v="301"/>
    <n v="123"/>
    <x v="9"/>
    <n v="55"/>
    <n v="125"/>
    <x v="11"/>
    <n v="9"/>
    <n v="118"/>
    <x v="10"/>
    <n v="2"/>
    <n v="111"/>
    <x v="12"/>
    <n v="3"/>
  </r>
  <r>
    <x v="34"/>
    <n v="71"/>
    <x v="2"/>
    <n v="273"/>
    <n v="72"/>
    <x v="2"/>
    <n v="63"/>
    <n v="68"/>
    <x v="5"/>
    <n v="8"/>
    <n v="77"/>
    <x v="6"/>
    <n v="5"/>
    <n v="71"/>
    <x v="2"/>
    <n v="3"/>
  </r>
  <r>
    <x v="35"/>
    <n v="71"/>
    <x v="2"/>
    <n v="273"/>
    <n v="72"/>
    <x v="2"/>
    <n v="63"/>
    <n v="68"/>
    <x v="5"/>
    <n v="8"/>
    <n v="77"/>
    <x v="6"/>
    <n v="5"/>
    <n v="71"/>
    <x v="2"/>
    <n v="3"/>
  </r>
  <r>
    <x v="36"/>
    <n v="76"/>
    <x v="4"/>
    <n v="291"/>
    <n v="76"/>
    <x v="3"/>
    <n v="47"/>
    <n v="75"/>
    <x v="1"/>
    <n v="9"/>
    <n v="82"/>
    <x v="4"/>
    <n v="5"/>
    <n v="74"/>
    <x v="3"/>
    <n v="8"/>
  </r>
  <r>
    <x v="37"/>
    <n v="72"/>
    <x v="10"/>
    <n v="320"/>
    <n v="76"/>
    <x v="3"/>
    <n v="50"/>
    <n v="74"/>
    <x v="1"/>
    <n v="4"/>
    <n v="80"/>
    <x v="6"/>
    <n v="7"/>
    <n v="0"/>
    <x v="10"/>
    <n v="0"/>
  </r>
  <r>
    <x v="38"/>
    <n v="66"/>
    <x v="0"/>
    <n v="271"/>
    <n v="66"/>
    <x v="0"/>
    <n v="49"/>
    <n v="67"/>
    <x v="5"/>
    <n v="7"/>
    <n v="66"/>
    <x v="11"/>
    <n v="8"/>
    <n v="65"/>
    <x v="1"/>
    <n v="6"/>
  </r>
  <r>
    <x v="39"/>
    <n v="66"/>
    <x v="0"/>
    <n v="271"/>
    <n v="66"/>
    <x v="0"/>
    <n v="49"/>
    <n v="67"/>
    <x v="5"/>
    <n v="7"/>
    <n v="66"/>
    <x v="11"/>
    <n v="8"/>
    <n v="65"/>
    <x v="1"/>
    <n v="6"/>
  </r>
  <r>
    <x v="40"/>
    <n v="69"/>
    <x v="1"/>
    <n v="287"/>
    <n v="73"/>
    <x v="3"/>
    <n v="66"/>
    <n v="66"/>
    <x v="2"/>
    <n v="5"/>
    <n v="83"/>
    <x v="4"/>
    <n v="2"/>
    <n v="71"/>
    <x v="2"/>
    <n v="6"/>
  </r>
  <r>
    <x v="41"/>
    <n v="70"/>
    <x v="2"/>
    <n v="284"/>
    <n v="72"/>
    <x v="2"/>
    <n v="55"/>
    <n v="65"/>
    <x v="2"/>
    <n v="3"/>
    <n v="73"/>
    <x v="5"/>
    <n v="10"/>
    <n v="74"/>
    <x v="3"/>
    <n v="6"/>
  </r>
  <r>
    <x v="42"/>
    <n v="70"/>
    <x v="2"/>
    <n v="284"/>
    <n v="72"/>
    <x v="2"/>
    <n v="55"/>
    <n v="65"/>
    <x v="2"/>
    <n v="3"/>
    <n v="73"/>
    <x v="5"/>
    <n v="10"/>
    <n v="74"/>
    <x v="3"/>
    <n v="6"/>
  </r>
  <r>
    <x v="43"/>
    <n v="68"/>
    <x v="1"/>
    <n v="275"/>
    <n v="68"/>
    <x v="1"/>
    <n v="44"/>
    <n v="70"/>
    <x v="0"/>
    <n v="6"/>
    <n v="71"/>
    <x v="1"/>
    <n v="9"/>
    <n v="67"/>
    <x v="0"/>
    <n v="5"/>
  </r>
  <r>
    <x v="44"/>
    <n v="69"/>
    <x v="1"/>
    <n v="274"/>
    <n v="69"/>
    <x v="10"/>
    <n v="54"/>
    <n v="71"/>
    <x v="0"/>
    <n v="8"/>
    <n v="74"/>
    <x v="5"/>
    <n v="5"/>
    <n v="66"/>
    <x v="1"/>
    <n v="7"/>
  </r>
  <r>
    <x v="45"/>
    <n v="69"/>
    <x v="1"/>
    <n v="274"/>
    <n v="69"/>
    <x v="10"/>
    <n v="54"/>
    <n v="71"/>
    <x v="0"/>
    <n v="8"/>
    <n v="74"/>
    <x v="5"/>
    <n v="5"/>
    <n v="66"/>
    <x v="1"/>
    <n v="7"/>
  </r>
  <r>
    <x v="46"/>
    <n v="68"/>
    <x v="1"/>
    <n v="276"/>
    <n v="70"/>
    <x v="2"/>
    <n v="68"/>
    <n v="69"/>
    <x v="6"/>
    <n v="6"/>
    <n v="73"/>
    <x v="5"/>
    <n v="9"/>
    <n v="71"/>
    <x v="5"/>
    <n v="4"/>
  </r>
  <r>
    <x v="47"/>
    <n v="68"/>
    <x v="1"/>
    <n v="276"/>
    <n v="70"/>
    <x v="2"/>
    <n v="68"/>
    <n v="69"/>
    <x v="6"/>
    <n v="6"/>
    <n v="73"/>
    <x v="5"/>
    <n v="9"/>
    <n v="71"/>
    <x v="5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">
  <r>
    <x v="0"/>
    <x v="0"/>
  </r>
  <r>
    <x v="1"/>
    <x v="1"/>
  </r>
  <r>
    <x v="2"/>
    <x v="2"/>
  </r>
  <r>
    <x v="3"/>
    <x v="2"/>
  </r>
  <r>
    <x v="4"/>
    <x v="3"/>
  </r>
  <r>
    <x v="5"/>
    <x v="4"/>
  </r>
  <r>
    <x v="6"/>
    <x v="4"/>
  </r>
  <r>
    <x v="7"/>
    <x v="5"/>
  </r>
  <r>
    <x v="8"/>
    <x v="6"/>
  </r>
  <r>
    <x v="9"/>
    <x v="6"/>
  </r>
  <r>
    <x v="10"/>
    <x v="7"/>
  </r>
  <r>
    <x v="11"/>
    <x v="7"/>
  </r>
  <r>
    <x v="12"/>
    <x v="2"/>
  </r>
  <r>
    <x v="13"/>
    <x v="2"/>
  </r>
  <r>
    <x v="14"/>
    <x v="8"/>
  </r>
  <r>
    <x v="15"/>
    <x v="8"/>
  </r>
  <r>
    <x v="16"/>
    <x v="9"/>
  </r>
  <r>
    <x v="17"/>
    <x v="10"/>
  </r>
  <r>
    <x v="18"/>
    <x v="10"/>
  </r>
  <r>
    <x v="19"/>
    <x v="11"/>
  </r>
  <r>
    <x v="20"/>
    <x v="7"/>
  </r>
  <r>
    <x v="21"/>
    <x v="7"/>
  </r>
  <r>
    <x v="22"/>
    <x v="11"/>
  </r>
  <r>
    <x v="23"/>
    <x v="11"/>
  </r>
  <r>
    <x v="24"/>
    <x v="12"/>
  </r>
  <r>
    <x v="25"/>
    <x v="13"/>
  </r>
  <r>
    <x v="26"/>
    <x v="14"/>
  </r>
  <r>
    <x v="27"/>
    <x v="14"/>
  </r>
  <r>
    <x v="28"/>
    <x v="15"/>
  </r>
  <r>
    <x v="29"/>
    <x v="12"/>
  </r>
  <r>
    <x v="30"/>
    <x v="12"/>
  </r>
  <r>
    <x v="31"/>
    <x v="16"/>
  </r>
  <r>
    <x v="32"/>
    <x v="6"/>
  </r>
  <r>
    <x v="33"/>
    <x v="6"/>
  </r>
  <r>
    <x v="34"/>
    <x v="17"/>
  </r>
  <r>
    <x v="35"/>
    <x v="17"/>
  </r>
  <r>
    <x v="36"/>
    <x v="18"/>
  </r>
  <r>
    <x v="37"/>
    <x v="19"/>
  </r>
  <r>
    <x v="38"/>
    <x v="20"/>
  </r>
  <r>
    <x v="39"/>
    <x v="20"/>
  </r>
  <r>
    <x v="40"/>
    <x v="21"/>
  </r>
  <r>
    <x v="41"/>
    <x v="22"/>
  </r>
  <r>
    <x v="42"/>
    <x v="22"/>
  </r>
  <r>
    <x v="43"/>
    <x v="23"/>
  </r>
  <r>
    <x v="44"/>
    <x v="24"/>
  </r>
  <r>
    <x v="45"/>
    <x v="24"/>
  </r>
  <r>
    <x v="46"/>
    <x v="9"/>
  </r>
  <r>
    <x v="47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">
  <r>
    <x v="0"/>
    <n v="4800"/>
  </r>
  <r>
    <x v="1"/>
    <n v="4068"/>
  </r>
  <r>
    <x v="2"/>
    <n v="4956"/>
  </r>
  <r>
    <x v="3"/>
    <n v="4956"/>
  </r>
  <r>
    <x v="4"/>
    <n v="4824"/>
  </r>
  <r>
    <x v="5"/>
    <n v="4872"/>
  </r>
  <r>
    <x v="6"/>
    <n v="4872"/>
  </r>
  <r>
    <x v="7"/>
    <n v="4692"/>
  </r>
  <r>
    <x v="8"/>
    <n v="4980"/>
  </r>
  <r>
    <x v="9"/>
    <n v="4980"/>
  </r>
  <r>
    <x v="10"/>
    <n v="4212"/>
  </r>
  <r>
    <x v="11"/>
    <n v="4212"/>
  </r>
  <r>
    <x v="12"/>
    <n v="4608"/>
  </r>
  <r>
    <x v="13"/>
    <n v="4608"/>
  </r>
  <r>
    <x v="14"/>
    <n v="4452"/>
  </r>
  <r>
    <x v="15"/>
    <n v="4452"/>
  </r>
  <r>
    <x v="16"/>
    <n v="4620"/>
  </r>
  <r>
    <x v="17"/>
    <n v="4296"/>
  </r>
  <r>
    <x v="18"/>
    <n v="4296"/>
  </r>
  <r>
    <x v="19"/>
    <n v="4344"/>
  </r>
  <r>
    <x v="20"/>
    <n v="3936"/>
  </r>
  <r>
    <x v="21"/>
    <n v="3936"/>
  </r>
  <r>
    <x v="22"/>
    <n v="4200"/>
  </r>
  <r>
    <x v="23"/>
    <n v="4200"/>
  </r>
  <r>
    <x v="24"/>
    <n v="4032"/>
  </r>
  <r>
    <x v="25"/>
    <n v="3648"/>
  </r>
  <r>
    <x v="26"/>
    <n v="2976"/>
  </r>
  <r>
    <x v="27"/>
    <n v="2976"/>
  </r>
  <r>
    <x v="28"/>
    <n v="3804"/>
  </r>
  <r>
    <x v="29"/>
    <n v="4308"/>
  </r>
  <r>
    <x v="30"/>
    <n v="4308"/>
  </r>
  <r>
    <x v="31"/>
    <n v="4380"/>
  </r>
  <r>
    <x v="32"/>
    <n v="4440"/>
  </r>
  <r>
    <x v="33"/>
    <n v="4440"/>
  </r>
  <r>
    <x v="34"/>
    <n v="4296"/>
  </r>
  <r>
    <x v="35"/>
    <n v="4296"/>
  </r>
  <r>
    <x v="36"/>
    <n v="4296"/>
  </r>
  <r>
    <x v="37"/>
    <n v="4368"/>
  </r>
  <r>
    <x v="38"/>
    <n v="4320"/>
  </r>
  <r>
    <x v="39"/>
    <n v="4320"/>
  </r>
  <r>
    <x v="40"/>
    <n v="4104"/>
  </r>
  <r>
    <x v="41"/>
    <n v="4416"/>
  </r>
  <r>
    <x v="42"/>
    <n v="4416"/>
  </r>
  <r>
    <x v="43"/>
    <n v="4152"/>
  </r>
  <r>
    <x v="44"/>
    <n v="4260"/>
  </r>
  <r>
    <x v="45"/>
    <n v="4260"/>
  </r>
  <r>
    <x v="46"/>
    <n v="4452"/>
  </r>
  <r>
    <x v="47"/>
    <n v="44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樞紐分析表1" cacheId="12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H3:L4" firstHeaderRow="0" firstDataRow="1" firstDataCol="0"/>
  <pivotFields count="17"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 defaultSubtotal="0">
      <items count="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h="1" x="24"/>
        <item h="1" x="25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加總 - 31_count" fld="3" baseField="0" baseItem="0"/>
    <dataField name="加總 - 32_count" fld="6" baseField="0" baseItem="0"/>
    <dataField name="加總 - 41_count" fld="9" baseField="0" baseItem="0"/>
    <dataField name="加總 - 42_count" fld="12" baseField="0" baseItem="0"/>
    <dataField name="加總 - 5_count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2" cacheId="1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E4" firstHeaderRow="0" firstDataRow="1" firstDataCol="0"/>
  <pivotFields count="17"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 defaultSubtotal="0">
      <items count="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h="1" x="24"/>
        <item h="1" x="25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加總 - 31_count" fld="3" baseField="0" baseItem="0"/>
    <dataField name="加總 - 32_count" fld="6" baseField="0" baseItem="0"/>
    <dataField name="加總 - 41_count" fld="9" baseField="0" baseItem="0"/>
    <dataField name="加總 - 42_count" fld="12" baseField="0" baseItem="0"/>
    <dataField name="加總 - 5_count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4" cacheId="14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V16:W19" firstHeaderRow="1" firstDataRow="1" firstDataCol="1"/>
  <pivotFields count="3">
    <pivotField axis="axisRow" numFmtId="20" showAll="0">
      <items count="6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x="56"/>
        <item h="1" x="57"/>
        <item h="1" x="58"/>
        <item h="1" x="59"/>
        <item h="1" x="60"/>
        <item h="1" x="61"/>
        <item t="default"/>
      </items>
    </pivotField>
    <pivotField dataField="1" showAll="0">
      <items count="26">
        <item x="13"/>
        <item x="14"/>
        <item x="15"/>
        <item x="12"/>
        <item x="0"/>
        <item x="16"/>
        <item x="23"/>
        <item x="20"/>
        <item x="1"/>
        <item x="11"/>
        <item x="3"/>
        <item x="24"/>
        <item x="8"/>
        <item x="4"/>
        <item x="17"/>
        <item x="2"/>
        <item x="22"/>
        <item x="18"/>
        <item x="9"/>
        <item x="7"/>
        <item x="21"/>
        <item x="6"/>
        <item x="5"/>
        <item x="19"/>
        <item x="10"/>
        <item t="default"/>
      </items>
    </pivotField>
    <pivotField axis="axisRow"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</items>
    </pivotField>
  </pivotFields>
  <rowFields count="2">
    <field x="2"/>
    <field x="0"/>
  </rowFields>
  <rowItems count="3">
    <i>
      <x v="17"/>
    </i>
    <i r="1">
      <x v="56"/>
    </i>
    <i t="grand">
      <x/>
    </i>
  </rowItems>
  <colItems count="1">
    <i/>
  </colItems>
  <dataFields count="1">
    <dataField name="加總 - 欄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5" cacheId="15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V8:W10" firstHeaderRow="1" firstDataRow="1" firstDataCol="1"/>
  <pivotFields count="3">
    <pivotField axis="axisRow" numFmtId="20" showAll="0">
      <items count="6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x="56"/>
        <item h="1" x="57"/>
        <item h="1" x="58"/>
        <item h="1" x="59"/>
        <item h="1" x="60"/>
        <item h="1" x="61"/>
        <item t="default"/>
      </items>
    </pivotField>
    <pivotField dataField="1" showAll="0"/>
    <pivotField axis="axisRow"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sd="0" x="20"/>
        <item h="1" sd="0" x="21"/>
        <item h="1" sd="0" x="22"/>
        <item h="1" sd="0" x="23"/>
        <item h="1" sd="0" x="24"/>
        <item h="1" sd="0" x="25"/>
      </items>
    </pivotField>
  </pivotFields>
  <rowFields count="2">
    <field x="2"/>
    <field x="0"/>
  </rowFields>
  <rowItems count="2">
    <i>
      <x v="20"/>
    </i>
    <i t="grand">
      <x/>
    </i>
  </rowItems>
  <colItems count="1">
    <i/>
  </colItems>
  <dataFields count="1">
    <dataField name="加總 - 欄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小時" sourceName="小時">
  <pivotTables>
    <pivotTable tabId="7" name="樞紐分析表1"/>
  </pivotTables>
  <data>
    <tabular pivotCacheId="3">
      <items count="26">
        <i x="17" s="1"/>
        <i x="18"/>
        <i x="19"/>
        <i x="20"/>
        <i x="21"/>
        <i x="0" nd="1"/>
        <i x="25" nd="1"/>
        <i x="1" nd="1"/>
        <i x="11" nd="1"/>
        <i x="12" nd="1"/>
        <i x="13" nd="1"/>
        <i x="14" nd="1"/>
        <i x="15" nd="1"/>
        <i x="16" nd="1"/>
        <i x="2" nd="1"/>
        <i x="22" nd="1"/>
        <i x="23" nd="1"/>
        <i x="24" nd="1"/>
        <i x="3" nd="1"/>
        <i x="4" nd="1"/>
        <i x="5" nd="1"/>
        <i x="6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小時1" sourceName="小時">
  <pivotTables>
    <pivotTable tabId="7" name="樞紐分析表2"/>
  </pivotTables>
  <data>
    <tabular pivotCacheId="4">
      <items count="26">
        <i x="17"/>
        <i x="18"/>
        <i x="19"/>
        <i x="20" s="1"/>
        <i x="21"/>
        <i x="0" nd="1"/>
        <i x="25" nd="1"/>
        <i x="1" nd="1"/>
        <i x="11" nd="1"/>
        <i x="12" nd="1"/>
        <i x="13" nd="1"/>
        <i x="14" nd="1"/>
        <i x="15" nd="1"/>
        <i x="16" nd="1"/>
        <i x="2" nd="1"/>
        <i x="22" nd="1"/>
        <i x="23" nd="1"/>
        <i x="24" nd="1"/>
        <i x="3" nd="1"/>
        <i x="4" nd="1"/>
        <i x="5" nd="1"/>
        <i x="6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ime2" sourceName="time">
  <pivotTables>
    <pivotTable tabId="11" name="樞紐分析表4"/>
  </pivotTables>
  <data>
    <tabular pivotCacheId="5">
      <items count="62">
        <i x="11"/>
        <i x="16"/>
        <i x="21"/>
        <i x="26"/>
        <i x="31"/>
        <i x="36"/>
        <i x="41"/>
        <i x="46"/>
        <i x="51"/>
        <i x="56" s="1"/>
        <i x="6"/>
        <i x="0" nd="1"/>
        <i x="61" nd="1"/>
        <i x="1" nd="1"/>
        <i x="12" nd="1"/>
        <i x="13" nd="1"/>
        <i x="14" nd="1"/>
        <i x="15" nd="1"/>
        <i x="17" nd="1"/>
        <i x="18" nd="1"/>
        <i x="19" nd="1"/>
        <i x="20" nd="1"/>
        <i x="2" nd="1"/>
        <i x="22" nd="1"/>
        <i x="23" nd="1"/>
        <i x="24" nd="1"/>
        <i x="25" nd="1"/>
        <i x="27" nd="1"/>
        <i x="28" nd="1"/>
        <i x="29" nd="1"/>
        <i x="30" nd="1"/>
        <i x="3" nd="1"/>
        <i x="32" nd="1"/>
        <i x="33" nd="1"/>
        <i x="34" nd="1"/>
        <i x="35" nd="1"/>
        <i x="37" nd="1"/>
        <i x="38" nd="1"/>
        <i x="39" nd="1"/>
        <i x="40" nd="1"/>
        <i x="4" nd="1"/>
        <i x="42" nd="1"/>
        <i x="43" nd="1"/>
        <i x="44" nd="1"/>
        <i x="45" nd="1"/>
        <i x="47" nd="1"/>
        <i x="48" nd="1"/>
        <i x="49" nd="1"/>
        <i x="50" nd="1"/>
        <i x="5" nd="1"/>
        <i x="52" nd="1"/>
        <i x="53" nd="1"/>
        <i x="54" nd="1"/>
        <i x="55" nd="1"/>
        <i x="57" nd="1"/>
        <i x="58" nd="1"/>
        <i x="59" nd="1"/>
        <i x="60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小時2" sourceName="小時">
  <pivotTables>
    <pivotTable tabId="11" name="樞紐分析表4"/>
  </pivotTables>
  <data>
    <tabular pivotCacheId="5">
      <items count="26">
        <i x="17" s="1"/>
        <i x="18"/>
        <i x="19"/>
        <i x="20"/>
        <i x="0" nd="1"/>
        <i x="25" nd="1"/>
        <i x="1" nd="1"/>
        <i x="11" nd="1"/>
        <i x="12" nd="1"/>
        <i x="13" nd="1"/>
        <i x="14" nd="1"/>
        <i x="15" nd="1"/>
        <i x="16" nd="1"/>
        <i x="2" nd="1"/>
        <i x="21" nd="1"/>
        <i x="22" nd="1"/>
        <i x="23" nd="1"/>
        <i x="24" nd="1"/>
        <i x="3" nd="1"/>
        <i x="4" nd="1"/>
        <i x="5" nd="1"/>
        <i x="6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ime3" sourceName="time">
  <pivotTables>
    <pivotTable tabId="12" name="樞紐分析表5"/>
  </pivotTables>
  <data>
    <tabular pivotCacheId="6">
      <items count="62">
        <i x="1"/>
        <i x="11"/>
        <i x="16"/>
        <i x="21"/>
        <i x="26"/>
        <i x="31"/>
        <i x="36"/>
        <i x="41"/>
        <i x="46"/>
        <i x="51"/>
        <i x="56" s="1"/>
        <i x="6"/>
        <i x="0" nd="1"/>
        <i x="61" nd="1"/>
        <i x="12" nd="1"/>
        <i x="13" nd="1"/>
        <i x="14" nd="1"/>
        <i x="15" nd="1"/>
        <i x="17" nd="1"/>
        <i x="18" nd="1"/>
        <i x="19" nd="1"/>
        <i x="20" nd="1"/>
        <i x="2" nd="1"/>
        <i x="22" nd="1"/>
        <i x="23" nd="1"/>
        <i x="24" nd="1"/>
        <i x="25" nd="1"/>
        <i x="27" nd="1"/>
        <i x="28" nd="1"/>
        <i x="29" nd="1"/>
        <i x="30" nd="1"/>
        <i x="3" nd="1"/>
        <i x="32" nd="1"/>
        <i x="33" nd="1"/>
        <i x="34" nd="1"/>
        <i x="35" nd="1"/>
        <i x="37" nd="1"/>
        <i x="38" nd="1"/>
        <i x="39" nd="1"/>
        <i x="40" nd="1"/>
        <i x="4" nd="1"/>
        <i x="42" nd="1"/>
        <i x="43" nd="1"/>
        <i x="44" nd="1"/>
        <i x="45" nd="1"/>
        <i x="47" nd="1"/>
        <i x="48" nd="1"/>
        <i x="49" nd="1"/>
        <i x="50" nd="1"/>
        <i x="5" nd="1"/>
        <i x="52" nd="1"/>
        <i x="53" nd="1"/>
        <i x="54" nd="1"/>
        <i x="55" nd="1"/>
        <i x="57" nd="1"/>
        <i x="58" nd="1"/>
        <i x="59" nd="1"/>
        <i x="60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小時3" sourceName="小時">
  <pivotTables>
    <pivotTable tabId="12" name="樞紐分析表5"/>
  </pivotTables>
  <data>
    <tabular pivotCacheId="6">
      <items count="26">
        <i x="17"/>
        <i x="18"/>
        <i x="19"/>
        <i x="20" s="1"/>
        <i x="0" nd="1"/>
        <i x="25" nd="1"/>
        <i x="1" nd="1"/>
        <i x="11" nd="1"/>
        <i x="12" nd="1"/>
        <i x="13" nd="1"/>
        <i x="14" nd="1"/>
        <i x="15" nd="1"/>
        <i x="16" nd="1"/>
        <i x="2" nd="1"/>
        <i x="21" nd="1"/>
        <i x="22" nd="1"/>
        <i x="23" nd="1"/>
        <i x="24" nd="1"/>
        <i x="3" nd="1"/>
        <i x="4" nd="1"/>
        <i x="5" nd="1"/>
        <i x="6" nd="1"/>
        <i x="7" nd="1"/>
        <i x="8" nd="1"/>
        <i x="9" nd="1"/>
        <i x="10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小時 1" cache="Slicer_小時" caption="小時" style="SlicerStyleLight1 2 2 2 2 2" rowHeight="222250"/>
  <slicer name="小時 2" cache="Slicer_小時1" caption="小時" style="SlicerStyleLight1 2 2 2 2" rowHeight="222250"/>
  <slicer name="time 2" cache="Slicer_time2" caption="time" startItem="3" style="SlicerStyleLight1 2 2 2 2" rowHeight="222250"/>
  <slicer name="小時 3" cache="Slicer_小時2" caption="小時" style="SlicerStyleLight1 2 2 2 2" rowHeight="222250"/>
  <slicer name="time 3" cache="Slicer_time3" caption="time" startItem="3" style="SlicerStyleLight1 2 2 2 2 2" rowHeight="222250"/>
  <slicer name="小時 4" cache="Slicer_小時3" caption="小時" style="SlicerStyleLight1 2 2 2 2 2" rowHeight="2222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小時" cache="Slicer_小時" caption="小時" rowHeight="222250"/>
</slicers>
</file>

<file path=xl/tables/table1.xml><?xml version="1.0" encoding="utf-8"?>
<table xmlns="http://schemas.openxmlformats.org/spreadsheetml/2006/main" id="1" name="表格2_2" displayName="表格2_2" ref="A1:F49" totalsRowShown="0" headerRowDxfId="95" dataDxfId="94">
  <autoFilter ref="A1:F49"/>
  <tableColumns count="6">
    <tableColumn id="1" name="time" dataDxfId="93"/>
    <tableColumn id="3" name="小客車" dataDxfId="92"/>
    <tableColumn id="6" name="大客車" dataDxfId="91"/>
    <tableColumn id="9" name="小貨車" dataDxfId="90"/>
    <tableColumn id="12" name="大貨車" dataDxfId="89"/>
    <tableColumn id="15" name="聯結車" dataDxfId="8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表格3_5" displayName="表格3_5" ref="P1:U49" totalsRowShown="0" headerRowDxfId="87" dataDxfId="86">
  <autoFilter ref="P1:U49"/>
  <tableColumns count="6">
    <tableColumn id="1" name="time" dataDxfId="85"/>
    <tableColumn id="3" name="小客車" dataDxfId="84"/>
    <tableColumn id="6" name="大客車" dataDxfId="83"/>
    <tableColumn id="9" name="小貨車" dataDxfId="82"/>
    <tableColumn id="12" name="大貨車" dataDxfId="81"/>
    <tableColumn id="15" name="聯結車" dataDxfId="8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P49" totalsRowShown="0" headerRowDxfId="79" dataDxfId="78">
  <autoFilter ref="A1:P49"/>
  <tableColumns count="16">
    <tableColumn id="1" name="time" dataDxfId="77"/>
    <tableColumn id="2" name="31_travel_time" dataDxfId="76"/>
    <tableColumn id="3" name="31_SMS" dataDxfId="75"/>
    <tableColumn id="4" name="31_count" dataDxfId="74"/>
    <tableColumn id="5" name="32_travel_time" dataDxfId="73"/>
    <tableColumn id="6" name="32_SMS" dataDxfId="72"/>
    <tableColumn id="7" name="32_count" dataDxfId="71"/>
    <tableColumn id="8" name="41_travel_time" dataDxfId="70"/>
    <tableColumn id="9" name="41_SMS" dataDxfId="69"/>
    <tableColumn id="10" name="41_count" dataDxfId="68"/>
    <tableColumn id="11" name="42_travel_time" dataDxfId="67"/>
    <tableColumn id="12" name="42_SMS" dataDxfId="66"/>
    <tableColumn id="13" name="42_count" dataDxfId="65"/>
    <tableColumn id="14" name="5_travel_time" dataDxfId="64"/>
    <tableColumn id="15" name="5_SMS" dataDxfId="63"/>
    <tableColumn id="16" name="5_count" dataDxfId="6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0" name="表格2_11" displayName="表格2_11" ref="A1:F49" totalsRowShown="0" headerRowDxfId="61" dataDxfId="60">
  <autoFilter ref="A1:F49"/>
  <tableColumns count="6">
    <tableColumn id="1" name="time" dataDxfId="59"/>
    <tableColumn id="2" name="小客車" dataDxfId="58"/>
    <tableColumn id="5" name="大客車" dataDxfId="57"/>
    <tableColumn id="8" name="小貨車" dataDxfId="56"/>
    <tableColumn id="11" name="大貨車" dataDxfId="55"/>
    <tableColumn id="14" name="聯結車" dataDxfId="5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格2_6" displayName="表格2_6" ref="A1:I49" totalsRowShown="0" headerRowDxfId="53" dataDxfId="52">
  <autoFilter ref="A1:I49"/>
  <tableColumns count="9">
    <tableColumn id="1" name="time" dataDxfId="51"/>
    <tableColumn id="4" name="31_count" dataDxfId="50"/>
    <tableColumn id="7" name="32_count" dataDxfId="49"/>
    <tableColumn id="10" name="41_count" dataDxfId="48"/>
    <tableColumn id="13" name="42_count" dataDxfId="47"/>
    <tableColumn id="16" name="5_count" dataDxfId="46"/>
    <tableColumn id="2" name="all_count" dataDxfId="45">
      <calculatedColumnFormula>SUM(表格2_6[[#This Row],[31_count]:[5_count]])</calculatedColumnFormula>
    </tableColumn>
    <tableColumn id="3" name="欄1" dataDxfId="44">
      <calculatedColumnFormula>表格2_6[[#This Row],[all_count]]*12</calculatedColumnFormula>
    </tableColumn>
    <tableColumn id="5" name="欄2" dataDxfId="4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格6" displayName="表格6" ref="K2:L6" totalsRowShown="0" headerRowDxfId="42" dataDxfId="41">
  <autoFilter ref="K2:L6"/>
  <tableColumns count="2">
    <tableColumn id="1" name="小時" dataDxfId="40"/>
    <tableColumn id="2" name="流量" dataDxfId="3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格7" displayName="表格7" ref="T15:U63" totalsRowShown="0">
  <autoFilter ref="T15:U63"/>
  <tableColumns count="2">
    <tableColumn id="1" name="time" dataDxfId="38"/>
    <tableColumn id="2" name="欄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表格3_9" displayName="表格3_9" ref="A1:I49" totalsRowShown="0" headerRowDxfId="37" dataDxfId="36">
  <autoFilter ref="A1:I49"/>
  <tableColumns count="9">
    <tableColumn id="1" name="time" dataDxfId="35"/>
    <tableColumn id="4" name="31_count" dataDxfId="34"/>
    <tableColumn id="7" name="32_count" dataDxfId="33"/>
    <tableColumn id="10" name="41_count" dataDxfId="32"/>
    <tableColumn id="13" name="42_count" dataDxfId="31"/>
    <tableColumn id="16" name="5_count" dataDxfId="30"/>
    <tableColumn id="2" name="all_count" dataDxfId="29">
      <calculatedColumnFormula>SUM(表格3_9[[#This Row],[31_count]:[5_count]])</calculatedColumnFormula>
    </tableColumn>
    <tableColumn id="3" name="欄1" dataDxfId="28">
      <calculatedColumnFormula>表格3_9[[#This Row],[all_count]]*12</calculatedColumnFormula>
    </tableColumn>
    <tableColumn id="5" name="欄2" dataDxfId="2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表格9" displayName="表格9" ref="T8:U56" totalsRowShown="0">
  <autoFilter ref="T8:U56"/>
  <tableColumns count="2">
    <tableColumn id="1" name="time" dataDxfId="26"/>
    <tableColumn id="2" name="欄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1" name="表格3_12" displayName="表格3_12" ref="A1:F49" totalsRowShown="0" headerRowDxfId="25" dataDxfId="24">
  <autoFilter ref="A1:F49"/>
  <tableColumns count="6">
    <tableColumn id="1" name="time" dataDxfId="23"/>
    <tableColumn id="2" name="小客車" dataDxfId="22"/>
    <tableColumn id="5" name="大客車" dataDxfId="21"/>
    <tableColumn id="8" name="小貨車" dataDxfId="20"/>
    <tableColumn id="11" name="大貨車" dataDxfId="19"/>
    <tableColumn id="14" name="聯結車" dataDxfId="1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3" name="表格3" displayName="表格3" ref="A1:P49" totalsRowShown="0" headerRowDxfId="17" dataDxfId="16">
  <autoFilter ref="A1:P49"/>
  <tableColumns count="16">
    <tableColumn id="1" name="time" dataDxfId="15"/>
    <tableColumn id="2" name="31_travel_time" dataDxfId="14"/>
    <tableColumn id="3" name="31_SMS" dataDxfId="13"/>
    <tableColumn id="4" name="31_count" dataDxfId="12"/>
    <tableColumn id="5" name="32_travel_time" dataDxfId="11"/>
    <tableColumn id="6" name="32_SMS" dataDxfId="10"/>
    <tableColumn id="7" name="32_count" dataDxfId="9"/>
    <tableColumn id="8" name="41_travel_time" dataDxfId="8"/>
    <tableColumn id="9" name="41_SMS" dataDxfId="7"/>
    <tableColumn id="10" name="41_count" dataDxfId="6"/>
    <tableColumn id="11" name="42_travel_time" dataDxfId="5"/>
    <tableColumn id="12" name="42_SMS" dataDxfId="4"/>
    <tableColumn id="13" name="42_count" dataDxfId="3"/>
    <tableColumn id="14" name="5_travel_time" dataDxfId="2"/>
    <tableColumn id="15" name="5_SMS" dataDxfId="1"/>
    <tableColumn id="16" name="5_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"/>
  <sheetViews>
    <sheetView tabSelected="1" zoomScale="63" zoomScaleNormal="63" workbookViewId="0">
      <selection activeCell="AZ5" sqref="AZ5"/>
    </sheetView>
  </sheetViews>
  <sheetFormatPr defaultColWidth="4.109375" defaultRowHeight="16.2" x14ac:dyDescent="0.3"/>
  <cols>
    <col min="1" max="21" width="4.109375" style="9"/>
    <col min="22" max="22" width="4.109375" style="15"/>
    <col min="23" max="16384" width="4.109375" style="9"/>
  </cols>
  <sheetData>
    <row r="1" spans="4:23" x14ac:dyDescent="0.3">
      <c r="S1" s="8"/>
      <c r="T1" s="8"/>
      <c r="U1" s="8"/>
      <c r="V1" s="14"/>
      <c r="W1" s="8"/>
    </row>
    <row r="2" spans="4:23" x14ac:dyDescent="0.3">
      <c r="S2" s="8"/>
      <c r="T2" s="8"/>
      <c r="U2" s="8"/>
      <c r="V2" s="14"/>
      <c r="W2" s="8"/>
    </row>
    <row r="3" spans="4:23" x14ac:dyDescent="0.3">
      <c r="S3" s="8"/>
      <c r="T3" s="8"/>
      <c r="U3" s="8"/>
      <c r="V3" s="14"/>
      <c r="W3" s="8"/>
    </row>
    <row r="4" spans="4:23" x14ac:dyDescent="0.3">
      <c r="S4" s="8"/>
      <c r="T4" s="8"/>
      <c r="U4" s="8"/>
      <c r="V4" s="14"/>
      <c r="W4" s="8"/>
    </row>
    <row r="5" spans="4:23" x14ac:dyDescent="0.3">
      <c r="S5" s="8"/>
      <c r="T5" s="8"/>
      <c r="U5" s="8"/>
      <c r="V5" s="14"/>
      <c r="W5" s="8"/>
    </row>
    <row r="6" spans="4:23" x14ac:dyDescent="0.3">
      <c r="S6" s="8"/>
      <c r="T6" s="8"/>
      <c r="U6" s="8"/>
      <c r="V6" s="14"/>
      <c r="W6" s="8"/>
    </row>
    <row r="7" spans="4:23" x14ac:dyDescent="0.3">
      <c r="S7" s="8"/>
      <c r="T7" s="8"/>
      <c r="U7" s="8"/>
      <c r="V7" s="14"/>
      <c r="W7" s="8"/>
    </row>
    <row r="8" spans="4:23" x14ac:dyDescent="0.3">
      <c r="S8" s="8"/>
      <c r="T8" s="8"/>
      <c r="U8" s="8"/>
      <c r="V8" s="14"/>
      <c r="W8" s="8"/>
    </row>
    <row r="9" spans="4:23" x14ac:dyDescent="0.3">
      <c r="S9" s="8"/>
      <c r="T9" s="8"/>
      <c r="U9" s="8"/>
      <c r="V9" s="14"/>
      <c r="W9" s="8"/>
    </row>
    <row r="10" spans="4:23" x14ac:dyDescent="0.3">
      <c r="S10" s="8"/>
      <c r="T10" s="8"/>
      <c r="U10" s="8"/>
      <c r="V10" s="14"/>
      <c r="W10" s="8"/>
    </row>
    <row r="11" spans="4:23" x14ac:dyDescent="0.3">
      <c r="S11" s="8"/>
      <c r="T11" s="8"/>
      <c r="U11" s="8"/>
      <c r="V11" s="14"/>
      <c r="W11" s="8"/>
    </row>
    <row r="12" spans="4:23" x14ac:dyDescent="0.3">
      <c r="S12" s="8"/>
      <c r="T12" s="8"/>
      <c r="U12" s="8"/>
      <c r="V12" s="14"/>
      <c r="W12" s="8"/>
    </row>
    <row r="13" spans="4:23" x14ac:dyDescent="0.3">
      <c r="S13" s="8"/>
      <c r="T13" s="8"/>
      <c r="U13" s="8"/>
      <c r="V13" s="14"/>
      <c r="W13" s="8"/>
    </row>
    <row r="14" spans="4:23" x14ac:dyDescent="0.3">
      <c r="S14" s="8"/>
      <c r="T14" s="8"/>
      <c r="U14" s="8"/>
      <c r="V14" s="14"/>
      <c r="W14" s="8"/>
    </row>
    <row r="15" spans="4:23" x14ac:dyDescent="0.3">
      <c r="S15" s="8"/>
      <c r="T15" s="8"/>
      <c r="U15" s="8"/>
      <c r="V15" s="14"/>
      <c r="W15" s="8"/>
    </row>
    <row r="16" spans="4:23" x14ac:dyDescent="0.3">
      <c r="D16" s="8"/>
      <c r="S16" s="8"/>
      <c r="T16" s="8"/>
      <c r="U16" s="8"/>
      <c r="V16" s="14"/>
      <c r="W16" s="8"/>
    </row>
    <row r="17" spans="1:6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4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x14ac:dyDescent="0.3">
      <c r="R18" s="8"/>
      <c r="S18" s="8"/>
      <c r="T18" s="8"/>
      <c r="U18" s="8"/>
      <c r="V18" s="14"/>
      <c r="W18" s="8"/>
    </row>
    <row r="19" spans="1:60" x14ac:dyDescent="0.3">
      <c r="S19" s="8"/>
      <c r="T19" s="8"/>
      <c r="U19" s="8"/>
      <c r="V19" s="14"/>
      <c r="W19" s="8"/>
    </row>
    <row r="20" spans="1:60" x14ac:dyDescent="0.3">
      <c r="S20" s="8"/>
      <c r="T20" s="8"/>
      <c r="U20" s="8"/>
      <c r="V20" s="14"/>
      <c r="W20" s="8"/>
    </row>
    <row r="21" spans="1:60" x14ac:dyDescent="0.3">
      <c r="S21" s="8"/>
      <c r="T21" s="8"/>
      <c r="U21" s="8"/>
      <c r="V21" s="14"/>
      <c r="W21" s="8"/>
    </row>
    <row r="22" spans="1:60" x14ac:dyDescent="0.3">
      <c r="S22" s="8"/>
      <c r="T22" s="8"/>
      <c r="U22" s="8"/>
      <c r="V22" s="14"/>
      <c r="W22" s="8"/>
      <c r="AS22" s="8"/>
    </row>
    <row r="23" spans="1:60" x14ac:dyDescent="0.3">
      <c r="S23" s="8"/>
      <c r="T23" s="8"/>
      <c r="U23" s="8"/>
      <c r="V23" s="14"/>
      <c r="W23" s="8"/>
    </row>
    <row r="24" spans="1:60" x14ac:dyDescent="0.3">
      <c r="S24" s="8"/>
      <c r="T24" s="8"/>
      <c r="U24" s="8"/>
      <c r="V24" s="14"/>
      <c r="W24" s="8"/>
    </row>
    <row r="25" spans="1:60" x14ac:dyDescent="0.3">
      <c r="S25" s="8"/>
      <c r="T25" s="8"/>
      <c r="U25" s="8"/>
      <c r="V25" s="14"/>
      <c r="W25" s="8"/>
    </row>
    <row r="26" spans="1:60" x14ac:dyDescent="0.3">
      <c r="S26" s="8"/>
      <c r="T26" s="8"/>
      <c r="U26" s="8"/>
      <c r="V26" s="14"/>
      <c r="W26" s="8"/>
    </row>
    <row r="27" spans="1:60" x14ac:dyDescent="0.3">
      <c r="S27" s="8"/>
      <c r="T27" s="8"/>
      <c r="U27" s="8"/>
      <c r="V27" s="14"/>
      <c r="W27" s="8"/>
    </row>
    <row r="28" spans="1:60" x14ac:dyDescent="0.3">
      <c r="S28" s="8"/>
      <c r="T28" s="8"/>
      <c r="U28" s="8"/>
      <c r="V28" s="14"/>
      <c r="W28" s="8"/>
    </row>
    <row r="29" spans="1:60" x14ac:dyDescent="0.3">
      <c r="S29" s="8"/>
      <c r="T29" s="8"/>
      <c r="U29" s="8"/>
      <c r="V29" s="14"/>
      <c r="W29" s="8"/>
    </row>
    <row r="30" spans="1:60" x14ac:dyDescent="0.3">
      <c r="S30" s="8"/>
      <c r="T30" s="8"/>
      <c r="U30" s="8"/>
      <c r="V30" s="14"/>
      <c r="W30" s="8"/>
    </row>
    <row r="31" spans="1:60" x14ac:dyDescent="0.3">
      <c r="S31" s="8"/>
      <c r="T31" s="8"/>
      <c r="U31" s="8"/>
      <c r="V31" s="14"/>
      <c r="W31" s="8"/>
    </row>
    <row r="32" spans="1:60" x14ac:dyDescent="0.3">
      <c r="S32" s="8"/>
      <c r="T32" s="8"/>
      <c r="U32" s="8"/>
      <c r="V32" s="14"/>
      <c r="W32" s="8"/>
    </row>
    <row r="33" spans="19:23" x14ac:dyDescent="0.3">
      <c r="S33" s="8"/>
      <c r="T33" s="8"/>
      <c r="U33" s="8"/>
      <c r="V33" s="14"/>
      <c r="W33" s="8"/>
    </row>
    <row r="34" spans="19:23" x14ac:dyDescent="0.3">
      <c r="S34" s="8"/>
      <c r="T34" s="8"/>
      <c r="U34" s="8"/>
      <c r="V34" s="14"/>
      <c r="W34" s="8"/>
    </row>
    <row r="35" spans="19:23" x14ac:dyDescent="0.3">
      <c r="S35" s="8"/>
      <c r="T35" s="8"/>
      <c r="U35" s="8"/>
      <c r="V35" s="14"/>
      <c r="W35" s="8"/>
    </row>
    <row r="36" spans="19:23" x14ac:dyDescent="0.3">
      <c r="S36" s="8"/>
      <c r="T36" s="8"/>
      <c r="U36" s="8"/>
      <c r="V36" s="14"/>
      <c r="W36" s="8"/>
    </row>
    <row r="37" spans="19:23" x14ac:dyDescent="0.3">
      <c r="S37" s="8"/>
      <c r="T37" s="8"/>
      <c r="U37" s="8"/>
      <c r="V37" s="14"/>
      <c r="W37" s="8"/>
    </row>
    <row r="38" spans="19:23" x14ac:dyDescent="0.3">
      <c r="S38" s="8"/>
      <c r="T38" s="8"/>
      <c r="U38" s="8"/>
      <c r="V38" s="14"/>
      <c r="W38" s="8"/>
    </row>
    <row r="39" spans="19:23" x14ac:dyDescent="0.3">
      <c r="S39" s="8"/>
      <c r="T39" s="8"/>
      <c r="U39" s="8"/>
      <c r="V39" s="14"/>
      <c r="W39" s="8"/>
    </row>
    <row r="40" spans="19:23" x14ac:dyDescent="0.3">
      <c r="S40" s="8"/>
      <c r="T40" s="8"/>
      <c r="U40" s="8"/>
      <c r="V40" s="14"/>
      <c r="W40" s="8"/>
    </row>
    <row r="41" spans="19:23" x14ac:dyDescent="0.3">
      <c r="S41" s="8"/>
      <c r="T41" s="8"/>
      <c r="U41" s="8"/>
      <c r="V41" s="14"/>
      <c r="W41" s="8"/>
    </row>
    <row r="42" spans="19:23" x14ac:dyDescent="0.3">
      <c r="S42" s="8"/>
      <c r="T42" s="8"/>
      <c r="U42" s="8"/>
      <c r="V42" s="14"/>
      <c r="W42" s="8"/>
    </row>
    <row r="43" spans="19:23" x14ac:dyDescent="0.3">
      <c r="S43" s="8"/>
      <c r="T43" s="8"/>
      <c r="U43" s="8"/>
      <c r="V43" s="14"/>
      <c r="W43" s="8"/>
    </row>
    <row r="44" spans="19:23" x14ac:dyDescent="0.3">
      <c r="S44" s="8"/>
      <c r="T44" s="8"/>
      <c r="U44" s="8"/>
      <c r="V44" s="14"/>
      <c r="W44" s="8"/>
    </row>
    <row r="45" spans="19:23" x14ac:dyDescent="0.3">
      <c r="S45" s="8"/>
      <c r="T45" s="8"/>
      <c r="U45" s="8"/>
      <c r="V45" s="14"/>
      <c r="W45" s="8"/>
    </row>
    <row r="46" spans="19:23" x14ac:dyDescent="0.3">
      <c r="S46" s="8"/>
      <c r="T46" s="8"/>
      <c r="U46" s="8"/>
      <c r="V46" s="14"/>
      <c r="W46" s="8"/>
    </row>
    <row r="47" spans="19:23" x14ac:dyDescent="0.3">
      <c r="S47" s="8"/>
      <c r="T47" s="8"/>
      <c r="U47" s="8"/>
      <c r="V47" s="14"/>
      <c r="W47" s="8"/>
    </row>
    <row r="48" spans="19:23" x14ac:dyDescent="0.3">
      <c r="S48" s="8"/>
      <c r="T48" s="8"/>
      <c r="U48" s="8"/>
      <c r="V48" s="14"/>
      <c r="W48" s="8"/>
    </row>
    <row r="49" spans="19:23" x14ac:dyDescent="0.3">
      <c r="S49" s="8"/>
      <c r="T49" s="8"/>
      <c r="U49" s="8"/>
      <c r="V49" s="14"/>
      <c r="W49" s="8"/>
    </row>
    <row r="50" spans="19:23" x14ac:dyDescent="0.3">
      <c r="S50" s="8"/>
      <c r="T50" s="8"/>
      <c r="U50" s="8"/>
      <c r="V50" s="14"/>
      <c r="W50" s="8"/>
    </row>
    <row r="51" spans="19:23" x14ac:dyDescent="0.3">
      <c r="S51" s="8"/>
      <c r="T51" s="8"/>
      <c r="U51" s="8"/>
      <c r="V51" s="14"/>
      <c r="W51" s="8"/>
    </row>
    <row r="52" spans="19:23" x14ac:dyDescent="0.3">
      <c r="S52" s="8"/>
      <c r="T52" s="8"/>
      <c r="U52" s="8"/>
      <c r="V52" s="14"/>
      <c r="W52" s="8"/>
    </row>
    <row r="53" spans="19:23" x14ac:dyDescent="0.3">
      <c r="S53" s="8"/>
      <c r="T53" s="8"/>
      <c r="U53" s="8"/>
      <c r="V53" s="14"/>
      <c r="W53" s="8"/>
    </row>
    <row r="54" spans="19:23" x14ac:dyDescent="0.3">
      <c r="S54" s="8"/>
      <c r="T54" s="8"/>
      <c r="U54" s="8"/>
      <c r="V54" s="14"/>
      <c r="W54" s="8"/>
    </row>
    <row r="55" spans="19:23" x14ac:dyDescent="0.3">
      <c r="S55" s="8"/>
      <c r="T55" s="8"/>
      <c r="U55" s="8"/>
      <c r="V55" s="14"/>
      <c r="W55" s="8"/>
    </row>
    <row r="56" spans="19:23" x14ac:dyDescent="0.3">
      <c r="S56" s="8"/>
      <c r="T56" s="8"/>
      <c r="U56" s="8"/>
      <c r="V56" s="14"/>
      <c r="W56" s="8"/>
    </row>
    <row r="57" spans="19:23" x14ac:dyDescent="0.3">
      <c r="S57" s="8"/>
      <c r="T57" s="8"/>
      <c r="U57" s="8"/>
      <c r="V57" s="14"/>
      <c r="W57" s="8"/>
    </row>
    <row r="58" spans="19:23" x14ac:dyDescent="0.3">
      <c r="S58" s="8"/>
      <c r="T58" s="8"/>
      <c r="U58" s="8"/>
      <c r="V58" s="14"/>
      <c r="W58" s="8"/>
    </row>
    <row r="59" spans="19:23" x14ac:dyDescent="0.3">
      <c r="S59" s="8"/>
      <c r="T59" s="8"/>
      <c r="U59" s="8"/>
      <c r="V59" s="14"/>
      <c r="W59" s="8"/>
    </row>
    <row r="60" spans="19:23" x14ac:dyDescent="0.3">
      <c r="S60" s="8"/>
      <c r="T60" s="8"/>
      <c r="U60" s="8"/>
      <c r="V60" s="14"/>
      <c r="W60" s="8"/>
    </row>
    <row r="61" spans="19:23" x14ac:dyDescent="0.3">
      <c r="S61" s="8"/>
      <c r="T61" s="8"/>
      <c r="U61" s="8"/>
      <c r="V61" s="14"/>
      <c r="W61" s="8"/>
    </row>
    <row r="62" spans="19:23" x14ac:dyDescent="0.3">
      <c r="S62" s="8"/>
      <c r="T62" s="8"/>
      <c r="U62" s="8"/>
      <c r="V62" s="14"/>
      <c r="W62" s="8"/>
    </row>
    <row r="63" spans="19:23" x14ac:dyDescent="0.3">
      <c r="S63" s="8"/>
      <c r="T63" s="8"/>
      <c r="U63" s="8"/>
      <c r="V63" s="14"/>
      <c r="W63" s="8"/>
    </row>
    <row r="64" spans="19:23" x14ac:dyDescent="0.3">
      <c r="S64" s="8"/>
      <c r="T64" s="8"/>
      <c r="U64" s="8"/>
      <c r="V64" s="14"/>
      <c r="W64" s="8"/>
    </row>
    <row r="65" spans="19:23" x14ac:dyDescent="0.3">
      <c r="S65" s="8"/>
      <c r="T65" s="8"/>
      <c r="U65" s="8"/>
      <c r="V65" s="14"/>
      <c r="W65" s="8"/>
    </row>
    <row r="66" spans="19:23" x14ac:dyDescent="0.3">
      <c r="S66" s="8"/>
      <c r="T66" s="8"/>
      <c r="U66" s="8"/>
      <c r="V66" s="14"/>
      <c r="W66" s="8"/>
    </row>
    <row r="67" spans="19:23" x14ac:dyDescent="0.3">
      <c r="S67" s="8"/>
      <c r="T67" s="8"/>
      <c r="U67" s="8"/>
      <c r="V67" s="14"/>
      <c r="W67" s="8"/>
    </row>
    <row r="68" spans="19:23" x14ac:dyDescent="0.3">
      <c r="S68" s="8"/>
      <c r="T68" s="8"/>
      <c r="U68" s="8"/>
      <c r="V68" s="14"/>
      <c r="W68" s="8"/>
    </row>
    <row r="69" spans="19:23" x14ac:dyDescent="0.3">
      <c r="S69" s="8"/>
      <c r="T69" s="8"/>
      <c r="U69" s="8"/>
      <c r="V69" s="14"/>
      <c r="W69" s="8"/>
    </row>
    <row r="70" spans="19:23" x14ac:dyDescent="0.3">
      <c r="S70" s="8"/>
      <c r="T70" s="8"/>
      <c r="U70" s="8"/>
      <c r="V70" s="14"/>
      <c r="W70" s="8"/>
    </row>
    <row r="71" spans="19:23" x14ac:dyDescent="0.3">
      <c r="S71" s="8"/>
      <c r="T71" s="8"/>
      <c r="U71" s="8"/>
      <c r="V71" s="14"/>
      <c r="W71" s="8"/>
    </row>
    <row r="72" spans="19:23" x14ac:dyDescent="0.3">
      <c r="S72" s="8"/>
      <c r="T72" s="8"/>
      <c r="U72" s="8"/>
      <c r="V72" s="14"/>
      <c r="W72" s="8"/>
    </row>
    <row r="73" spans="19:23" x14ac:dyDescent="0.3">
      <c r="S73" s="8"/>
      <c r="T73" s="8"/>
      <c r="U73" s="8"/>
      <c r="V73" s="14"/>
      <c r="W73" s="8"/>
    </row>
    <row r="74" spans="19:23" x14ac:dyDescent="0.3">
      <c r="S74" s="8"/>
      <c r="T74" s="8"/>
      <c r="U74" s="8"/>
      <c r="V74" s="14"/>
      <c r="W74" s="8"/>
    </row>
    <row r="75" spans="19:23" x14ac:dyDescent="0.3">
      <c r="S75" s="8"/>
      <c r="T75" s="8"/>
      <c r="U75" s="8"/>
      <c r="V75" s="14"/>
      <c r="W75" s="8"/>
    </row>
    <row r="76" spans="19:23" x14ac:dyDescent="0.3">
      <c r="S76" s="8"/>
      <c r="T76" s="8"/>
      <c r="U76" s="8"/>
      <c r="V76" s="14"/>
      <c r="W76" s="8"/>
    </row>
    <row r="77" spans="19:23" x14ac:dyDescent="0.3">
      <c r="S77" s="8"/>
      <c r="T77" s="8"/>
      <c r="U77" s="8"/>
      <c r="V77" s="14"/>
      <c r="W77" s="8"/>
    </row>
    <row r="78" spans="19:23" x14ac:dyDescent="0.3">
      <c r="S78" s="8"/>
      <c r="T78" s="8"/>
      <c r="U78" s="8"/>
      <c r="V78" s="14"/>
      <c r="W78" s="8"/>
    </row>
    <row r="79" spans="19:23" x14ac:dyDescent="0.3">
      <c r="S79" s="8"/>
      <c r="T79" s="8"/>
      <c r="U79" s="8"/>
      <c r="V79" s="14"/>
      <c r="W79" s="8"/>
    </row>
    <row r="80" spans="19:23" x14ac:dyDescent="0.3">
      <c r="S80" s="8"/>
      <c r="T80" s="8"/>
      <c r="U80" s="8"/>
      <c r="V80" s="14"/>
      <c r="W80" s="8"/>
    </row>
    <row r="81" spans="19:23" x14ac:dyDescent="0.3">
      <c r="S81" s="8"/>
      <c r="T81" s="8"/>
      <c r="U81" s="8"/>
      <c r="V81" s="14"/>
      <c r="W81" s="8"/>
    </row>
    <row r="82" spans="19:23" x14ac:dyDescent="0.3">
      <c r="S82" s="8"/>
      <c r="T82" s="8"/>
      <c r="U82" s="8"/>
      <c r="V82" s="14"/>
      <c r="W82" s="8"/>
    </row>
    <row r="83" spans="19:23" x14ac:dyDescent="0.3">
      <c r="S83" s="8"/>
      <c r="T83" s="8"/>
      <c r="U83" s="8"/>
      <c r="V83" s="14"/>
      <c r="W83" s="8"/>
    </row>
    <row r="84" spans="19:23" x14ac:dyDescent="0.3">
      <c r="S84" s="8"/>
      <c r="T84" s="8"/>
      <c r="U84" s="8"/>
      <c r="V84" s="14"/>
      <c r="W84" s="8"/>
    </row>
    <row r="85" spans="19:23" x14ac:dyDescent="0.3">
      <c r="S85" s="8"/>
      <c r="T85" s="8"/>
      <c r="U85" s="8"/>
      <c r="V85" s="14"/>
      <c r="W85" s="8"/>
    </row>
    <row r="86" spans="19:23" x14ac:dyDescent="0.3">
      <c r="S86" s="8"/>
      <c r="T86" s="8"/>
      <c r="U86" s="8"/>
      <c r="V86" s="14"/>
      <c r="W86" s="8"/>
    </row>
  </sheetData>
  <phoneticPr fontId="18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zoomScale="70" zoomScaleNormal="70" workbookViewId="0">
      <selection activeCell="C3" sqref="C3"/>
    </sheetView>
  </sheetViews>
  <sheetFormatPr defaultRowHeight="16.2" x14ac:dyDescent="0.3"/>
  <cols>
    <col min="1" max="4" width="19.44140625" customWidth="1"/>
    <col min="5" max="5" width="18" customWidth="1"/>
    <col min="6" max="6" width="19.6640625" customWidth="1"/>
    <col min="8" max="11" width="19.44140625" bestFit="1" customWidth="1"/>
    <col min="12" max="12" width="18" bestFit="1" customWidth="1"/>
  </cols>
  <sheetData>
    <row r="2" spans="1:12" x14ac:dyDescent="0.3">
      <c r="A2" s="3"/>
      <c r="B2" s="3"/>
      <c r="C2" s="3"/>
      <c r="D2" s="3"/>
      <c r="E2" s="3"/>
      <c r="F2" s="3"/>
    </row>
    <row r="3" spans="1:12" x14ac:dyDescent="0.3">
      <c r="A3" t="s">
        <v>15</v>
      </c>
      <c r="B3" t="s">
        <v>16</v>
      </c>
      <c r="C3" t="s">
        <v>19</v>
      </c>
      <c r="D3" t="s">
        <v>20</v>
      </c>
      <c r="E3" t="s">
        <v>21</v>
      </c>
      <c r="H3" t="s">
        <v>15</v>
      </c>
      <c r="I3" t="s">
        <v>16</v>
      </c>
      <c r="J3" t="s">
        <v>19</v>
      </c>
      <c r="K3" t="s">
        <v>20</v>
      </c>
      <c r="L3" t="s">
        <v>21</v>
      </c>
    </row>
    <row r="4" spans="1:12" x14ac:dyDescent="0.3">
      <c r="A4" s="1">
        <v>3380</v>
      </c>
      <c r="B4" s="1">
        <v>654</v>
      </c>
      <c r="C4" s="1">
        <v>74</v>
      </c>
      <c r="D4" s="1">
        <v>83</v>
      </c>
      <c r="E4" s="1">
        <v>64</v>
      </c>
      <c r="H4" s="1">
        <v>3047</v>
      </c>
      <c r="I4" s="1">
        <v>803</v>
      </c>
      <c r="J4" s="1">
        <v>110</v>
      </c>
      <c r="K4" s="1">
        <v>186</v>
      </c>
      <c r="L4" s="1">
        <v>205</v>
      </c>
    </row>
    <row r="5" spans="1:12" x14ac:dyDescent="0.3">
      <c r="D5" s="3"/>
    </row>
    <row r="6" spans="1:12" x14ac:dyDescent="0.3">
      <c r="D6" s="3"/>
    </row>
    <row r="7" spans="1:12" x14ac:dyDescent="0.3">
      <c r="D7" s="3"/>
    </row>
    <row r="8" spans="1:12" x14ac:dyDescent="0.3">
      <c r="D8" s="3"/>
      <c r="E8" s="3"/>
      <c r="F8" s="3"/>
    </row>
    <row r="9" spans="1:12" x14ac:dyDescent="0.3">
      <c r="D9" s="3"/>
      <c r="E9" s="3"/>
      <c r="F9" s="3"/>
    </row>
    <row r="10" spans="1:12" x14ac:dyDescent="0.3">
      <c r="D10" s="3"/>
      <c r="E10" s="3"/>
      <c r="F10" s="3"/>
    </row>
    <row r="11" spans="1:12" x14ac:dyDescent="0.3">
      <c r="A11" s="3" t="s">
        <v>23</v>
      </c>
      <c r="B11" s="7">
        <f>GETPIVOTDATA("加總 - 31_count",$A$3)/(GETPIVOTDATA("加總 - 31_count",$A$3)+GETPIVOTDATA("加總 - 32_count",$A$3)+GETPIVOTDATA("加總 - 41_count",$A$3)+GETPIVOTDATA("加總 - 42_count",$A$3)+GETPIVOTDATA("加總 - 5_count",$A$3))</f>
        <v>0.79435957696827264</v>
      </c>
      <c r="D11" s="3"/>
      <c r="E11" s="3"/>
      <c r="F11" s="3"/>
      <c r="H11" s="3" t="s">
        <v>23</v>
      </c>
      <c r="I11" s="7">
        <f>GETPIVOTDATA("加總 - 31_count",$H$3)/(GETPIVOTDATA("加總 - 31_count",$H$3)+GETPIVOTDATA("加總 - 32_count",$H$3)+GETPIVOTDATA("加總 - 41_count",$H$3)+GETPIVOTDATA("加總 - 42_count",$H$3)+GETPIVOTDATA("加總 - 5_count",$H$3))</f>
        <v>0.7002987818892209</v>
      </c>
    </row>
    <row r="12" spans="1:12" x14ac:dyDescent="0.3">
      <c r="A12" s="3" t="s">
        <v>24</v>
      </c>
      <c r="B12" s="7">
        <f>GETPIVOTDATA("加總 - 32_count",$A$3)/(GETPIVOTDATA("加總 - 31_count",$A$3)+GETPIVOTDATA("加總 - 32_count",$A$3)+GETPIVOTDATA("加總 - 41_count",$A$3)+GETPIVOTDATA("加總 - 42_count",$A$3)+GETPIVOTDATA("加總 - 5_count",$A$3))</f>
        <v>0.15370152761457109</v>
      </c>
      <c r="D12" s="3"/>
      <c r="E12" s="3"/>
      <c r="F12" s="3"/>
      <c r="H12" s="3" t="s">
        <v>24</v>
      </c>
      <c r="I12" s="7">
        <f>GETPIVOTDATA("加總 - 32_count",$H$3)/(GETPIVOTDATA("加總 - 31_count",$H$3)+GETPIVOTDATA("加總 - 32_count",$H$3)+GETPIVOTDATA("加總 - 41_count",$H$3)+GETPIVOTDATA("加總 - 42_count",$H$3)+GETPIVOTDATA("加總 - 5_count",$H$3))</f>
        <v>0.18455527464950586</v>
      </c>
    </row>
    <row r="13" spans="1:12" x14ac:dyDescent="0.3">
      <c r="A13" s="3" t="s">
        <v>25</v>
      </c>
      <c r="B13" s="7">
        <f>GETPIVOTDATA("加總 - 41_count",$A$3)/(GETPIVOTDATA("加總 - 31_count",$A$3)+GETPIVOTDATA("加總 - 32_count",$A$3)+GETPIVOTDATA("加總 - 41_count",$A$3)+GETPIVOTDATA("加總 - 42_count",$A$3)+GETPIVOTDATA("加總 - 5_count",$A$3))</f>
        <v>1.7391304347826087E-2</v>
      </c>
      <c r="D13" s="3"/>
      <c r="E13" s="3"/>
      <c r="F13" s="3"/>
      <c r="H13" s="3" t="s">
        <v>25</v>
      </c>
      <c r="I13" s="7">
        <f>GETPIVOTDATA("加總 - 41_count",$H$3)/(GETPIVOTDATA("加總 - 31_count",$H$3)+GETPIVOTDATA("加總 - 32_count",$H$3)+GETPIVOTDATA("加總 - 41_count",$H$3)+GETPIVOTDATA("加總 - 42_count",$H$3)+GETPIVOTDATA("加總 - 5_count",$H$3))</f>
        <v>2.5281544472535049E-2</v>
      </c>
    </row>
    <row r="14" spans="1:12" x14ac:dyDescent="0.3">
      <c r="A14" s="3" t="s">
        <v>26</v>
      </c>
      <c r="B14" s="7">
        <f>GETPIVOTDATA("加總 - 42_count",$A$3)/(GETPIVOTDATA("加總 - 31_count",$A$3)+GETPIVOTDATA("加總 - 32_count",$A$3)+GETPIVOTDATA("加總 - 41_count",$A$3)+GETPIVOTDATA("加總 - 42_count",$A$3)+GETPIVOTDATA("加總 - 5_count",$A$3))</f>
        <v>1.9506462984723853E-2</v>
      </c>
      <c r="D14" s="3"/>
      <c r="E14" s="3"/>
      <c r="F14" s="3"/>
      <c r="H14" s="3" t="s">
        <v>26</v>
      </c>
      <c r="I14" s="7">
        <f>GETPIVOTDATA("加總 - 42_count",$H$3)/(GETPIVOTDATA("加總 - 31_count",$H$3)+GETPIVOTDATA("加總 - 32_count",$H$3)+GETPIVOTDATA("加總 - 41_count",$H$3)+GETPIVOTDATA("加總 - 42_count",$H$3)+GETPIVOTDATA("加總 - 5_count",$H$3))</f>
        <v>4.2748793380831991E-2</v>
      </c>
    </row>
    <row r="15" spans="1:12" x14ac:dyDescent="0.3">
      <c r="A15" s="3" t="s">
        <v>27</v>
      </c>
      <c r="B15" s="7">
        <f>GETPIVOTDATA("加總 - 5_count",$A$3)/(GETPIVOTDATA("加總 - 31_count",$A$3)+GETPIVOTDATA("加總 - 32_count",$A$3)+GETPIVOTDATA("加總 - 41_count",$A$3)+GETPIVOTDATA("加總 - 42_count",$A$3)+GETPIVOTDATA("加總 - 5_count",$A$3))</f>
        <v>1.5041128084606345E-2</v>
      </c>
      <c r="D15" s="3"/>
      <c r="E15" s="3"/>
      <c r="F15" s="3"/>
      <c r="H15" s="3" t="s">
        <v>27</v>
      </c>
      <c r="I15" s="7">
        <f>GETPIVOTDATA("加總 - 5_count",$H$3)/(GETPIVOTDATA("加總 - 31_count",$H$3)+GETPIVOTDATA("加總 - 32_count",$H$3)+GETPIVOTDATA("加總 - 41_count",$H$3)+GETPIVOTDATA("加總 - 42_count",$H$3)+GETPIVOTDATA("加總 - 5_count",$H$3))</f>
        <v>4.711560560790623E-2</v>
      </c>
    </row>
  </sheetData>
  <phoneticPr fontId="18" type="noConversion"/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I1" zoomScale="145" zoomScaleNormal="145" workbookViewId="0">
      <selection activeCell="Q1" sqref="Q1:U1"/>
    </sheetView>
  </sheetViews>
  <sheetFormatPr defaultRowHeight="16.2" x14ac:dyDescent="0.3"/>
  <cols>
    <col min="2" max="2" width="14.5546875" customWidth="1"/>
    <col min="3" max="3" width="12.88671875" customWidth="1"/>
    <col min="4" max="4" width="12.77734375" customWidth="1"/>
    <col min="5" max="5" width="12.88671875" customWidth="1"/>
    <col min="6" max="6" width="14.5546875" customWidth="1"/>
  </cols>
  <sheetData>
    <row r="1" spans="1:21" x14ac:dyDescent="0.3">
      <c r="A1" s="4" t="s">
        <v>18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</row>
    <row r="2" spans="1:21" x14ac:dyDescent="0.3">
      <c r="A2" s="5">
        <v>0.67013888888888884</v>
      </c>
      <c r="B2" s="4">
        <v>86</v>
      </c>
      <c r="C2" s="4">
        <v>86</v>
      </c>
      <c r="D2" s="4">
        <v>79</v>
      </c>
      <c r="E2" s="4">
        <v>82</v>
      </c>
      <c r="F2" s="4">
        <v>82</v>
      </c>
      <c r="P2" s="5">
        <v>0.67013888888888884</v>
      </c>
      <c r="Q2" s="4">
        <v>86</v>
      </c>
      <c r="R2" s="4">
        <v>82</v>
      </c>
      <c r="S2" s="4">
        <v>75</v>
      </c>
      <c r="T2" s="4">
        <v>81</v>
      </c>
      <c r="U2" s="4">
        <v>82</v>
      </c>
    </row>
    <row r="3" spans="1:21" x14ac:dyDescent="0.3">
      <c r="A3" s="5">
        <v>0.67361111111111116</v>
      </c>
      <c r="B3" s="4">
        <v>86</v>
      </c>
      <c r="C3" s="4">
        <v>82</v>
      </c>
      <c r="D3" s="4">
        <v>79</v>
      </c>
      <c r="E3" s="4">
        <v>79</v>
      </c>
      <c r="F3" s="4">
        <v>86</v>
      </c>
      <c r="P3" s="5">
        <v>0.67361111111111116</v>
      </c>
      <c r="Q3" s="4">
        <v>90</v>
      </c>
      <c r="R3" s="4">
        <v>86</v>
      </c>
      <c r="S3" s="4">
        <v>86</v>
      </c>
      <c r="T3" s="4">
        <v>82</v>
      </c>
      <c r="U3" s="4">
        <v>82</v>
      </c>
    </row>
    <row r="4" spans="1:21" x14ac:dyDescent="0.3">
      <c r="A4" s="5">
        <v>0.67708333333333337</v>
      </c>
      <c r="B4" s="4">
        <v>82</v>
      </c>
      <c r="C4" s="4">
        <v>79</v>
      </c>
      <c r="D4" s="4">
        <v>75</v>
      </c>
      <c r="E4" s="4">
        <v>82</v>
      </c>
      <c r="F4" s="4">
        <v>79</v>
      </c>
      <c r="P4" s="5">
        <v>0.67708333333333337</v>
      </c>
      <c r="Q4" s="4">
        <v>82</v>
      </c>
      <c r="R4" s="4">
        <v>82</v>
      </c>
      <c r="S4" s="4">
        <v>82</v>
      </c>
      <c r="T4" s="4">
        <v>79</v>
      </c>
      <c r="U4" s="4">
        <v>75</v>
      </c>
    </row>
    <row r="5" spans="1:21" x14ac:dyDescent="0.3">
      <c r="A5" s="5">
        <v>0.68055555555555547</v>
      </c>
      <c r="B5" s="4">
        <v>82</v>
      </c>
      <c r="C5" s="4">
        <v>79</v>
      </c>
      <c r="D5" s="4">
        <v>75</v>
      </c>
      <c r="E5" s="4">
        <v>82</v>
      </c>
      <c r="F5" s="4">
        <v>79</v>
      </c>
      <c r="P5" s="5">
        <v>0.68055555555555547</v>
      </c>
      <c r="Q5" s="4">
        <v>82</v>
      </c>
      <c r="R5" s="4">
        <v>82</v>
      </c>
      <c r="S5" s="4">
        <v>82</v>
      </c>
      <c r="T5" s="4">
        <v>79</v>
      </c>
      <c r="U5" s="4">
        <v>75</v>
      </c>
    </row>
    <row r="6" spans="1:21" x14ac:dyDescent="0.3">
      <c r="A6" s="5">
        <v>0.68402777777777779</v>
      </c>
      <c r="B6" s="4">
        <v>79</v>
      </c>
      <c r="C6" s="4">
        <v>79</v>
      </c>
      <c r="D6" s="4">
        <v>86</v>
      </c>
      <c r="E6" s="4">
        <v>82</v>
      </c>
      <c r="F6" s="4">
        <v>79</v>
      </c>
      <c r="P6" s="5">
        <v>0.68402777777777779</v>
      </c>
      <c r="Q6" s="4">
        <v>86</v>
      </c>
      <c r="R6" s="4">
        <v>86</v>
      </c>
      <c r="S6" s="4">
        <v>86</v>
      </c>
      <c r="T6" s="4">
        <v>81</v>
      </c>
      <c r="U6" s="4">
        <v>81</v>
      </c>
    </row>
    <row r="7" spans="1:21" x14ac:dyDescent="0.3">
      <c r="A7" s="5">
        <v>0.6875</v>
      </c>
      <c r="B7" s="4">
        <v>79</v>
      </c>
      <c r="C7" s="4">
        <v>79</v>
      </c>
      <c r="D7" s="4">
        <v>75</v>
      </c>
      <c r="E7" s="4">
        <v>77</v>
      </c>
      <c r="F7" s="4">
        <v>79</v>
      </c>
      <c r="P7" s="5">
        <v>0.6875</v>
      </c>
      <c r="Q7" s="4">
        <v>82</v>
      </c>
      <c r="R7" s="4">
        <v>82</v>
      </c>
      <c r="S7" s="4">
        <v>82</v>
      </c>
      <c r="T7" s="4">
        <v>82</v>
      </c>
      <c r="U7" s="4">
        <v>79</v>
      </c>
    </row>
    <row r="8" spans="1:21" x14ac:dyDescent="0.3">
      <c r="A8" s="5">
        <v>0.69097222222222221</v>
      </c>
      <c r="B8" s="4">
        <v>79</v>
      </c>
      <c r="C8" s="4">
        <v>79</v>
      </c>
      <c r="D8" s="4">
        <v>75</v>
      </c>
      <c r="E8" s="4">
        <v>77</v>
      </c>
      <c r="F8" s="4">
        <v>79</v>
      </c>
      <c r="P8" s="5">
        <v>0.69097222222222221</v>
      </c>
      <c r="Q8" s="4">
        <v>82</v>
      </c>
      <c r="R8" s="4">
        <v>82</v>
      </c>
      <c r="S8" s="4">
        <v>82</v>
      </c>
      <c r="T8" s="4">
        <v>82</v>
      </c>
      <c r="U8" s="4">
        <v>79</v>
      </c>
    </row>
    <row r="9" spans="1:21" x14ac:dyDescent="0.3">
      <c r="A9" s="5">
        <v>0.69444444444444453</v>
      </c>
      <c r="B9" s="4">
        <v>79</v>
      </c>
      <c r="C9" s="4">
        <v>75</v>
      </c>
      <c r="D9" s="4">
        <v>77</v>
      </c>
      <c r="E9" s="4">
        <v>73</v>
      </c>
      <c r="F9" s="4">
        <v>75</v>
      </c>
      <c r="P9" s="5">
        <v>0.69444444444444453</v>
      </c>
      <c r="Q9" s="4">
        <v>82</v>
      </c>
      <c r="R9" s="4">
        <v>82</v>
      </c>
      <c r="S9" s="4">
        <v>81</v>
      </c>
      <c r="T9" s="4">
        <v>84</v>
      </c>
      <c r="U9" s="4">
        <v>79</v>
      </c>
    </row>
    <row r="10" spans="1:21" x14ac:dyDescent="0.3">
      <c r="A10" s="5">
        <v>0.69791666666666663</v>
      </c>
      <c r="B10" s="4">
        <v>72</v>
      </c>
      <c r="C10" s="4">
        <v>72</v>
      </c>
      <c r="D10" s="4">
        <v>75</v>
      </c>
      <c r="E10" s="4">
        <v>68</v>
      </c>
      <c r="F10" s="4">
        <v>68</v>
      </c>
      <c r="P10" s="5">
        <v>0.69791666666666663</v>
      </c>
      <c r="Q10" s="4">
        <v>79</v>
      </c>
      <c r="R10" s="4">
        <v>79</v>
      </c>
      <c r="S10" s="4">
        <v>75</v>
      </c>
      <c r="T10" s="4">
        <v>75</v>
      </c>
      <c r="U10" s="4">
        <v>75</v>
      </c>
    </row>
    <row r="11" spans="1:21" x14ac:dyDescent="0.3">
      <c r="A11" s="5">
        <v>0.70138888888888884</v>
      </c>
      <c r="B11" s="4">
        <v>72</v>
      </c>
      <c r="C11" s="4">
        <v>72</v>
      </c>
      <c r="D11" s="4">
        <v>75</v>
      </c>
      <c r="E11" s="4">
        <v>68</v>
      </c>
      <c r="F11" s="4">
        <v>68</v>
      </c>
      <c r="P11" s="5">
        <v>0.70138888888888884</v>
      </c>
      <c r="Q11" s="4">
        <v>79</v>
      </c>
      <c r="R11" s="4">
        <v>79</v>
      </c>
      <c r="S11" s="4">
        <v>75</v>
      </c>
      <c r="T11" s="4">
        <v>75</v>
      </c>
      <c r="U11" s="4">
        <v>75</v>
      </c>
    </row>
    <row r="12" spans="1:21" x14ac:dyDescent="0.3">
      <c r="A12" s="5">
        <v>0.70486111111111116</v>
      </c>
      <c r="B12" s="4">
        <v>79</v>
      </c>
      <c r="C12" s="4">
        <v>79</v>
      </c>
      <c r="D12" s="4">
        <v>75</v>
      </c>
      <c r="E12" s="4">
        <v>75</v>
      </c>
      <c r="F12" s="4">
        <v>77</v>
      </c>
      <c r="P12" s="5">
        <v>0.70486111111111116</v>
      </c>
      <c r="Q12" s="4">
        <v>68</v>
      </c>
      <c r="R12" s="4">
        <v>68</v>
      </c>
      <c r="S12" s="4">
        <v>64</v>
      </c>
      <c r="T12" s="4">
        <v>68</v>
      </c>
      <c r="U12" s="4">
        <v>68</v>
      </c>
    </row>
    <row r="13" spans="1:21" x14ac:dyDescent="0.3">
      <c r="A13" s="5">
        <v>0.70833333333333337</v>
      </c>
      <c r="B13" s="4">
        <v>79</v>
      </c>
      <c r="C13" s="4">
        <v>79</v>
      </c>
      <c r="D13" s="4">
        <v>75</v>
      </c>
      <c r="E13" s="4">
        <v>75</v>
      </c>
      <c r="F13" s="4">
        <v>77</v>
      </c>
      <c r="P13" s="5">
        <v>0.70833333333333337</v>
      </c>
      <c r="Q13" s="4">
        <v>68</v>
      </c>
      <c r="R13" s="4">
        <v>68</v>
      </c>
      <c r="S13" s="4">
        <v>64</v>
      </c>
      <c r="T13" s="4">
        <v>68</v>
      </c>
      <c r="U13" s="4">
        <v>68</v>
      </c>
    </row>
    <row r="14" spans="1:21" x14ac:dyDescent="0.3">
      <c r="A14" s="5">
        <v>0.71180555555555547</v>
      </c>
      <c r="B14" s="4">
        <v>75</v>
      </c>
      <c r="C14" s="4">
        <v>72</v>
      </c>
      <c r="D14" s="4">
        <v>75</v>
      </c>
      <c r="E14" s="4">
        <v>72</v>
      </c>
      <c r="F14" s="4">
        <v>72</v>
      </c>
      <c r="P14" s="5">
        <v>0.71180555555555547</v>
      </c>
      <c r="Q14" s="4">
        <v>54</v>
      </c>
      <c r="R14" s="4">
        <v>54</v>
      </c>
      <c r="S14" s="4">
        <v>57</v>
      </c>
      <c r="T14" s="4">
        <v>50</v>
      </c>
      <c r="U14" s="4">
        <v>54</v>
      </c>
    </row>
    <row r="15" spans="1:21" x14ac:dyDescent="0.3">
      <c r="A15" s="5">
        <v>0.71527777777777779</v>
      </c>
      <c r="B15" s="4">
        <v>75</v>
      </c>
      <c r="C15" s="4">
        <v>72</v>
      </c>
      <c r="D15" s="4">
        <v>75</v>
      </c>
      <c r="E15" s="4">
        <v>72</v>
      </c>
      <c r="F15" s="4">
        <v>72</v>
      </c>
      <c r="P15" s="5">
        <v>0.71527777777777779</v>
      </c>
      <c r="Q15" s="4">
        <v>54</v>
      </c>
      <c r="R15" s="4">
        <v>54</v>
      </c>
      <c r="S15" s="4">
        <v>57</v>
      </c>
      <c r="T15" s="4">
        <v>50</v>
      </c>
      <c r="U15" s="4">
        <v>54</v>
      </c>
    </row>
    <row r="16" spans="1:21" x14ac:dyDescent="0.3">
      <c r="A16" s="5">
        <v>0.71875</v>
      </c>
      <c r="B16" s="4">
        <v>79</v>
      </c>
      <c r="C16" s="4">
        <v>79</v>
      </c>
      <c r="D16" s="4">
        <v>75</v>
      </c>
      <c r="E16" s="4">
        <v>79</v>
      </c>
      <c r="F16" s="4">
        <v>82</v>
      </c>
      <c r="P16" s="5">
        <v>0.71875</v>
      </c>
      <c r="Q16" s="4">
        <v>43</v>
      </c>
      <c r="R16" s="4">
        <v>43</v>
      </c>
      <c r="S16" s="4">
        <v>43</v>
      </c>
      <c r="T16" s="4">
        <v>37</v>
      </c>
      <c r="U16" s="4">
        <v>37</v>
      </c>
    </row>
    <row r="17" spans="1:21" x14ac:dyDescent="0.3">
      <c r="A17" s="5">
        <v>0.72222222222222221</v>
      </c>
      <c r="B17" s="4">
        <v>79</v>
      </c>
      <c r="C17" s="4">
        <v>79</v>
      </c>
      <c r="D17" s="4">
        <v>75</v>
      </c>
      <c r="E17" s="4">
        <v>79</v>
      </c>
      <c r="F17" s="4">
        <v>82</v>
      </c>
      <c r="P17" s="5">
        <v>0.72222222222222221</v>
      </c>
      <c r="Q17" s="4">
        <v>43</v>
      </c>
      <c r="R17" s="4">
        <v>43</v>
      </c>
      <c r="S17" s="4">
        <v>43</v>
      </c>
      <c r="T17" s="4">
        <v>37</v>
      </c>
      <c r="U17" s="4">
        <v>37</v>
      </c>
    </row>
    <row r="18" spans="1:21" x14ac:dyDescent="0.3">
      <c r="A18" s="5">
        <v>0.72569444444444453</v>
      </c>
      <c r="B18" s="4">
        <v>75</v>
      </c>
      <c r="C18" s="4">
        <v>72</v>
      </c>
      <c r="D18" s="4">
        <v>75</v>
      </c>
      <c r="E18" s="4">
        <v>75</v>
      </c>
      <c r="F18" s="4">
        <v>68</v>
      </c>
      <c r="P18" s="5">
        <v>0.72569444444444453</v>
      </c>
      <c r="Q18" s="4">
        <v>43</v>
      </c>
      <c r="R18" s="4">
        <v>43</v>
      </c>
      <c r="S18" s="4">
        <v>48</v>
      </c>
      <c r="T18" s="4">
        <v>46</v>
      </c>
      <c r="U18" s="4">
        <v>43</v>
      </c>
    </row>
    <row r="19" spans="1:21" x14ac:dyDescent="0.3">
      <c r="A19" s="5">
        <v>0.72916666666666663</v>
      </c>
      <c r="B19" s="4">
        <v>75</v>
      </c>
      <c r="C19" s="4">
        <v>72</v>
      </c>
      <c r="D19" s="4">
        <v>72</v>
      </c>
      <c r="E19" s="4">
        <v>75</v>
      </c>
      <c r="F19" s="4">
        <v>75</v>
      </c>
      <c r="P19" s="5">
        <v>0.72916666666666663</v>
      </c>
      <c r="Q19" s="4">
        <v>43</v>
      </c>
      <c r="R19" s="4">
        <v>43</v>
      </c>
      <c r="S19" s="4">
        <v>43</v>
      </c>
      <c r="T19" s="4">
        <v>43</v>
      </c>
      <c r="U19" s="4">
        <v>39</v>
      </c>
    </row>
    <row r="20" spans="1:21" x14ac:dyDescent="0.3">
      <c r="A20" s="5">
        <v>0.73263888888888884</v>
      </c>
      <c r="B20" s="4">
        <v>75</v>
      </c>
      <c r="C20" s="4">
        <v>72</v>
      </c>
      <c r="D20" s="4">
        <v>72</v>
      </c>
      <c r="E20" s="4">
        <v>75</v>
      </c>
      <c r="F20" s="4">
        <v>75</v>
      </c>
      <c r="P20" s="5">
        <v>0.73263888888888884</v>
      </c>
      <c r="Q20" s="4">
        <v>43</v>
      </c>
      <c r="R20" s="4">
        <v>43</v>
      </c>
      <c r="S20" s="4">
        <v>43</v>
      </c>
      <c r="T20" s="4">
        <v>43</v>
      </c>
      <c r="U20" s="4">
        <v>39</v>
      </c>
    </row>
    <row r="21" spans="1:21" x14ac:dyDescent="0.3">
      <c r="A21" s="5">
        <v>0.73611111111111116</v>
      </c>
      <c r="B21" s="4">
        <v>79</v>
      </c>
      <c r="C21" s="4">
        <v>79</v>
      </c>
      <c r="D21" s="4">
        <v>82</v>
      </c>
      <c r="E21" s="4">
        <v>75</v>
      </c>
      <c r="F21" s="4">
        <v>72</v>
      </c>
      <c r="P21" s="5">
        <v>0.73611111111111116</v>
      </c>
      <c r="Q21" s="4">
        <v>39</v>
      </c>
      <c r="R21" s="4">
        <v>39</v>
      </c>
      <c r="S21" s="4">
        <v>39</v>
      </c>
      <c r="T21" s="4">
        <v>39</v>
      </c>
      <c r="U21" s="4">
        <v>32</v>
      </c>
    </row>
    <row r="22" spans="1:21" x14ac:dyDescent="0.3">
      <c r="A22" s="5">
        <v>0.73958333333333337</v>
      </c>
      <c r="B22" s="4">
        <v>79</v>
      </c>
      <c r="C22" s="4">
        <v>75</v>
      </c>
      <c r="D22" s="4">
        <v>75</v>
      </c>
      <c r="E22" s="4">
        <v>79</v>
      </c>
      <c r="F22" s="4">
        <v>75</v>
      </c>
      <c r="P22" s="5">
        <v>0.73958333333333337</v>
      </c>
      <c r="Q22" s="4">
        <v>39</v>
      </c>
      <c r="R22" s="4">
        <v>39</v>
      </c>
      <c r="S22" s="4">
        <v>43</v>
      </c>
      <c r="T22" s="4">
        <v>36</v>
      </c>
      <c r="U22" s="4">
        <v>28</v>
      </c>
    </row>
    <row r="23" spans="1:21" x14ac:dyDescent="0.3">
      <c r="A23" s="5">
        <v>0.74305555555555547</v>
      </c>
      <c r="B23" s="4">
        <v>79</v>
      </c>
      <c r="C23" s="4">
        <v>75</v>
      </c>
      <c r="D23" s="4">
        <v>75</v>
      </c>
      <c r="E23" s="4">
        <v>79</v>
      </c>
      <c r="F23" s="4">
        <v>75</v>
      </c>
      <c r="P23" s="5">
        <v>0.74305555555555547</v>
      </c>
      <c r="Q23" s="4">
        <v>39</v>
      </c>
      <c r="R23" s="4">
        <v>39</v>
      </c>
      <c r="S23" s="4">
        <v>43</v>
      </c>
      <c r="T23" s="4">
        <v>36</v>
      </c>
      <c r="U23" s="4">
        <v>28</v>
      </c>
    </row>
    <row r="24" spans="1:21" x14ac:dyDescent="0.3">
      <c r="A24" s="5">
        <v>0.74652777777777779</v>
      </c>
      <c r="B24" s="4">
        <v>79</v>
      </c>
      <c r="C24" s="4">
        <v>79</v>
      </c>
      <c r="D24" s="4">
        <v>81</v>
      </c>
      <c r="E24" s="4">
        <v>73</v>
      </c>
      <c r="F24" s="4">
        <v>75</v>
      </c>
      <c r="P24" s="5">
        <v>0.74652777777777779</v>
      </c>
      <c r="Q24" s="4">
        <v>43</v>
      </c>
      <c r="R24" s="4">
        <v>39</v>
      </c>
      <c r="S24" s="4">
        <v>39</v>
      </c>
      <c r="T24" s="4">
        <v>34</v>
      </c>
      <c r="U24" s="4">
        <v>32</v>
      </c>
    </row>
    <row r="25" spans="1:21" x14ac:dyDescent="0.3">
      <c r="A25" s="5">
        <v>0.75</v>
      </c>
      <c r="B25" s="4">
        <v>79</v>
      </c>
      <c r="C25" s="4">
        <v>79</v>
      </c>
      <c r="D25" s="4">
        <v>81</v>
      </c>
      <c r="E25" s="4">
        <v>73</v>
      </c>
      <c r="F25" s="4">
        <v>75</v>
      </c>
      <c r="P25" s="5">
        <v>0.75</v>
      </c>
      <c r="Q25" s="4">
        <v>43</v>
      </c>
      <c r="R25" s="4">
        <v>39</v>
      </c>
      <c r="S25" s="4">
        <v>39</v>
      </c>
      <c r="T25" s="4">
        <v>34</v>
      </c>
      <c r="U25" s="4">
        <v>32</v>
      </c>
    </row>
    <row r="26" spans="1:21" x14ac:dyDescent="0.3">
      <c r="A26" s="5">
        <v>0.75347222222222221</v>
      </c>
      <c r="B26" s="4">
        <v>75</v>
      </c>
      <c r="C26" s="4">
        <v>75</v>
      </c>
      <c r="D26" s="4">
        <v>75</v>
      </c>
      <c r="E26" s="4">
        <v>72</v>
      </c>
      <c r="F26" s="4">
        <v>68</v>
      </c>
      <c r="P26" s="5">
        <v>0.75347222222222221</v>
      </c>
      <c r="Q26" s="4">
        <v>39</v>
      </c>
      <c r="R26" s="4">
        <v>39</v>
      </c>
      <c r="S26" s="4">
        <v>39</v>
      </c>
      <c r="T26" s="4">
        <v>39</v>
      </c>
      <c r="U26" s="4">
        <v>39</v>
      </c>
    </row>
    <row r="27" spans="1:21" x14ac:dyDescent="0.3">
      <c r="A27" s="5">
        <v>0.75694444444444453</v>
      </c>
      <c r="B27" s="4">
        <v>54</v>
      </c>
      <c r="C27" s="4">
        <v>50</v>
      </c>
      <c r="D27" s="4">
        <v>41</v>
      </c>
      <c r="E27" s="4">
        <v>57</v>
      </c>
      <c r="F27" s="4">
        <v>61</v>
      </c>
      <c r="P27" s="5">
        <v>0.75694444444444453</v>
      </c>
      <c r="Q27" s="4">
        <v>32</v>
      </c>
      <c r="R27" s="4">
        <v>32</v>
      </c>
      <c r="S27" s="4">
        <v>39</v>
      </c>
      <c r="T27" s="4">
        <v>34</v>
      </c>
      <c r="U27" s="4">
        <v>32</v>
      </c>
    </row>
    <row r="28" spans="1:21" x14ac:dyDescent="0.3">
      <c r="A28" s="5">
        <v>0.76041666666666663</v>
      </c>
      <c r="B28" s="4">
        <v>28</v>
      </c>
      <c r="C28" s="4">
        <v>28</v>
      </c>
      <c r="D28" s="4">
        <v>25</v>
      </c>
      <c r="E28" s="4">
        <v>25</v>
      </c>
      <c r="F28" s="4">
        <v>32</v>
      </c>
      <c r="P28" s="5">
        <v>0.76041666666666663</v>
      </c>
      <c r="Q28" s="4">
        <v>32</v>
      </c>
      <c r="R28" s="4">
        <v>32</v>
      </c>
      <c r="S28" s="4">
        <v>34</v>
      </c>
      <c r="T28" s="4">
        <v>28</v>
      </c>
      <c r="U28" s="4">
        <v>28</v>
      </c>
    </row>
    <row r="29" spans="1:21" x14ac:dyDescent="0.3">
      <c r="A29" s="5">
        <v>0.76388888888888884</v>
      </c>
      <c r="B29" s="4">
        <v>28</v>
      </c>
      <c r="C29" s="4">
        <v>28</v>
      </c>
      <c r="D29" s="4">
        <v>25</v>
      </c>
      <c r="E29" s="4">
        <v>25</v>
      </c>
      <c r="F29" s="4">
        <v>32</v>
      </c>
      <c r="P29" s="5">
        <v>0.76388888888888884</v>
      </c>
      <c r="Q29" s="4">
        <v>32</v>
      </c>
      <c r="R29" s="4">
        <v>32</v>
      </c>
      <c r="S29" s="4">
        <v>34</v>
      </c>
      <c r="T29" s="4">
        <v>28</v>
      </c>
      <c r="U29" s="4">
        <v>28</v>
      </c>
    </row>
    <row r="30" spans="1:21" x14ac:dyDescent="0.3">
      <c r="A30" s="5">
        <v>0.76736111111111116</v>
      </c>
      <c r="B30" s="4">
        <v>18</v>
      </c>
      <c r="C30" s="4">
        <v>18</v>
      </c>
      <c r="D30" s="4">
        <v>21</v>
      </c>
      <c r="E30" s="4">
        <v>21</v>
      </c>
      <c r="F30" s="4">
        <v>21</v>
      </c>
      <c r="P30" s="5">
        <v>0.76736111111111116</v>
      </c>
      <c r="Q30" s="4">
        <v>32</v>
      </c>
      <c r="R30" s="4">
        <v>28</v>
      </c>
      <c r="S30" s="4">
        <v>39</v>
      </c>
      <c r="T30" s="4">
        <v>30</v>
      </c>
      <c r="U30" s="4">
        <v>34</v>
      </c>
    </row>
    <row r="31" spans="1:21" x14ac:dyDescent="0.3">
      <c r="A31" s="5">
        <v>0.77083333333333337</v>
      </c>
      <c r="B31" s="4">
        <v>23</v>
      </c>
      <c r="C31" s="4">
        <v>25</v>
      </c>
      <c r="D31" s="4">
        <v>25</v>
      </c>
      <c r="E31" s="4">
        <v>25</v>
      </c>
      <c r="F31" s="4"/>
      <c r="P31" s="5">
        <v>0.77083333333333337</v>
      </c>
      <c r="Q31" s="4">
        <v>50</v>
      </c>
      <c r="R31" s="4">
        <v>46</v>
      </c>
      <c r="S31" s="4">
        <v>54</v>
      </c>
      <c r="T31" s="4">
        <v>45</v>
      </c>
      <c r="U31" s="4">
        <v>36</v>
      </c>
    </row>
    <row r="32" spans="1:21" x14ac:dyDescent="0.3">
      <c r="A32" s="5">
        <v>0.77430555555555547</v>
      </c>
      <c r="B32" s="4">
        <v>23</v>
      </c>
      <c r="C32" s="4">
        <v>25</v>
      </c>
      <c r="D32" s="4">
        <v>25</v>
      </c>
      <c r="E32" s="4">
        <v>25</v>
      </c>
      <c r="F32" s="4"/>
      <c r="P32" s="5">
        <v>0.77430555555555547</v>
      </c>
      <c r="Q32" s="4">
        <v>50</v>
      </c>
      <c r="R32" s="4">
        <v>46</v>
      </c>
      <c r="S32" s="4">
        <v>54</v>
      </c>
      <c r="T32" s="4">
        <v>45</v>
      </c>
      <c r="U32" s="4">
        <v>36</v>
      </c>
    </row>
    <row r="33" spans="1:21" x14ac:dyDescent="0.3">
      <c r="A33" s="5">
        <v>0.77777777777777779</v>
      </c>
      <c r="B33" s="4">
        <v>46</v>
      </c>
      <c r="C33" s="4">
        <v>46</v>
      </c>
      <c r="D33" s="4">
        <v>48</v>
      </c>
      <c r="E33" s="4">
        <v>46</v>
      </c>
      <c r="F33" s="4">
        <v>46</v>
      </c>
      <c r="P33" s="5">
        <v>0.77777777777777779</v>
      </c>
      <c r="Q33" s="4">
        <v>75</v>
      </c>
      <c r="R33" s="4">
        <v>72</v>
      </c>
      <c r="S33" s="4">
        <v>72</v>
      </c>
      <c r="T33" s="4">
        <v>72</v>
      </c>
      <c r="U33" s="4">
        <v>64</v>
      </c>
    </row>
    <row r="34" spans="1:21" x14ac:dyDescent="0.3">
      <c r="A34" s="5">
        <v>0.78125</v>
      </c>
      <c r="B34" s="4">
        <v>54</v>
      </c>
      <c r="C34" s="4">
        <v>46</v>
      </c>
      <c r="D34" s="4">
        <v>43</v>
      </c>
      <c r="E34" s="4">
        <v>46</v>
      </c>
      <c r="F34" s="4">
        <v>50</v>
      </c>
      <c r="P34" s="5">
        <v>0.78125</v>
      </c>
      <c r="Q34" s="4">
        <v>72</v>
      </c>
      <c r="R34" s="4">
        <v>72</v>
      </c>
      <c r="S34" s="4">
        <v>72</v>
      </c>
      <c r="T34" s="4">
        <v>36</v>
      </c>
      <c r="U34" s="4">
        <v>68</v>
      </c>
    </row>
    <row r="35" spans="1:21" x14ac:dyDescent="0.3">
      <c r="A35" s="5">
        <v>0.78472222222222221</v>
      </c>
      <c r="B35" s="4">
        <v>54</v>
      </c>
      <c r="C35" s="4">
        <v>46</v>
      </c>
      <c r="D35" s="4">
        <v>43</v>
      </c>
      <c r="E35" s="4">
        <v>46</v>
      </c>
      <c r="F35" s="4">
        <v>50</v>
      </c>
      <c r="P35" s="5">
        <v>0.78472222222222221</v>
      </c>
      <c r="Q35" s="4">
        <v>72</v>
      </c>
      <c r="R35" s="4">
        <v>72</v>
      </c>
      <c r="S35" s="4">
        <v>72</v>
      </c>
      <c r="T35" s="4">
        <v>36</v>
      </c>
      <c r="U35" s="4">
        <v>68</v>
      </c>
    </row>
    <row r="36" spans="1:21" x14ac:dyDescent="0.3">
      <c r="A36" s="5">
        <v>0.78819444444444453</v>
      </c>
      <c r="B36" s="4">
        <v>79</v>
      </c>
      <c r="C36" s="4">
        <v>79</v>
      </c>
      <c r="D36" s="4">
        <v>82</v>
      </c>
      <c r="E36" s="4">
        <v>72</v>
      </c>
      <c r="F36" s="4">
        <v>79</v>
      </c>
      <c r="P36" s="5">
        <v>0.78819444444444453</v>
      </c>
      <c r="Q36" s="4">
        <v>75</v>
      </c>
      <c r="R36" s="4">
        <v>75</v>
      </c>
      <c r="S36" s="4">
        <v>72</v>
      </c>
      <c r="T36" s="4">
        <v>54</v>
      </c>
      <c r="U36" s="4">
        <v>50</v>
      </c>
    </row>
    <row r="37" spans="1:21" x14ac:dyDescent="0.3">
      <c r="A37" s="5">
        <v>0.79166666666666663</v>
      </c>
      <c r="B37" s="4">
        <v>79</v>
      </c>
      <c r="C37" s="4">
        <v>79</v>
      </c>
      <c r="D37" s="4">
        <v>82</v>
      </c>
      <c r="E37" s="4">
        <v>72</v>
      </c>
      <c r="F37" s="4">
        <v>79</v>
      </c>
      <c r="P37" s="5">
        <v>0.79166666666666663</v>
      </c>
      <c r="Q37" s="4">
        <v>75</v>
      </c>
      <c r="R37" s="4">
        <v>75</v>
      </c>
      <c r="S37" s="4">
        <v>72</v>
      </c>
      <c r="T37" s="4">
        <v>54</v>
      </c>
      <c r="U37" s="4">
        <v>50</v>
      </c>
    </row>
    <row r="38" spans="1:21" x14ac:dyDescent="0.3">
      <c r="A38" s="5">
        <v>0.79513888888888884</v>
      </c>
      <c r="B38" s="4">
        <v>75</v>
      </c>
      <c r="C38" s="4">
        <v>75</v>
      </c>
      <c r="D38" s="4">
        <v>75</v>
      </c>
      <c r="E38" s="4">
        <v>68</v>
      </c>
      <c r="F38" s="4">
        <v>75</v>
      </c>
      <c r="P38" s="5">
        <v>0.79513888888888884</v>
      </c>
      <c r="Q38" s="4">
        <v>79</v>
      </c>
      <c r="R38" s="4">
        <v>79</v>
      </c>
      <c r="S38" s="4">
        <v>79</v>
      </c>
      <c r="T38" s="4">
        <v>64</v>
      </c>
      <c r="U38" s="4">
        <v>73</v>
      </c>
    </row>
    <row r="39" spans="1:21" x14ac:dyDescent="0.3">
      <c r="A39" s="5">
        <v>0.79861111111111116</v>
      </c>
      <c r="B39" s="4">
        <v>77</v>
      </c>
      <c r="C39" s="4">
        <v>75</v>
      </c>
      <c r="D39" s="4">
        <v>75</v>
      </c>
      <c r="E39" s="4">
        <v>72</v>
      </c>
      <c r="F39" s="4"/>
      <c r="P39" s="5">
        <v>0.79861111111111116</v>
      </c>
      <c r="Q39" s="4">
        <v>82</v>
      </c>
      <c r="R39" s="4">
        <v>79</v>
      </c>
      <c r="S39" s="4">
        <v>82</v>
      </c>
      <c r="T39" s="4">
        <v>73</v>
      </c>
      <c r="U39" s="4">
        <v>72</v>
      </c>
    </row>
    <row r="40" spans="1:21" x14ac:dyDescent="0.3">
      <c r="A40" s="5">
        <v>0.80208333333333337</v>
      </c>
      <c r="B40" s="4">
        <v>86</v>
      </c>
      <c r="C40" s="4">
        <v>86</v>
      </c>
      <c r="D40" s="4">
        <v>82</v>
      </c>
      <c r="E40" s="4">
        <v>84</v>
      </c>
      <c r="F40" s="4">
        <v>86</v>
      </c>
      <c r="P40" s="5">
        <v>0.80208333333333337</v>
      </c>
      <c r="Q40" s="4">
        <v>82</v>
      </c>
      <c r="R40" s="4">
        <v>82</v>
      </c>
      <c r="S40" s="4">
        <v>86</v>
      </c>
      <c r="T40" s="4">
        <v>79</v>
      </c>
      <c r="U40" s="4">
        <v>82</v>
      </c>
    </row>
    <row r="41" spans="1:21" x14ac:dyDescent="0.3">
      <c r="A41" s="5">
        <v>0.80555555555555547</v>
      </c>
      <c r="B41" s="4">
        <v>86</v>
      </c>
      <c r="C41" s="4">
        <v>86</v>
      </c>
      <c r="D41" s="4">
        <v>82</v>
      </c>
      <c r="E41" s="4">
        <v>84</v>
      </c>
      <c r="F41" s="4">
        <v>86</v>
      </c>
      <c r="P41" s="5">
        <v>0.80555555555555547</v>
      </c>
      <c r="Q41" s="4">
        <v>82</v>
      </c>
      <c r="R41" s="4">
        <v>82</v>
      </c>
      <c r="S41" s="4">
        <v>86</v>
      </c>
      <c r="T41" s="4">
        <v>79</v>
      </c>
      <c r="U41" s="4">
        <v>82</v>
      </c>
    </row>
    <row r="42" spans="1:21" x14ac:dyDescent="0.3">
      <c r="A42" s="5">
        <v>0.80902777777777779</v>
      </c>
      <c r="B42" s="4">
        <v>82</v>
      </c>
      <c r="C42" s="4">
        <v>75</v>
      </c>
      <c r="D42" s="4">
        <v>86</v>
      </c>
      <c r="E42" s="4">
        <v>68</v>
      </c>
      <c r="F42" s="4">
        <v>79</v>
      </c>
      <c r="P42" s="5">
        <v>0.80902777777777779</v>
      </c>
      <c r="Q42" s="4">
        <v>90</v>
      </c>
      <c r="R42" s="4">
        <v>90</v>
      </c>
      <c r="S42" s="4">
        <v>82</v>
      </c>
      <c r="T42" s="4">
        <v>64</v>
      </c>
      <c r="U42" s="4">
        <v>79</v>
      </c>
    </row>
    <row r="43" spans="1:21" x14ac:dyDescent="0.3">
      <c r="A43" s="5">
        <v>0.8125</v>
      </c>
      <c r="B43" s="4">
        <v>79</v>
      </c>
      <c r="C43" s="4">
        <v>79</v>
      </c>
      <c r="D43" s="4">
        <v>86</v>
      </c>
      <c r="E43" s="4">
        <v>75</v>
      </c>
      <c r="F43" s="4">
        <v>75</v>
      </c>
      <c r="P43" s="5">
        <v>0.8125</v>
      </c>
      <c r="Q43" s="4">
        <v>90</v>
      </c>
      <c r="R43" s="4">
        <v>90</v>
      </c>
      <c r="S43" s="4">
        <v>88</v>
      </c>
      <c r="T43" s="4">
        <v>82</v>
      </c>
      <c r="U43" s="4">
        <v>81</v>
      </c>
    </row>
    <row r="44" spans="1:21" x14ac:dyDescent="0.3">
      <c r="A44" s="5">
        <v>0.81597222222222221</v>
      </c>
      <c r="B44" s="4">
        <v>79</v>
      </c>
      <c r="C44" s="4">
        <v>79</v>
      </c>
      <c r="D44" s="4">
        <v>86</v>
      </c>
      <c r="E44" s="4">
        <v>75</v>
      </c>
      <c r="F44" s="4">
        <v>75</v>
      </c>
      <c r="P44" s="5">
        <v>0.81597222222222221</v>
      </c>
      <c r="Q44" s="4">
        <v>90</v>
      </c>
      <c r="R44" s="4">
        <v>90</v>
      </c>
      <c r="S44" s="4">
        <v>88</v>
      </c>
      <c r="T44" s="4">
        <v>82</v>
      </c>
      <c r="U44" s="4">
        <v>81</v>
      </c>
    </row>
    <row r="45" spans="1:21" x14ac:dyDescent="0.3">
      <c r="A45" s="5">
        <v>0.81944444444444453</v>
      </c>
      <c r="B45" s="4">
        <v>82</v>
      </c>
      <c r="C45" s="4">
        <v>82</v>
      </c>
      <c r="D45" s="4">
        <v>79</v>
      </c>
      <c r="E45" s="4">
        <v>79</v>
      </c>
      <c r="F45" s="4">
        <v>82</v>
      </c>
      <c r="P45" s="5">
        <v>0.81944444444444453</v>
      </c>
      <c r="Q45" s="4">
        <v>90</v>
      </c>
      <c r="R45" s="4">
        <v>86</v>
      </c>
      <c r="S45" s="4">
        <v>82</v>
      </c>
      <c r="T45" s="4">
        <v>79</v>
      </c>
      <c r="U45" s="4">
        <v>86</v>
      </c>
    </row>
    <row r="46" spans="1:21" x14ac:dyDescent="0.3">
      <c r="A46" s="5">
        <v>0.82291666666666663</v>
      </c>
      <c r="B46" s="4">
        <v>82</v>
      </c>
      <c r="C46" s="4">
        <v>81</v>
      </c>
      <c r="D46" s="4">
        <v>79</v>
      </c>
      <c r="E46" s="4">
        <v>75</v>
      </c>
      <c r="F46" s="4">
        <v>86</v>
      </c>
      <c r="P46" s="5">
        <v>0.82291666666666663</v>
      </c>
      <c r="Q46" s="4">
        <v>90</v>
      </c>
      <c r="R46" s="4">
        <v>90</v>
      </c>
      <c r="S46" s="4">
        <v>86</v>
      </c>
      <c r="T46" s="4">
        <v>79</v>
      </c>
      <c r="U46" s="4">
        <v>86</v>
      </c>
    </row>
    <row r="47" spans="1:21" x14ac:dyDescent="0.3">
      <c r="A47" s="5">
        <v>0.82638888888888884</v>
      </c>
      <c r="B47" s="4">
        <v>82</v>
      </c>
      <c r="C47" s="4">
        <v>81</v>
      </c>
      <c r="D47" s="4">
        <v>79</v>
      </c>
      <c r="E47" s="4">
        <v>75</v>
      </c>
      <c r="F47" s="4">
        <v>86</v>
      </c>
      <c r="P47" s="5">
        <v>0.82638888888888884</v>
      </c>
      <c r="Q47" s="4">
        <v>90</v>
      </c>
      <c r="R47" s="4">
        <v>90</v>
      </c>
      <c r="S47" s="4">
        <v>86</v>
      </c>
      <c r="T47" s="4">
        <v>79</v>
      </c>
      <c r="U47" s="4">
        <v>86</v>
      </c>
    </row>
    <row r="48" spans="1:21" x14ac:dyDescent="0.3">
      <c r="A48" s="5">
        <v>0.82986111111111116</v>
      </c>
      <c r="B48" s="4">
        <v>82</v>
      </c>
      <c r="C48" s="4">
        <v>79</v>
      </c>
      <c r="D48" s="4">
        <v>81</v>
      </c>
      <c r="E48" s="4">
        <v>75</v>
      </c>
      <c r="F48" s="4">
        <v>77</v>
      </c>
      <c r="P48" s="5">
        <v>0.82986111111111116</v>
      </c>
      <c r="Q48" s="4">
        <v>90</v>
      </c>
      <c r="R48" s="4">
        <v>90</v>
      </c>
      <c r="S48" s="4">
        <v>90</v>
      </c>
      <c r="T48" s="4">
        <v>86</v>
      </c>
      <c r="U48" s="4">
        <v>79</v>
      </c>
    </row>
    <row r="49" spans="1:21" x14ac:dyDescent="0.3">
      <c r="A49" s="5">
        <v>0.83333333333333337</v>
      </c>
      <c r="B49" s="4">
        <v>82</v>
      </c>
      <c r="C49" s="4">
        <v>79</v>
      </c>
      <c r="D49" s="4">
        <v>81</v>
      </c>
      <c r="E49" s="4">
        <v>75</v>
      </c>
      <c r="F49" s="4">
        <v>77</v>
      </c>
      <c r="P49" s="5">
        <v>0.83333333333333337</v>
      </c>
      <c r="Q49" s="4">
        <v>90</v>
      </c>
      <c r="R49" s="4">
        <v>90</v>
      </c>
      <c r="S49" s="4">
        <v>90</v>
      </c>
      <c r="T49" s="4">
        <v>86</v>
      </c>
      <c r="U49" s="4">
        <v>79</v>
      </c>
    </row>
  </sheetData>
  <phoneticPr fontId="18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23" zoomScale="85" zoomScaleNormal="85" workbookViewId="0">
      <selection sqref="A1:P49"/>
    </sheetView>
  </sheetViews>
  <sheetFormatPr defaultColWidth="7.21875" defaultRowHeight="16.2" x14ac:dyDescent="0.3"/>
  <sheetData>
    <row r="1" spans="1:16" x14ac:dyDescent="0.3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5">
        <v>0.67013888888888884</v>
      </c>
      <c r="B2" s="4">
        <v>65</v>
      </c>
      <c r="C2" s="4">
        <v>86</v>
      </c>
      <c r="D2" s="4">
        <v>216</v>
      </c>
      <c r="E2" s="4">
        <v>66</v>
      </c>
      <c r="F2" s="4">
        <v>86</v>
      </c>
      <c r="G2" s="4">
        <v>76</v>
      </c>
      <c r="H2" s="4">
        <v>71</v>
      </c>
      <c r="I2" s="4">
        <v>79</v>
      </c>
      <c r="J2" s="4">
        <v>4</v>
      </c>
      <c r="K2" s="4">
        <v>67</v>
      </c>
      <c r="L2" s="4">
        <v>82</v>
      </c>
      <c r="M2" s="4">
        <v>13</v>
      </c>
      <c r="N2" s="4">
        <v>68</v>
      </c>
      <c r="O2" s="4">
        <v>82</v>
      </c>
      <c r="P2" s="4">
        <v>12</v>
      </c>
    </row>
    <row r="3" spans="1:16" x14ac:dyDescent="0.3">
      <c r="A3" s="5">
        <v>0.67361111111111116</v>
      </c>
      <c r="B3" s="4">
        <v>66</v>
      </c>
      <c r="C3" s="4">
        <v>86</v>
      </c>
      <c r="D3" s="4">
        <v>240</v>
      </c>
      <c r="E3" s="4">
        <v>67</v>
      </c>
      <c r="F3" s="4">
        <v>82</v>
      </c>
      <c r="G3" s="4">
        <v>65</v>
      </c>
      <c r="H3" s="4">
        <v>71</v>
      </c>
      <c r="I3" s="4">
        <v>79</v>
      </c>
      <c r="J3" s="4">
        <v>7</v>
      </c>
      <c r="K3" s="4">
        <v>71</v>
      </c>
      <c r="L3" s="4">
        <v>79</v>
      </c>
      <c r="M3" s="4">
        <v>16</v>
      </c>
      <c r="N3" s="4">
        <v>65</v>
      </c>
      <c r="O3" s="4">
        <v>86</v>
      </c>
      <c r="P3" s="4">
        <v>14</v>
      </c>
    </row>
    <row r="4" spans="1:16" x14ac:dyDescent="0.3">
      <c r="A4" s="5">
        <v>0.67708333333333337</v>
      </c>
      <c r="B4" s="4">
        <v>69</v>
      </c>
      <c r="C4" s="4">
        <v>82</v>
      </c>
      <c r="D4" s="4">
        <v>252</v>
      </c>
      <c r="E4" s="4">
        <v>71</v>
      </c>
      <c r="F4" s="4">
        <v>79</v>
      </c>
      <c r="G4" s="4">
        <v>64</v>
      </c>
      <c r="H4" s="4">
        <v>75</v>
      </c>
      <c r="I4" s="4">
        <v>75</v>
      </c>
      <c r="J4" s="4">
        <v>5</v>
      </c>
      <c r="K4" s="4">
        <v>68</v>
      </c>
      <c r="L4" s="4">
        <v>82</v>
      </c>
      <c r="M4" s="4">
        <v>21</v>
      </c>
      <c r="N4" s="4">
        <v>70</v>
      </c>
      <c r="O4" s="4">
        <v>79</v>
      </c>
      <c r="P4" s="4">
        <v>15</v>
      </c>
    </row>
    <row r="5" spans="1:16" x14ac:dyDescent="0.3">
      <c r="A5" s="5">
        <v>0.68055555555555547</v>
      </c>
      <c r="B5" s="4">
        <v>69</v>
      </c>
      <c r="C5" s="4">
        <v>82</v>
      </c>
      <c r="D5" s="4">
        <v>252</v>
      </c>
      <c r="E5" s="4">
        <v>71</v>
      </c>
      <c r="F5" s="4">
        <v>79</v>
      </c>
      <c r="G5" s="4">
        <v>64</v>
      </c>
      <c r="H5" s="4">
        <v>75</v>
      </c>
      <c r="I5" s="4">
        <v>75</v>
      </c>
      <c r="J5" s="4">
        <v>5</v>
      </c>
      <c r="K5" s="4">
        <v>68</v>
      </c>
      <c r="L5" s="4">
        <v>82</v>
      </c>
      <c r="M5" s="4">
        <v>21</v>
      </c>
      <c r="N5" s="4">
        <v>70</v>
      </c>
      <c r="O5" s="4">
        <v>79</v>
      </c>
      <c r="P5" s="4">
        <v>15</v>
      </c>
    </row>
    <row r="6" spans="1:16" x14ac:dyDescent="0.3">
      <c r="A6" s="5">
        <v>0.68402777777777779</v>
      </c>
      <c r="B6" s="4">
        <v>70</v>
      </c>
      <c r="C6" s="4">
        <v>79</v>
      </c>
      <c r="D6" s="4">
        <v>236</v>
      </c>
      <c r="E6" s="4">
        <v>70</v>
      </c>
      <c r="F6" s="4">
        <v>79</v>
      </c>
      <c r="G6" s="4">
        <v>77</v>
      </c>
      <c r="H6" s="4">
        <v>66</v>
      </c>
      <c r="I6" s="4">
        <v>86</v>
      </c>
      <c r="J6" s="4">
        <v>6</v>
      </c>
      <c r="K6" s="4">
        <v>69</v>
      </c>
      <c r="L6" s="4">
        <v>82</v>
      </c>
      <c r="M6" s="4">
        <v>11</v>
      </c>
      <c r="N6" s="4">
        <v>70</v>
      </c>
      <c r="O6" s="4">
        <v>79</v>
      </c>
      <c r="P6" s="4">
        <v>17</v>
      </c>
    </row>
    <row r="7" spans="1:16" x14ac:dyDescent="0.3">
      <c r="A7" s="5">
        <v>0.6875</v>
      </c>
      <c r="B7" s="4">
        <v>71</v>
      </c>
      <c r="C7" s="4">
        <v>79</v>
      </c>
      <c r="D7" s="4">
        <v>229</v>
      </c>
      <c r="E7" s="4">
        <v>71</v>
      </c>
      <c r="F7" s="4">
        <v>79</v>
      </c>
      <c r="G7" s="4">
        <v>86</v>
      </c>
      <c r="H7" s="4">
        <v>74</v>
      </c>
      <c r="I7" s="4">
        <v>75</v>
      </c>
      <c r="J7" s="4">
        <v>3</v>
      </c>
      <c r="K7" s="4">
        <v>73</v>
      </c>
      <c r="L7" s="4">
        <v>77</v>
      </c>
      <c r="M7" s="4">
        <v>16</v>
      </c>
      <c r="N7" s="4">
        <v>70</v>
      </c>
      <c r="O7" s="4">
        <v>79</v>
      </c>
      <c r="P7" s="4">
        <v>16</v>
      </c>
    </row>
    <row r="8" spans="1:16" x14ac:dyDescent="0.3">
      <c r="A8" s="5">
        <v>0.69097222222222221</v>
      </c>
      <c r="B8" s="4">
        <v>71</v>
      </c>
      <c r="C8" s="4">
        <v>79</v>
      </c>
      <c r="D8" s="4">
        <v>229</v>
      </c>
      <c r="E8" s="4">
        <v>71</v>
      </c>
      <c r="F8" s="4">
        <v>79</v>
      </c>
      <c r="G8" s="4">
        <v>86</v>
      </c>
      <c r="H8" s="4">
        <v>74</v>
      </c>
      <c r="I8" s="4">
        <v>75</v>
      </c>
      <c r="J8" s="4">
        <v>3</v>
      </c>
      <c r="K8" s="4">
        <v>73</v>
      </c>
      <c r="L8" s="4">
        <v>77</v>
      </c>
      <c r="M8" s="4">
        <v>16</v>
      </c>
      <c r="N8" s="4">
        <v>70</v>
      </c>
      <c r="O8" s="4">
        <v>79</v>
      </c>
      <c r="P8" s="4">
        <v>16</v>
      </c>
    </row>
    <row r="9" spans="1:16" x14ac:dyDescent="0.3">
      <c r="A9" s="5">
        <v>0.69444444444444453</v>
      </c>
      <c r="B9" s="4">
        <v>72</v>
      </c>
      <c r="C9" s="4">
        <v>79</v>
      </c>
      <c r="D9" s="4">
        <v>260</v>
      </c>
      <c r="E9" s="4">
        <v>73</v>
      </c>
      <c r="F9" s="4">
        <v>75</v>
      </c>
      <c r="G9" s="4">
        <v>85</v>
      </c>
      <c r="H9" s="4">
        <v>72</v>
      </c>
      <c r="I9" s="4">
        <v>77</v>
      </c>
      <c r="J9" s="4">
        <v>8</v>
      </c>
      <c r="K9" s="4">
        <v>75</v>
      </c>
      <c r="L9" s="4">
        <v>73</v>
      </c>
      <c r="M9" s="4">
        <v>12</v>
      </c>
      <c r="N9" s="4">
        <v>73</v>
      </c>
      <c r="O9" s="4">
        <v>75</v>
      </c>
      <c r="P9" s="4">
        <v>14</v>
      </c>
    </row>
    <row r="10" spans="1:16" x14ac:dyDescent="0.3">
      <c r="A10" s="5">
        <v>0.69791666666666663</v>
      </c>
      <c r="B10" s="4">
        <v>80</v>
      </c>
      <c r="C10" s="4">
        <v>72</v>
      </c>
      <c r="D10" s="4">
        <v>261</v>
      </c>
      <c r="E10" s="4">
        <v>79</v>
      </c>
      <c r="F10" s="4">
        <v>72</v>
      </c>
      <c r="G10" s="4">
        <v>77</v>
      </c>
      <c r="H10" s="4">
        <v>76</v>
      </c>
      <c r="I10" s="4">
        <v>75</v>
      </c>
      <c r="J10" s="4">
        <v>7</v>
      </c>
      <c r="K10" s="4">
        <v>84</v>
      </c>
      <c r="L10" s="4">
        <v>68</v>
      </c>
      <c r="M10" s="4">
        <v>13</v>
      </c>
      <c r="N10" s="4">
        <v>81</v>
      </c>
      <c r="O10" s="4">
        <v>68</v>
      </c>
      <c r="P10" s="4">
        <v>12</v>
      </c>
    </row>
    <row r="11" spans="1:16" x14ac:dyDescent="0.3">
      <c r="A11" s="5">
        <v>0.70138888888888884</v>
      </c>
      <c r="B11" s="4">
        <v>80</v>
      </c>
      <c r="C11" s="4">
        <v>72</v>
      </c>
      <c r="D11" s="4">
        <v>261</v>
      </c>
      <c r="E11" s="4">
        <v>79</v>
      </c>
      <c r="F11" s="4">
        <v>72</v>
      </c>
      <c r="G11" s="4">
        <v>77</v>
      </c>
      <c r="H11" s="4">
        <v>76</v>
      </c>
      <c r="I11" s="4">
        <v>75</v>
      </c>
      <c r="J11" s="4">
        <v>7</v>
      </c>
      <c r="K11" s="4">
        <v>84</v>
      </c>
      <c r="L11" s="4">
        <v>68</v>
      </c>
      <c r="M11" s="4">
        <v>13</v>
      </c>
      <c r="N11" s="4">
        <v>81</v>
      </c>
      <c r="O11" s="4">
        <v>68</v>
      </c>
      <c r="P11" s="4">
        <v>12</v>
      </c>
    </row>
    <row r="12" spans="1:16" x14ac:dyDescent="0.3">
      <c r="A12" s="5">
        <v>0.70486111111111116</v>
      </c>
      <c r="B12" s="4">
        <v>72</v>
      </c>
      <c r="C12" s="4">
        <v>79</v>
      </c>
      <c r="D12" s="4">
        <v>238</v>
      </c>
      <c r="E12" s="4">
        <v>72</v>
      </c>
      <c r="F12" s="4">
        <v>79</v>
      </c>
      <c r="G12" s="4">
        <v>83</v>
      </c>
      <c r="H12" s="4">
        <v>73</v>
      </c>
      <c r="I12" s="4">
        <v>75</v>
      </c>
      <c r="J12" s="4">
        <v>9</v>
      </c>
      <c r="K12" s="4">
        <v>75</v>
      </c>
      <c r="L12" s="4">
        <v>75</v>
      </c>
      <c r="M12" s="4">
        <v>16</v>
      </c>
      <c r="N12" s="4">
        <v>72</v>
      </c>
      <c r="O12" s="4">
        <v>77</v>
      </c>
      <c r="P12" s="4">
        <v>18</v>
      </c>
    </row>
    <row r="13" spans="1:16" x14ac:dyDescent="0.3">
      <c r="A13" s="5">
        <v>0.70833333333333337</v>
      </c>
      <c r="B13" s="4">
        <v>72</v>
      </c>
      <c r="C13" s="4">
        <v>79</v>
      </c>
      <c r="D13" s="4">
        <v>238</v>
      </c>
      <c r="E13" s="4">
        <v>72</v>
      </c>
      <c r="F13" s="4">
        <v>79</v>
      </c>
      <c r="G13" s="4">
        <v>83</v>
      </c>
      <c r="H13" s="4">
        <v>73</v>
      </c>
      <c r="I13" s="4">
        <v>75</v>
      </c>
      <c r="J13" s="4">
        <v>9</v>
      </c>
      <c r="K13" s="4">
        <v>75</v>
      </c>
      <c r="L13" s="4">
        <v>75</v>
      </c>
      <c r="M13" s="4">
        <v>16</v>
      </c>
      <c r="N13" s="4">
        <v>72</v>
      </c>
      <c r="O13" s="4">
        <v>77</v>
      </c>
      <c r="P13" s="4">
        <v>18</v>
      </c>
    </row>
    <row r="14" spans="1:16" x14ac:dyDescent="0.3">
      <c r="A14" s="5">
        <v>0.71180555555555547</v>
      </c>
      <c r="B14" s="4">
        <v>75</v>
      </c>
      <c r="C14" s="4">
        <v>75</v>
      </c>
      <c r="D14" s="4">
        <v>267</v>
      </c>
      <c r="E14" s="4">
        <v>77</v>
      </c>
      <c r="F14" s="4">
        <v>72</v>
      </c>
      <c r="G14" s="4">
        <v>63</v>
      </c>
      <c r="H14" s="4">
        <v>76</v>
      </c>
      <c r="I14" s="4">
        <v>75</v>
      </c>
      <c r="J14" s="4">
        <v>3</v>
      </c>
      <c r="K14" s="4">
        <v>77</v>
      </c>
      <c r="L14" s="4">
        <v>72</v>
      </c>
      <c r="M14" s="4">
        <v>7</v>
      </c>
      <c r="N14" s="4">
        <v>79</v>
      </c>
      <c r="O14" s="4">
        <v>72</v>
      </c>
      <c r="P14" s="4">
        <v>17</v>
      </c>
    </row>
    <row r="15" spans="1:16" x14ac:dyDescent="0.3">
      <c r="A15" s="5">
        <v>0.71527777777777779</v>
      </c>
      <c r="B15" s="4">
        <v>75</v>
      </c>
      <c r="C15" s="4">
        <v>75</v>
      </c>
      <c r="D15" s="4">
        <v>267</v>
      </c>
      <c r="E15" s="4">
        <v>77</v>
      </c>
      <c r="F15" s="4">
        <v>72</v>
      </c>
      <c r="G15" s="4">
        <v>63</v>
      </c>
      <c r="H15" s="4">
        <v>76</v>
      </c>
      <c r="I15" s="4">
        <v>75</v>
      </c>
      <c r="J15" s="4">
        <v>3</v>
      </c>
      <c r="K15" s="4">
        <v>77</v>
      </c>
      <c r="L15" s="4">
        <v>72</v>
      </c>
      <c r="M15" s="4">
        <v>7</v>
      </c>
      <c r="N15" s="4">
        <v>79</v>
      </c>
      <c r="O15" s="4">
        <v>72</v>
      </c>
      <c r="P15" s="4">
        <v>17</v>
      </c>
    </row>
    <row r="16" spans="1:16" x14ac:dyDescent="0.3">
      <c r="A16" s="5">
        <v>0.71875</v>
      </c>
      <c r="B16" s="4">
        <v>71</v>
      </c>
      <c r="C16" s="4">
        <v>79</v>
      </c>
      <c r="D16" s="4">
        <v>260</v>
      </c>
      <c r="E16" s="4">
        <v>71</v>
      </c>
      <c r="F16" s="4">
        <v>79</v>
      </c>
      <c r="G16" s="4">
        <v>62</v>
      </c>
      <c r="H16" s="4">
        <v>76</v>
      </c>
      <c r="I16" s="4">
        <v>75</v>
      </c>
      <c r="J16" s="4">
        <v>3</v>
      </c>
      <c r="K16" s="4">
        <v>72</v>
      </c>
      <c r="L16" s="4">
        <v>79</v>
      </c>
      <c r="M16" s="4">
        <v>13</v>
      </c>
      <c r="N16" s="4">
        <v>67</v>
      </c>
      <c r="O16" s="4">
        <v>82</v>
      </c>
      <c r="P16" s="4">
        <v>11</v>
      </c>
    </row>
    <row r="17" spans="1:16" x14ac:dyDescent="0.3">
      <c r="A17" s="5">
        <v>0.72222222222222221</v>
      </c>
      <c r="B17" s="4">
        <v>71</v>
      </c>
      <c r="C17" s="4">
        <v>79</v>
      </c>
      <c r="D17" s="4">
        <v>260</v>
      </c>
      <c r="E17" s="4">
        <v>71</v>
      </c>
      <c r="F17" s="4">
        <v>79</v>
      </c>
      <c r="G17" s="4">
        <v>62</v>
      </c>
      <c r="H17" s="4">
        <v>76</v>
      </c>
      <c r="I17" s="4">
        <v>75</v>
      </c>
      <c r="J17" s="4">
        <v>3</v>
      </c>
      <c r="K17" s="4">
        <v>72</v>
      </c>
      <c r="L17" s="4">
        <v>79</v>
      </c>
      <c r="M17" s="4">
        <v>13</v>
      </c>
      <c r="N17" s="4">
        <v>67</v>
      </c>
      <c r="O17" s="4">
        <v>82</v>
      </c>
      <c r="P17" s="4">
        <v>11</v>
      </c>
    </row>
    <row r="18" spans="1:16" x14ac:dyDescent="0.3">
      <c r="A18" s="5">
        <v>0.72569444444444453</v>
      </c>
      <c r="B18" s="4">
        <v>74</v>
      </c>
      <c r="C18" s="4">
        <v>75</v>
      </c>
      <c r="D18" s="4">
        <v>272</v>
      </c>
      <c r="E18" s="4">
        <v>78</v>
      </c>
      <c r="F18" s="4">
        <v>72</v>
      </c>
      <c r="G18" s="4">
        <v>73</v>
      </c>
      <c r="H18" s="4">
        <v>76</v>
      </c>
      <c r="I18" s="4">
        <v>75</v>
      </c>
      <c r="J18" s="4">
        <v>7</v>
      </c>
      <c r="K18" s="4">
        <v>75</v>
      </c>
      <c r="L18" s="4">
        <v>75</v>
      </c>
      <c r="M18" s="4">
        <v>6</v>
      </c>
      <c r="N18" s="4">
        <v>84</v>
      </c>
      <c r="O18" s="4">
        <v>68</v>
      </c>
      <c r="P18" s="4">
        <v>5</v>
      </c>
    </row>
    <row r="19" spans="1:16" x14ac:dyDescent="0.3">
      <c r="A19" s="5">
        <v>0.72916666666666663</v>
      </c>
      <c r="B19" s="4">
        <v>75</v>
      </c>
      <c r="C19" s="4">
        <v>75</v>
      </c>
      <c r="D19" s="4">
        <v>273</v>
      </c>
      <c r="E19" s="4">
        <v>77</v>
      </c>
      <c r="F19" s="4">
        <v>72</v>
      </c>
      <c r="G19" s="4">
        <v>90</v>
      </c>
      <c r="H19" s="4">
        <v>80</v>
      </c>
      <c r="I19" s="4">
        <v>72</v>
      </c>
      <c r="J19" s="4">
        <v>5</v>
      </c>
      <c r="K19" s="4">
        <v>74</v>
      </c>
      <c r="L19" s="4">
        <v>75</v>
      </c>
      <c r="M19" s="4">
        <v>8</v>
      </c>
      <c r="N19" s="4">
        <v>74</v>
      </c>
      <c r="O19" s="4">
        <v>75</v>
      </c>
      <c r="P19" s="4">
        <v>8</v>
      </c>
    </row>
    <row r="20" spans="1:16" x14ac:dyDescent="0.3">
      <c r="A20" s="5">
        <v>0.73263888888888884</v>
      </c>
      <c r="B20" s="4">
        <v>75</v>
      </c>
      <c r="C20" s="4">
        <v>75</v>
      </c>
      <c r="D20" s="4">
        <v>273</v>
      </c>
      <c r="E20" s="4">
        <v>77</v>
      </c>
      <c r="F20" s="4">
        <v>72</v>
      </c>
      <c r="G20" s="4">
        <v>90</v>
      </c>
      <c r="H20" s="4">
        <v>80</v>
      </c>
      <c r="I20" s="4">
        <v>72</v>
      </c>
      <c r="J20" s="4">
        <v>5</v>
      </c>
      <c r="K20" s="4">
        <v>74</v>
      </c>
      <c r="L20" s="4">
        <v>75</v>
      </c>
      <c r="M20" s="4">
        <v>8</v>
      </c>
      <c r="N20" s="4">
        <v>74</v>
      </c>
      <c r="O20" s="4">
        <v>75</v>
      </c>
      <c r="P20" s="4">
        <v>8</v>
      </c>
    </row>
    <row r="21" spans="1:16" x14ac:dyDescent="0.3">
      <c r="A21" s="5">
        <v>0.73611111111111116</v>
      </c>
      <c r="B21" s="4">
        <v>70</v>
      </c>
      <c r="C21" s="4">
        <v>79</v>
      </c>
      <c r="D21" s="4">
        <v>255</v>
      </c>
      <c r="E21" s="4">
        <v>71</v>
      </c>
      <c r="F21" s="4">
        <v>79</v>
      </c>
      <c r="G21" s="4">
        <v>71</v>
      </c>
      <c r="H21" s="4">
        <v>68</v>
      </c>
      <c r="I21" s="4">
        <v>82</v>
      </c>
      <c r="J21" s="4">
        <v>5</v>
      </c>
      <c r="K21" s="4">
        <v>76</v>
      </c>
      <c r="L21" s="4">
        <v>75</v>
      </c>
      <c r="M21" s="4">
        <v>7</v>
      </c>
      <c r="N21" s="4">
        <v>78</v>
      </c>
      <c r="O21" s="4">
        <v>72</v>
      </c>
      <c r="P21" s="4">
        <v>5</v>
      </c>
    </row>
    <row r="22" spans="1:16" x14ac:dyDescent="0.3">
      <c r="A22" s="5">
        <v>0.73958333333333337</v>
      </c>
      <c r="B22" s="4">
        <v>72</v>
      </c>
      <c r="C22" s="4">
        <v>79</v>
      </c>
      <c r="D22" s="4">
        <v>263</v>
      </c>
      <c r="E22" s="4">
        <v>74</v>
      </c>
      <c r="F22" s="4">
        <v>75</v>
      </c>
      <c r="G22" s="4">
        <v>73</v>
      </c>
      <c r="H22" s="4">
        <v>75</v>
      </c>
      <c r="I22" s="4">
        <v>75</v>
      </c>
      <c r="J22" s="4">
        <v>8</v>
      </c>
      <c r="K22" s="4">
        <v>72</v>
      </c>
      <c r="L22" s="4">
        <v>79</v>
      </c>
      <c r="M22" s="4">
        <v>11</v>
      </c>
      <c r="N22" s="4">
        <v>75</v>
      </c>
      <c r="O22" s="4">
        <v>75</v>
      </c>
      <c r="P22" s="4">
        <v>9</v>
      </c>
    </row>
    <row r="23" spans="1:16" x14ac:dyDescent="0.3">
      <c r="A23" s="5">
        <v>0.74305555555555547</v>
      </c>
      <c r="B23" s="4">
        <v>72</v>
      </c>
      <c r="C23" s="4">
        <v>79</v>
      </c>
      <c r="D23" s="4">
        <v>263</v>
      </c>
      <c r="E23" s="4">
        <v>74</v>
      </c>
      <c r="F23" s="4">
        <v>75</v>
      </c>
      <c r="G23" s="4">
        <v>73</v>
      </c>
      <c r="H23" s="4">
        <v>75</v>
      </c>
      <c r="I23" s="4">
        <v>75</v>
      </c>
      <c r="J23" s="4">
        <v>8</v>
      </c>
      <c r="K23" s="4">
        <v>72</v>
      </c>
      <c r="L23" s="4">
        <v>79</v>
      </c>
      <c r="M23" s="4">
        <v>11</v>
      </c>
      <c r="N23" s="4">
        <v>75</v>
      </c>
      <c r="O23" s="4">
        <v>75</v>
      </c>
      <c r="P23" s="4">
        <v>9</v>
      </c>
    </row>
    <row r="24" spans="1:16" x14ac:dyDescent="0.3">
      <c r="A24" s="5">
        <v>0.74652777777777779</v>
      </c>
      <c r="B24" s="4">
        <v>70</v>
      </c>
      <c r="C24" s="4">
        <v>79</v>
      </c>
      <c r="D24" s="4">
        <v>253</v>
      </c>
      <c r="E24" s="4">
        <v>71</v>
      </c>
      <c r="F24" s="4">
        <v>79</v>
      </c>
      <c r="G24" s="4">
        <v>71</v>
      </c>
      <c r="H24" s="4">
        <v>70</v>
      </c>
      <c r="I24" s="4">
        <v>81</v>
      </c>
      <c r="J24" s="4">
        <v>2</v>
      </c>
      <c r="K24" s="4">
        <v>76</v>
      </c>
      <c r="L24" s="4">
        <v>73</v>
      </c>
      <c r="M24" s="4">
        <v>10</v>
      </c>
      <c r="N24" s="4">
        <v>76</v>
      </c>
      <c r="O24" s="4">
        <v>75</v>
      </c>
      <c r="P24" s="4">
        <v>7</v>
      </c>
    </row>
    <row r="25" spans="1:16" x14ac:dyDescent="0.3">
      <c r="A25" s="5">
        <v>0.75</v>
      </c>
      <c r="B25" s="4">
        <v>70</v>
      </c>
      <c r="C25" s="4">
        <v>79</v>
      </c>
      <c r="D25" s="4">
        <v>253</v>
      </c>
      <c r="E25" s="4">
        <v>71</v>
      </c>
      <c r="F25" s="4">
        <v>79</v>
      </c>
      <c r="G25" s="4">
        <v>71</v>
      </c>
      <c r="H25" s="4">
        <v>70</v>
      </c>
      <c r="I25" s="4">
        <v>81</v>
      </c>
      <c r="J25" s="4">
        <v>2</v>
      </c>
      <c r="K25" s="4">
        <v>76</v>
      </c>
      <c r="L25" s="4">
        <v>73</v>
      </c>
      <c r="M25" s="4">
        <v>10</v>
      </c>
      <c r="N25" s="4">
        <v>76</v>
      </c>
      <c r="O25" s="4">
        <v>75</v>
      </c>
      <c r="P25" s="4">
        <v>7</v>
      </c>
    </row>
    <row r="26" spans="1:16" x14ac:dyDescent="0.3">
      <c r="A26" s="5">
        <v>0.75347222222222221</v>
      </c>
      <c r="B26" s="4">
        <v>74</v>
      </c>
      <c r="C26" s="4">
        <v>75</v>
      </c>
      <c r="D26" s="4">
        <v>245</v>
      </c>
      <c r="E26" s="4">
        <v>76</v>
      </c>
      <c r="F26" s="4">
        <v>75</v>
      </c>
      <c r="G26" s="4">
        <v>47</v>
      </c>
      <c r="H26" s="4">
        <v>75</v>
      </c>
      <c r="I26" s="4">
        <v>75</v>
      </c>
      <c r="J26" s="4">
        <v>5</v>
      </c>
      <c r="K26" s="4">
        <v>78</v>
      </c>
      <c r="L26" s="4">
        <v>72</v>
      </c>
      <c r="M26" s="4">
        <v>10</v>
      </c>
      <c r="N26" s="4">
        <v>81</v>
      </c>
      <c r="O26" s="4">
        <v>68</v>
      </c>
      <c r="P26" s="4">
        <v>9</v>
      </c>
    </row>
    <row r="27" spans="1:16" x14ac:dyDescent="0.3">
      <c r="A27" s="5">
        <v>0.75694444444444453</v>
      </c>
      <c r="B27" s="4">
        <v>104</v>
      </c>
      <c r="C27" s="4">
        <v>54</v>
      </c>
      <c r="D27" s="4">
        <v>196</v>
      </c>
      <c r="E27" s="4">
        <v>110</v>
      </c>
      <c r="F27" s="4">
        <v>50</v>
      </c>
      <c r="G27" s="4">
        <v>48</v>
      </c>
      <c r="H27" s="4">
        <v>137</v>
      </c>
      <c r="I27" s="4">
        <v>41</v>
      </c>
      <c r="J27" s="4">
        <v>4</v>
      </c>
      <c r="K27" s="4">
        <v>96</v>
      </c>
      <c r="L27" s="4">
        <v>57</v>
      </c>
      <c r="M27" s="4">
        <v>1</v>
      </c>
      <c r="N27" s="4">
        <v>94</v>
      </c>
      <c r="O27" s="4">
        <v>61</v>
      </c>
      <c r="P27" s="4">
        <v>5</v>
      </c>
    </row>
    <row r="28" spans="1:16" x14ac:dyDescent="0.3">
      <c r="A28" s="5">
        <v>0.76041666666666663</v>
      </c>
      <c r="B28" s="4">
        <v>191</v>
      </c>
      <c r="C28" s="4">
        <v>28</v>
      </c>
      <c r="D28" s="4">
        <v>193</v>
      </c>
      <c r="E28" s="4">
        <v>186</v>
      </c>
      <c r="F28" s="4">
        <v>28</v>
      </c>
      <c r="G28" s="4">
        <v>59</v>
      </c>
      <c r="H28" s="4">
        <v>203</v>
      </c>
      <c r="I28" s="4">
        <v>25</v>
      </c>
      <c r="J28" s="4">
        <v>1</v>
      </c>
      <c r="K28" s="4">
        <v>202</v>
      </c>
      <c r="L28" s="4">
        <v>25</v>
      </c>
      <c r="M28" s="4">
        <v>4</v>
      </c>
      <c r="N28" s="4">
        <v>171</v>
      </c>
      <c r="O28" s="4">
        <v>32</v>
      </c>
      <c r="P28" s="4">
        <v>3</v>
      </c>
    </row>
    <row r="29" spans="1:16" x14ac:dyDescent="0.3">
      <c r="A29" s="5">
        <v>0.76388888888888884</v>
      </c>
      <c r="B29" s="4">
        <v>191</v>
      </c>
      <c r="C29" s="4">
        <v>28</v>
      </c>
      <c r="D29" s="4">
        <v>193</v>
      </c>
      <c r="E29" s="4">
        <v>186</v>
      </c>
      <c r="F29" s="4">
        <v>28</v>
      </c>
      <c r="G29" s="4">
        <v>59</v>
      </c>
      <c r="H29" s="4">
        <v>203</v>
      </c>
      <c r="I29" s="4">
        <v>25</v>
      </c>
      <c r="J29" s="4">
        <v>1</v>
      </c>
      <c r="K29" s="4">
        <v>202</v>
      </c>
      <c r="L29" s="4">
        <v>25</v>
      </c>
      <c r="M29" s="4">
        <v>4</v>
      </c>
      <c r="N29" s="4">
        <v>171</v>
      </c>
      <c r="O29" s="4">
        <v>32</v>
      </c>
      <c r="P29" s="4">
        <v>3</v>
      </c>
    </row>
    <row r="30" spans="1:16" x14ac:dyDescent="0.3">
      <c r="A30" s="5">
        <v>0.76736111111111116</v>
      </c>
      <c r="B30" s="4">
        <v>269</v>
      </c>
      <c r="C30" s="4">
        <v>18</v>
      </c>
      <c r="D30" s="4">
        <v>201</v>
      </c>
      <c r="E30" s="4">
        <v>271</v>
      </c>
      <c r="F30" s="4">
        <v>18</v>
      </c>
      <c r="G30" s="4">
        <v>48</v>
      </c>
      <c r="H30" s="4">
        <v>243</v>
      </c>
      <c r="I30" s="4">
        <v>21</v>
      </c>
      <c r="J30" s="4">
        <v>6</v>
      </c>
      <c r="K30" s="4">
        <v>256</v>
      </c>
      <c r="L30" s="4">
        <v>21</v>
      </c>
      <c r="M30" s="4">
        <v>6</v>
      </c>
      <c r="N30" s="4">
        <v>248</v>
      </c>
      <c r="O30" s="4">
        <v>21</v>
      </c>
      <c r="P30" s="4">
        <v>4</v>
      </c>
    </row>
    <row r="31" spans="1:16" x14ac:dyDescent="0.3">
      <c r="A31" s="5">
        <v>0.77083333333333337</v>
      </c>
      <c r="B31" s="4">
        <v>228</v>
      </c>
      <c r="C31" s="4">
        <v>23</v>
      </c>
      <c r="D31" s="4">
        <v>254</v>
      </c>
      <c r="E31" s="4">
        <v>225</v>
      </c>
      <c r="F31" s="4">
        <v>25</v>
      </c>
      <c r="G31" s="4">
        <v>51</v>
      </c>
      <c r="H31" s="4">
        <v>201</v>
      </c>
      <c r="I31" s="4">
        <v>25</v>
      </c>
      <c r="J31" s="4">
        <v>7</v>
      </c>
      <c r="K31" s="4">
        <v>217</v>
      </c>
      <c r="L31" s="4">
        <v>25</v>
      </c>
      <c r="M31" s="4">
        <v>4</v>
      </c>
      <c r="N31" s="4">
        <v>0</v>
      </c>
      <c r="O31" s="4">
        <v>0</v>
      </c>
      <c r="P31" s="4">
        <v>0</v>
      </c>
    </row>
    <row r="32" spans="1:16" x14ac:dyDescent="0.3">
      <c r="A32" s="5">
        <v>0.77430555555555547</v>
      </c>
      <c r="B32" s="4">
        <v>228</v>
      </c>
      <c r="C32" s="4">
        <v>23</v>
      </c>
      <c r="D32" s="4">
        <v>254</v>
      </c>
      <c r="E32" s="4">
        <v>225</v>
      </c>
      <c r="F32" s="4">
        <v>25</v>
      </c>
      <c r="G32" s="4">
        <v>51</v>
      </c>
      <c r="H32" s="4">
        <v>201</v>
      </c>
      <c r="I32" s="4">
        <v>25</v>
      </c>
      <c r="J32" s="4">
        <v>7</v>
      </c>
      <c r="K32" s="4">
        <v>217</v>
      </c>
      <c r="L32" s="4">
        <v>25</v>
      </c>
      <c r="M32" s="4">
        <v>4</v>
      </c>
      <c r="N32" s="4">
        <v>0</v>
      </c>
      <c r="O32" s="4">
        <v>0</v>
      </c>
      <c r="P32" s="4">
        <v>0</v>
      </c>
    </row>
    <row r="33" spans="1:16" x14ac:dyDescent="0.3">
      <c r="A33" s="5">
        <v>0.77777777777777779</v>
      </c>
      <c r="B33" s="4">
        <v>115</v>
      </c>
      <c r="C33" s="4">
        <v>46</v>
      </c>
      <c r="D33" s="4">
        <v>257</v>
      </c>
      <c r="E33" s="4">
        <v>117</v>
      </c>
      <c r="F33" s="4">
        <v>46</v>
      </c>
      <c r="G33" s="4">
        <v>57</v>
      </c>
      <c r="H33" s="4">
        <v>117</v>
      </c>
      <c r="I33" s="4">
        <v>48</v>
      </c>
      <c r="J33" s="4">
        <v>6</v>
      </c>
      <c r="K33" s="4">
        <v>119</v>
      </c>
      <c r="L33" s="4">
        <v>46</v>
      </c>
      <c r="M33" s="4">
        <v>7</v>
      </c>
      <c r="N33" s="4">
        <v>117</v>
      </c>
      <c r="O33" s="4">
        <v>46</v>
      </c>
      <c r="P33" s="4">
        <v>4</v>
      </c>
    </row>
    <row r="34" spans="1:16" x14ac:dyDescent="0.3">
      <c r="A34" s="5">
        <v>0.78125</v>
      </c>
      <c r="B34" s="4">
        <v>106</v>
      </c>
      <c r="C34" s="4">
        <v>54</v>
      </c>
      <c r="D34" s="4">
        <v>301</v>
      </c>
      <c r="E34" s="4">
        <v>123</v>
      </c>
      <c r="F34" s="4">
        <v>46</v>
      </c>
      <c r="G34" s="4">
        <v>55</v>
      </c>
      <c r="H34" s="4">
        <v>125</v>
      </c>
      <c r="I34" s="4">
        <v>43</v>
      </c>
      <c r="J34" s="4">
        <v>9</v>
      </c>
      <c r="K34" s="4">
        <v>118</v>
      </c>
      <c r="L34" s="4">
        <v>46</v>
      </c>
      <c r="M34" s="4">
        <v>2</v>
      </c>
      <c r="N34" s="4">
        <v>111</v>
      </c>
      <c r="O34" s="4">
        <v>50</v>
      </c>
      <c r="P34" s="4">
        <v>3</v>
      </c>
    </row>
    <row r="35" spans="1:16" x14ac:dyDescent="0.3">
      <c r="A35" s="5">
        <v>0.78472222222222221</v>
      </c>
      <c r="B35" s="4">
        <v>106</v>
      </c>
      <c r="C35" s="4">
        <v>54</v>
      </c>
      <c r="D35" s="4">
        <v>301</v>
      </c>
      <c r="E35" s="4">
        <v>123</v>
      </c>
      <c r="F35" s="4">
        <v>46</v>
      </c>
      <c r="G35" s="4">
        <v>55</v>
      </c>
      <c r="H35" s="4">
        <v>125</v>
      </c>
      <c r="I35" s="4">
        <v>43</v>
      </c>
      <c r="J35" s="4">
        <v>9</v>
      </c>
      <c r="K35" s="4">
        <v>118</v>
      </c>
      <c r="L35" s="4">
        <v>46</v>
      </c>
      <c r="M35" s="4">
        <v>2</v>
      </c>
      <c r="N35" s="4">
        <v>111</v>
      </c>
      <c r="O35" s="4">
        <v>50</v>
      </c>
      <c r="P35" s="4">
        <v>3</v>
      </c>
    </row>
    <row r="36" spans="1:16" x14ac:dyDescent="0.3">
      <c r="A36" s="5">
        <v>0.78819444444444453</v>
      </c>
      <c r="B36" s="4">
        <v>71</v>
      </c>
      <c r="C36" s="4">
        <v>79</v>
      </c>
      <c r="D36" s="4">
        <v>273</v>
      </c>
      <c r="E36" s="4">
        <v>72</v>
      </c>
      <c r="F36" s="4">
        <v>79</v>
      </c>
      <c r="G36" s="4">
        <v>63</v>
      </c>
      <c r="H36" s="4">
        <v>68</v>
      </c>
      <c r="I36" s="4">
        <v>82</v>
      </c>
      <c r="J36" s="4">
        <v>8</v>
      </c>
      <c r="K36" s="4">
        <v>77</v>
      </c>
      <c r="L36" s="4">
        <v>72</v>
      </c>
      <c r="M36" s="4">
        <v>5</v>
      </c>
      <c r="N36" s="4">
        <v>71</v>
      </c>
      <c r="O36" s="4">
        <v>79</v>
      </c>
      <c r="P36" s="4">
        <v>3</v>
      </c>
    </row>
    <row r="37" spans="1:16" x14ac:dyDescent="0.3">
      <c r="A37" s="5">
        <v>0.79166666666666663</v>
      </c>
      <c r="B37" s="4">
        <v>71</v>
      </c>
      <c r="C37" s="4">
        <v>79</v>
      </c>
      <c r="D37" s="4">
        <v>273</v>
      </c>
      <c r="E37" s="4">
        <v>72</v>
      </c>
      <c r="F37" s="4">
        <v>79</v>
      </c>
      <c r="G37" s="4">
        <v>63</v>
      </c>
      <c r="H37" s="4">
        <v>68</v>
      </c>
      <c r="I37" s="4">
        <v>82</v>
      </c>
      <c r="J37" s="4">
        <v>8</v>
      </c>
      <c r="K37" s="4">
        <v>77</v>
      </c>
      <c r="L37" s="4">
        <v>72</v>
      </c>
      <c r="M37" s="4">
        <v>5</v>
      </c>
      <c r="N37" s="4">
        <v>71</v>
      </c>
      <c r="O37" s="4">
        <v>79</v>
      </c>
      <c r="P37" s="4">
        <v>3</v>
      </c>
    </row>
    <row r="38" spans="1:16" x14ac:dyDescent="0.3">
      <c r="A38" s="5">
        <v>0.79513888888888884</v>
      </c>
      <c r="B38" s="4">
        <v>76</v>
      </c>
      <c r="C38" s="4">
        <v>75</v>
      </c>
      <c r="D38" s="4">
        <v>291</v>
      </c>
      <c r="E38" s="4">
        <v>76</v>
      </c>
      <c r="F38" s="4">
        <v>75</v>
      </c>
      <c r="G38" s="4">
        <v>47</v>
      </c>
      <c r="H38" s="4">
        <v>75</v>
      </c>
      <c r="I38" s="4">
        <v>75</v>
      </c>
      <c r="J38" s="4">
        <v>9</v>
      </c>
      <c r="K38" s="4">
        <v>82</v>
      </c>
      <c r="L38" s="4">
        <v>68</v>
      </c>
      <c r="M38" s="4">
        <v>5</v>
      </c>
      <c r="N38" s="4">
        <v>74</v>
      </c>
      <c r="O38" s="4">
        <v>75</v>
      </c>
      <c r="P38" s="4">
        <v>8</v>
      </c>
    </row>
    <row r="39" spans="1:16" x14ac:dyDescent="0.3">
      <c r="A39" s="5">
        <v>0.79861111111111116</v>
      </c>
      <c r="B39" s="4">
        <v>72</v>
      </c>
      <c r="C39" s="4">
        <v>77</v>
      </c>
      <c r="D39" s="4">
        <v>320</v>
      </c>
      <c r="E39" s="4">
        <v>76</v>
      </c>
      <c r="F39" s="4">
        <v>75</v>
      </c>
      <c r="G39" s="4">
        <v>50</v>
      </c>
      <c r="H39" s="4">
        <v>74</v>
      </c>
      <c r="I39" s="4">
        <v>75</v>
      </c>
      <c r="J39" s="4">
        <v>4</v>
      </c>
      <c r="K39" s="4">
        <v>80</v>
      </c>
      <c r="L39" s="4">
        <v>72</v>
      </c>
      <c r="M39" s="4">
        <v>7</v>
      </c>
      <c r="N39" s="4">
        <v>0</v>
      </c>
      <c r="O39" s="4">
        <v>0</v>
      </c>
      <c r="P39" s="4">
        <v>0</v>
      </c>
    </row>
    <row r="40" spans="1:16" x14ac:dyDescent="0.3">
      <c r="A40" s="5">
        <v>0.80208333333333337</v>
      </c>
      <c r="B40" s="4">
        <v>66</v>
      </c>
      <c r="C40" s="4">
        <v>86</v>
      </c>
      <c r="D40" s="4">
        <v>271</v>
      </c>
      <c r="E40" s="4">
        <v>66</v>
      </c>
      <c r="F40" s="4">
        <v>86</v>
      </c>
      <c r="G40" s="4">
        <v>49</v>
      </c>
      <c r="H40" s="4">
        <v>67</v>
      </c>
      <c r="I40" s="4">
        <v>82</v>
      </c>
      <c r="J40" s="4">
        <v>7</v>
      </c>
      <c r="K40" s="4">
        <v>66</v>
      </c>
      <c r="L40" s="4">
        <v>84</v>
      </c>
      <c r="M40" s="4">
        <v>8</v>
      </c>
      <c r="N40" s="4">
        <v>65</v>
      </c>
      <c r="O40" s="4">
        <v>86</v>
      </c>
      <c r="P40" s="4">
        <v>6</v>
      </c>
    </row>
    <row r="41" spans="1:16" x14ac:dyDescent="0.3">
      <c r="A41" s="5">
        <v>0.80555555555555547</v>
      </c>
      <c r="B41" s="4">
        <v>66</v>
      </c>
      <c r="C41" s="4">
        <v>86</v>
      </c>
      <c r="D41" s="4">
        <v>271</v>
      </c>
      <c r="E41" s="4">
        <v>66</v>
      </c>
      <c r="F41" s="4">
        <v>86</v>
      </c>
      <c r="G41" s="4">
        <v>49</v>
      </c>
      <c r="H41" s="4">
        <v>67</v>
      </c>
      <c r="I41" s="4">
        <v>82</v>
      </c>
      <c r="J41" s="4">
        <v>7</v>
      </c>
      <c r="K41" s="4">
        <v>66</v>
      </c>
      <c r="L41" s="4">
        <v>84</v>
      </c>
      <c r="M41" s="4">
        <v>8</v>
      </c>
      <c r="N41" s="4">
        <v>65</v>
      </c>
      <c r="O41" s="4">
        <v>86</v>
      </c>
      <c r="P41" s="4">
        <v>6</v>
      </c>
    </row>
    <row r="42" spans="1:16" x14ac:dyDescent="0.3">
      <c r="A42" s="5">
        <v>0.80902777777777779</v>
      </c>
      <c r="B42" s="4">
        <v>69</v>
      </c>
      <c r="C42" s="4">
        <v>82</v>
      </c>
      <c r="D42" s="4">
        <v>287</v>
      </c>
      <c r="E42" s="4">
        <v>73</v>
      </c>
      <c r="F42" s="4">
        <v>75</v>
      </c>
      <c r="G42" s="4">
        <v>66</v>
      </c>
      <c r="H42" s="4">
        <v>66</v>
      </c>
      <c r="I42" s="4">
        <v>86</v>
      </c>
      <c r="J42" s="4">
        <v>5</v>
      </c>
      <c r="K42" s="4">
        <v>83</v>
      </c>
      <c r="L42" s="4">
        <v>68</v>
      </c>
      <c r="M42" s="4">
        <v>2</v>
      </c>
      <c r="N42" s="4">
        <v>71</v>
      </c>
      <c r="O42" s="4">
        <v>79</v>
      </c>
      <c r="P42" s="4">
        <v>6</v>
      </c>
    </row>
    <row r="43" spans="1:16" x14ac:dyDescent="0.3">
      <c r="A43" s="5">
        <v>0.8125</v>
      </c>
      <c r="B43" s="4">
        <v>70</v>
      </c>
      <c r="C43" s="4">
        <v>79</v>
      </c>
      <c r="D43" s="4">
        <v>284</v>
      </c>
      <c r="E43" s="4">
        <v>72</v>
      </c>
      <c r="F43" s="4">
        <v>79</v>
      </c>
      <c r="G43" s="4">
        <v>55</v>
      </c>
      <c r="H43" s="4">
        <v>65</v>
      </c>
      <c r="I43" s="4">
        <v>86</v>
      </c>
      <c r="J43" s="4">
        <v>3</v>
      </c>
      <c r="K43" s="4">
        <v>73</v>
      </c>
      <c r="L43" s="4">
        <v>75</v>
      </c>
      <c r="M43" s="4">
        <v>10</v>
      </c>
      <c r="N43" s="4">
        <v>74</v>
      </c>
      <c r="O43" s="4">
        <v>75</v>
      </c>
      <c r="P43" s="4">
        <v>6</v>
      </c>
    </row>
    <row r="44" spans="1:16" x14ac:dyDescent="0.3">
      <c r="A44" s="5">
        <v>0.81597222222222221</v>
      </c>
      <c r="B44" s="4">
        <v>70</v>
      </c>
      <c r="C44" s="4">
        <v>79</v>
      </c>
      <c r="D44" s="4">
        <v>284</v>
      </c>
      <c r="E44" s="4">
        <v>72</v>
      </c>
      <c r="F44" s="4">
        <v>79</v>
      </c>
      <c r="G44" s="4">
        <v>55</v>
      </c>
      <c r="H44" s="4">
        <v>65</v>
      </c>
      <c r="I44" s="4">
        <v>86</v>
      </c>
      <c r="J44" s="4">
        <v>3</v>
      </c>
      <c r="K44" s="4">
        <v>73</v>
      </c>
      <c r="L44" s="4">
        <v>75</v>
      </c>
      <c r="M44" s="4">
        <v>10</v>
      </c>
      <c r="N44" s="4">
        <v>74</v>
      </c>
      <c r="O44" s="4">
        <v>75</v>
      </c>
      <c r="P44" s="4">
        <v>6</v>
      </c>
    </row>
    <row r="45" spans="1:16" x14ac:dyDescent="0.3">
      <c r="A45" s="5">
        <v>0.81944444444444453</v>
      </c>
      <c r="B45" s="4">
        <v>68</v>
      </c>
      <c r="C45" s="4">
        <v>82</v>
      </c>
      <c r="D45" s="4">
        <v>275</v>
      </c>
      <c r="E45" s="4">
        <v>68</v>
      </c>
      <c r="F45" s="4">
        <v>82</v>
      </c>
      <c r="G45" s="4">
        <v>44</v>
      </c>
      <c r="H45" s="4">
        <v>70</v>
      </c>
      <c r="I45" s="4">
        <v>79</v>
      </c>
      <c r="J45" s="4">
        <v>6</v>
      </c>
      <c r="K45" s="4">
        <v>71</v>
      </c>
      <c r="L45" s="4">
        <v>79</v>
      </c>
      <c r="M45" s="4">
        <v>9</v>
      </c>
      <c r="N45" s="4">
        <v>67</v>
      </c>
      <c r="O45" s="4">
        <v>82</v>
      </c>
      <c r="P45" s="4">
        <v>5</v>
      </c>
    </row>
    <row r="46" spans="1:16" x14ac:dyDescent="0.3">
      <c r="A46" s="5">
        <v>0.82291666666666663</v>
      </c>
      <c r="B46" s="4">
        <v>69</v>
      </c>
      <c r="C46" s="4">
        <v>82</v>
      </c>
      <c r="D46" s="4">
        <v>274</v>
      </c>
      <c r="E46" s="4">
        <v>69</v>
      </c>
      <c r="F46" s="4">
        <v>81</v>
      </c>
      <c r="G46" s="4">
        <v>54</v>
      </c>
      <c r="H46" s="4">
        <v>71</v>
      </c>
      <c r="I46" s="4">
        <v>79</v>
      </c>
      <c r="J46" s="4">
        <v>8</v>
      </c>
      <c r="K46" s="4">
        <v>74</v>
      </c>
      <c r="L46" s="4">
        <v>75</v>
      </c>
      <c r="M46" s="4">
        <v>5</v>
      </c>
      <c r="N46" s="4">
        <v>66</v>
      </c>
      <c r="O46" s="4">
        <v>86</v>
      </c>
      <c r="P46" s="4">
        <v>7</v>
      </c>
    </row>
    <row r="47" spans="1:16" x14ac:dyDescent="0.3">
      <c r="A47" s="5">
        <v>0.82638888888888884</v>
      </c>
      <c r="B47" s="4">
        <v>69</v>
      </c>
      <c r="C47" s="4">
        <v>82</v>
      </c>
      <c r="D47" s="4">
        <v>274</v>
      </c>
      <c r="E47" s="4">
        <v>69</v>
      </c>
      <c r="F47" s="4">
        <v>81</v>
      </c>
      <c r="G47" s="4">
        <v>54</v>
      </c>
      <c r="H47" s="4">
        <v>71</v>
      </c>
      <c r="I47" s="4">
        <v>79</v>
      </c>
      <c r="J47" s="4">
        <v>8</v>
      </c>
      <c r="K47" s="4">
        <v>74</v>
      </c>
      <c r="L47" s="4">
        <v>75</v>
      </c>
      <c r="M47" s="4">
        <v>5</v>
      </c>
      <c r="N47" s="4">
        <v>66</v>
      </c>
      <c r="O47" s="4">
        <v>86</v>
      </c>
      <c r="P47" s="4">
        <v>7</v>
      </c>
    </row>
    <row r="48" spans="1:16" x14ac:dyDescent="0.3">
      <c r="A48" s="5">
        <v>0.82986111111111116</v>
      </c>
      <c r="B48" s="4">
        <v>68</v>
      </c>
      <c r="C48" s="4">
        <v>82</v>
      </c>
      <c r="D48" s="4">
        <v>276</v>
      </c>
      <c r="E48" s="4">
        <v>70</v>
      </c>
      <c r="F48" s="4">
        <v>79</v>
      </c>
      <c r="G48" s="4">
        <v>68</v>
      </c>
      <c r="H48" s="4">
        <v>69</v>
      </c>
      <c r="I48" s="4">
        <v>81</v>
      </c>
      <c r="J48" s="4">
        <v>6</v>
      </c>
      <c r="K48" s="4">
        <v>73</v>
      </c>
      <c r="L48" s="4">
        <v>75</v>
      </c>
      <c r="M48" s="4">
        <v>9</v>
      </c>
      <c r="N48" s="4">
        <v>71</v>
      </c>
      <c r="O48" s="4">
        <v>77</v>
      </c>
      <c r="P48" s="4">
        <v>4</v>
      </c>
    </row>
    <row r="49" spans="1:16" x14ac:dyDescent="0.3">
      <c r="A49" s="5">
        <v>0.83333333333333337</v>
      </c>
      <c r="B49" s="4">
        <v>68</v>
      </c>
      <c r="C49" s="4">
        <v>82</v>
      </c>
      <c r="D49" s="4">
        <v>276</v>
      </c>
      <c r="E49" s="4">
        <v>70</v>
      </c>
      <c r="F49" s="4">
        <v>79</v>
      </c>
      <c r="G49" s="4">
        <v>68</v>
      </c>
      <c r="H49" s="4">
        <v>69</v>
      </c>
      <c r="I49" s="4">
        <v>81</v>
      </c>
      <c r="J49" s="4">
        <v>6</v>
      </c>
      <c r="K49" s="4">
        <v>73</v>
      </c>
      <c r="L49" s="4">
        <v>75</v>
      </c>
      <c r="M49" s="4">
        <v>9</v>
      </c>
      <c r="N49" s="4">
        <v>71</v>
      </c>
      <c r="O49" s="4">
        <v>77</v>
      </c>
      <c r="P49" s="4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B1" sqref="B1:F1"/>
    </sheetView>
  </sheetViews>
  <sheetFormatPr defaultRowHeight="16.2" x14ac:dyDescent="0.3"/>
  <sheetData>
    <row r="1" spans="1:6" x14ac:dyDescent="0.3">
      <c r="A1" s="4" t="s">
        <v>18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3">
      <c r="A2" s="5">
        <v>0.67013888888888884</v>
      </c>
      <c r="B2" s="4">
        <v>65</v>
      </c>
      <c r="C2" s="4">
        <v>66</v>
      </c>
      <c r="D2" s="4">
        <v>71</v>
      </c>
      <c r="E2" s="4">
        <v>67</v>
      </c>
      <c r="F2" s="4">
        <v>68</v>
      </c>
    </row>
    <row r="3" spans="1:6" x14ac:dyDescent="0.3">
      <c r="A3" s="5">
        <v>0.67361111111111116</v>
      </c>
      <c r="B3" s="4">
        <v>66</v>
      </c>
      <c r="C3" s="4">
        <v>67</v>
      </c>
      <c r="D3" s="4">
        <v>71</v>
      </c>
      <c r="E3" s="4">
        <v>71</v>
      </c>
      <c r="F3" s="4">
        <v>65</v>
      </c>
    </row>
    <row r="4" spans="1:6" x14ac:dyDescent="0.3">
      <c r="A4" s="5">
        <v>0.67708333333333337</v>
      </c>
      <c r="B4" s="4">
        <v>69</v>
      </c>
      <c r="C4" s="4">
        <v>71</v>
      </c>
      <c r="D4" s="4">
        <v>75</v>
      </c>
      <c r="E4" s="4">
        <v>68</v>
      </c>
      <c r="F4" s="4">
        <v>70</v>
      </c>
    </row>
    <row r="5" spans="1:6" x14ac:dyDescent="0.3">
      <c r="A5" s="5">
        <v>0.68055555555555547</v>
      </c>
      <c r="B5" s="4">
        <v>69</v>
      </c>
      <c r="C5" s="4">
        <v>71</v>
      </c>
      <c r="D5" s="4">
        <v>75</v>
      </c>
      <c r="E5" s="4">
        <v>68</v>
      </c>
      <c r="F5" s="4">
        <v>70</v>
      </c>
    </row>
    <row r="6" spans="1:6" x14ac:dyDescent="0.3">
      <c r="A6" s="5">
        <v>0.68402777777777779</v>
      </c>
      <c r="B6" s="4">
        <v>70</v>
      </c>
      <c r="C6" s="4">
        <v>70</v>
      </c>
      <c r="D6" s="4">
        <v>66</v>
      </c>
      <c r="E6" s="4">
        <v>69</v>
      </c>
      <c r="F6" s="4">
        <v>70</v>
      </c>
    </row>
    <row r="7" spans="1:6" x14ac:dyDescent="0.3">
      <c r="A7" s="5">
        <v>0.6875</v>
      </c>
      <c r="B7" s="4">
        <v>71</v>
      </c>
      <c r="C7" s="4">
        <v>71</v>
      </c>
      <c r="D7" s="4">
        <v>74</v>
      </c>
      <c r="E7" s="4">
        <v>73</v>
      </c>
      <c r="F7" s="4">
        <v>70</v>
      </c>
    </row>
    <row r="8" spans="1:6" x14ac:dyDescent="0.3">
      <c r="A8" s="5">
        <v>0.69097222222222221</v>
      </c>
      <c r="B8" s="4">
        <v>71</v>
      </c>
      <c r="C8" s="4">
        <v>71</v>
      </c>
      <c r="D8" s="4">
        <v>74</v>
      </c>
      <c r="E8" s="4">
        <v>73</v>
      </c>
      <c r="F8" s="4">
        <v>70</v>
      </c>
    </row>
    <row r="9" spans="1:6" x14ac:dyDescent="0.3">
      <c r="A9" s="5">
        <v>0.69444444444444453</v>
      </c>
      <c r="B9" s="4">
        <v>72</v>
      </c>
      <c r="C9" s="4">
        <v>73</v>
      </c>
      <c r="D9" s="4">
        <v>72</v>
      </c>
      <c r="E9" s="4">
        <v>75</v>
      </c>
      <c r="F9" s="4">
        <v>73</v>
      </c>
    </row>
    <row r="10" spans="1:6" x14ac:dyDescent="0.3">
      <c r="A10" s="5">
        <v>0.69791666666666663</v>
      </c>
      <c r="B10" s="4">
        <v>80</v>
      </c>
      <c r="C10" s="4">
        <v>79</v>
      </c>
      <c r="D10" s="4">
        <v>76</v>
      </c>
      <c r="E10" s="4">
        <v>84</v>
      </c>
      <c r="F10" s="4">
        <v>81</v>
      </c>
    </row>
    <row r="11" spans="1:6" x14ac:dyDescent="0.3">
      <c r="A11" s="5">
        <v>0.70138888888888884</v>
      </c>
      <c r="B11" s="4">
        <v>80</v>
      </c>
      <c r="C11" s="4">
        <v>79</v>
      </c>
      <c r="D11" s="4">
        <v>76</v>
      </c>
      <c r="E11" s="4">
        <v>84</v>
      </c>
      <c r="F11" s="4">
        <v>81</v>
      </c>
    </row>
    <row r="12" spans="1:6" x14ac:dyDescent="0.3">
      <c r="A12" s="5">
        <v>0.70486111111111116</v>
      </c>
      <c r="B12" s="4">
        <v>72</v>
      </c>
      <c r="C12" s="4">
        <v>72</v>
      </c>
      <c r="D12" s="4">
        <v>73</v>
      </c>
      <c r="E12" s="4">
        <v>75</v>
      </c>
      <c r="F12" s="4">
        <v>72</v>
      </c>
    </row>
    <row r="13" spans="1:6" x14ac:dyDescent="0.3">
      <c r="A13" s="5">
        <v>0.70833333333333337</v>
      </c>
      <c r="B13" s="4">
        <v>72</v>
      </c>
      <c r="C13" s="4">
        <v>72</v>
      </c>
      <c r="D13" s="4">
        <v>73</v>
      </c>
      <c r="E13" s="4">
        <v>75</v>
      </c>
      <c r="F13" s="4">
        <v>72</v>
      </c>
    </row>
    <row r="14" spans="1:6" x14ac:dyDescent="0.3">
      <c r="A14" s="5">
        <v>0.71180555555555547</v>
      </c>
      <c r="B14" s="4">
        <v>75</v>
      </c>
      <c r="C14" s="4">
        <v>77</v>
      </c>
      <c r="D14" s="4">
        <v>76</v>
      </c>
      <c r="E14" s="4">
        <v>77</v>
      </c>
      <c r="F14" s="4">
        <v>79</v>
      </c>
    </row>
    <row r="15" spans="1:6" x14ac:dyDescent="0.3">
      <c r="A15" s="5">
        <v>0.71527777777777779</v>
      </c>
      <c r="B15" s="4">
        <v>75</v>
      </c>
      <c r="C15" s="4">
        <v>77</v>
      </c>
      <c r="D15" s="4">
        <v>76</v>
      </c>
      <c r="E15" s="4">
        <v>77</v>
      </c>
      <c r="F15" s="4">
        <v>79</v>
      </c>
    </row>
    <row r="16" spans="1:6" x14ac:dyDescent="0.3">
      <c r="A16" s="5">
        <v>0.71875</v>
      </c>
      <c r="B16" s="4">
        <v>71</v>
      </c>
      <c r="C16" s="4">
        <v>71</v>
      </c>
      <c r="D16" s="4">
        <v>76</v>
      </c>
      <c r="E16" s="4">
        <v>72</v>
      </c>
      <c r="F16" s="4">
        <v>67</v>
      </c>
    </row>
    <row r="17" spans="1:6" x14ac:dyDescent="0.3">
      <c r="A17" s="5">
        <v>0.72222222222222221</v>
      </c>
      <c r="B17" s="4">
        <v>71</v>
      </c>
      <c r="C17" s="4">
        <v>71</v>
      </c>
      <c r="D17" s="4">
        <v>76</v>
      </c>
      <c r="E17" s="4">
        <v>72</v>
      </c>
      <c r="F17" s="4">
        <v>67</v>
      </c>
    </row>
    <row r="18" spans="1:6" x14ac:dyDescent="0.3">
      <c r="A18" s="5">
        <v>0.72569444444444453</v>
      </c>
      <c r="B18" s="4">
        <v>74</v>
      </c>
      <c r="C18" s="4">
        <v>78</v>
      </c>
      <c r="D18" s="4">
        <v>76</v>
      </c>
      <c r="E18" s="4">
        <v>75</v>
      </c>
      <c r="F18" s="4">
        <v>84</v>
      </c>
    </row>
    <row r="19" spans="1:6" x14ac:dyDescent="0.3">
      <c r="A19" s="5">
        <v>0.72916666666666663</v>
      </c>
      <c r="B19" s="4">
        <v>75</v>
      </c>
      <c r="C19" s="4">
        <v>77</v>
      </c>
      <c r="D19" s="4">
        <v>80</v>
      </c>
      <c r="E19" s="4">
        <v>74</v>
      </c>
      <c r="F19" s="4">
        <v>74</v>
      </c>
    </row>
    <row r="20" spans="1:6" x14ac:dyDescent="0.3">
      <c r="A20" s="5">
        <v>0.73263888888888884</v>
      </c>
      <c r="B20" s="4">
        <v>75</v>
      </c>
      <c r="C20" s="4">
        <v>77</v>
      </c>
      <c r="D20" s="4">
        <v>80</v>
      </c>
      <c r="E20" s="4">
        <v>74</v>
      </c>
      <c r="F20" s="4">
        <v>74</v>
      </c>
    </row>
    <row r="21" spans="1:6" x14ac:dyDescent="0.3">
      <c r="A21" s="5">
        <v>0.73611111111111116</v>
      </c>
      <c r="B21" s="4">
        <v>70</v>
      </c>
      <c r="C21" s="4">
        <v>71</v>
      </c>
      <c r="D21" s="4">
        <v>68</v>
      </c>
      <c r="E21" s="4">
        <v>76</v>
      </c>
      <c r="F21" s="4">
        <v>78</v>
      </c>
    </row>
    <row r="22" spans="1:6" x14ac:dyDescent="0.3">
      <c r="A22" s="5">
        <v>0.73958333333333337</v>
      </c>
      <c r="B22" s="4">
        <v>72</v>
      </c>
      <c r="C22" s="4">
        <v>74</v>
      </c>
      <c r="D22" s="4">
        <v>75</v>
      </c>
      <c r="E22" s="4">
        <v>72</v>
      </c>
      <c r="F22" s="4">
        <v>75</v>
      </c>
    </row>
    <row r="23" spans="1:6" x14ac:dyDescent="0.3">
      <c r="A23" s="5">
        <v>0.74305555555555547</v>
      </c>
      <c r="B23" s="4">
        <v>72</v>
      </c>
      <c r="C23" s="4">
        <v>74</v>
      </c>
      <c r="D23" s="4">
        <v>75</v>
      </c>
      <c r="E23" s="4">
        <v>72</v>
      </c>
      <c r="F23" s="4">
        <v>75</v>
      </c>
    </row>
    <row r="24" spans="1:6" x14ac:dyDescent="0.3">
      <c r="A24" s="5">
        <v>0.74652777777777779</v>
      </c>
      <c r="B24" s="4">
        <v>70</v>
      </c>
      <c r="C24" s="4">
        <v>71</v>
      </c>
      <c r="D24" s="4">
        <v>70</v>
      </c>
      <c r="E24" s="4">
        <v>76</v>
      </c>
      <c r="F24" s="4">
        <v>76</v>
      </c>
    </row>
    <row r="25" spans="1:6" x14ac:dyDescent="0.3">
      <c r="A25" s="5">
        <v>0.75</v>
      </c>
      <c r="B25" s="4">
        <v>70</v>
      </c>
      <c r="C25" s="4">
        <v>71</v>
      </c>
      <c r="D25" s="4">
        <v>70</v>
      </c>
      <c r="E25" s="4">
        <v>76</v>
      </c>
      <c r="F25" s="4">
        <v>76</v>
      </c>
    </row>
    <row r="26" spans="1:6" x14ac:dyDescent="0.3">
      <c r="A26" s="5">
        <v>0.75347222222222221</v>
      </c>
      <c r="B26" s="4">
        <v>74</v>
      </c>
      <c r="C26" s="4">
        <v>76</v>
      </c>
      <c r="D26" s="4">
        <v>75</v>
      </c>
      <c r="E26" s="4">
        <v>78</v>
      </c>
      <c r="F26" s="4">
        <v>81</v>
      </c>
    </row>
    <row r="27" spans="1:6" x14ac:dyDescent="0.3">
      <c r="A27" s="5">
        <v>0.75694444444444453</v>
      </c>
      <c r="B27" s="4">
        <v>104</v>
      </c>
      <c r="C27" s="4">
        <v>110</v>
      </c>
      <c r="D27" s="4">
        <v>137</v>
      </c>
      <c r="E27" s="4">
        <v>96</v>
      </c>
      <c r="F27" s="4">
        <v>94</v>
      </c>
    </row>
    <row r="28" spans="1:6" x14ac:dyDescent="0.3">
      <c r="A28" s="5">
        <v>0.76041666666666663</v>
      </c>
      <c r="B28" s="4">
        <v>191</v>
      </c>
      <c r="C28" s="4">
        <v>186</v>
      </c>
      <c r="D28" s="4">
        <v>203</v>
      </c>
      <c r="E28" s="4">
        <v>202</v>
      </c>
      <c r="F28" s="4">
        <v>171</v>
      </c>
    </row>
    <row r="29" spans="1:6" x14ac:dyDescent="0.3">
      <c r="A29" s="5">
        <v>0.76388888888888884</v>
      </c>
      <c r="B29" s="4">
        <v>191</v>
      </c>
      <c r="C29" s="4">
        <v>186</v>
      </c>
      <c r="D29" s="4">
        <v>203</v>
      </c>
      <c r="E29" s="4">
        <v>202</v>
      </c>
      <c r="F29" s="4">
        <v>171</v>
      </c>
    </row>
    <row r="30" spans="1:6" x14ac:dyDescent="0.3">
      <c r="A30" s="5">
        <v>0.76736111111111116</v>
      </c>
      <c r="B30" s="4">
        <v>269</v>
      </c>
      <c r="C30" s="4">
        <v>271</v>
      </c>
      <c r="D30" s="4">
        <v>243</v>
      </c>
      <c r="E30" s="4">
        <v>256</v>
      </c>
      <c r="F30" s="4">
        <v>248</v>
      </c>
    </row>
    <row r="31" spans="1:6" x14ac:dyDescent="0.3">
      <c r="A31" s="5">
        <v>0.77083333333333337</v>
      </c>
      <c r="B31" s="4">
        <v>228</v>
      </c>
      <c r="C31" s="4">
        <v>225</v>
      </c>
      <c r="D31" s="4">
        <v>201</v>
      </c>
      <c r="E31" s="4">
        <v>217</v>
      </c>
      <c r="F31" s="4"/>
    </row>
    <row r="32" spans="1:6" x14ac:dyDescent="0.3">
      <c r="A32" s="5">
        <v>0.77430555555555547</v>
      </c>
      <c r="B32" s="4">
        <v>228</v>
      </c>
      <c r="C32" s="4">
        <v>225</v>
      </c>
      <c r="D32" s="4">
        <v>201</v>
      </c>
      <c r="E32" s="4">
        <v>217</v>
      </c>
      <c r="F32" s="4"/>
    </row>
    <row r="33" spans="1:6" x14ac:dyDescent="0.3">
      <c r="A33" s="5">
        <v>0.77777777777777779</v>
      </c>
      <c r="B33" s="4">
        <v>115</v>
      </c>
      <c r="C33" s="4">
        <v>117</v>
      </c>
      <c r="D33" s="4">
        <v>117</v>
      </c>
      <c r="E33" s="4">
        <v>119</v>
      </c>
      <c r="F33" s="4">
        <v>117</v>
      </c>
    </row>
    <row r="34" spans="1:6" x14ac:dyDescent="0.3">
      <c r="A34" s="5">
        <v>0.78125</v>
      </c>
      <c r="B34" s="4">
        <v>106</v>
      </c>
      <c r="C34" s="4">
        <v>123</v>
      </c>
      <c r="D34" s="4">
        <v>125</v>
      </c>
      <c r="E34" s="4">
        <v>118</v>
      </c>
      <c r="F34" s="4">
        <v>111</v>
      </c>
    </row>
    <row r="35" spans="1:6" x14ac:dyDescent="0.3">
      <c r="A35" s="5">
        <v>0.78472222222222221</v>
      </c>
      <c r="B35" s="4">
        <v>106</v>
      </c>
      <c r="C35" s="4">
        <v>123</v>
      </c>
      <c r="D35" s="4">
        <v>125</v>
      </c>
      <c r="E35" s="4">
        <v>118</v>
      </c>
      <c r="F35" s="4">
        <v>111</v>
      </c>
    </row>
    <row r="36" spans="1:6" x14ac:dyDescent="0.3">
      <c r="A36" s="5">
        <v>0.78819444444444453</v>
      </c>
      <c r="B36" s="4">
        <v>71</v>
      </c>
      <c r="C36" s="4">
        <v>72</v>
      </c>
      <c r="D36" s="4">
        <v>68</v>
      </c>
      <c r="E36" s="4">
        <v>77</v>
      </c>
      <c r="F36" s="4">
        <v>71</v>
      </c>
    </row>
    <row r="37" spans="1:6" x14ac:dyDescent="0.3">
      <c r="A37" s="5">
        <v>0.79166666666666663</v>
      </c>
      <c r="B37" s="4">
        <v>71</v>
      </c>
      <c r="C37" s="4">
        <v>72</v>
      </c>
      <c r="D37" s="4">
        <v>68</v>
      </c>
      <c r="E37" s="4">
        <v>77</v>
      </c>
      <c r="F37" s="4">
        <v>71</v>
      </c>
    </row>
    <row r="38" spans="1:6" x14ac:dyDescent="0.3">
      <c r="A38" s="5">
        <v>0.79513888888888884</v>
      </c>
      <c r="B38" s="4">
        <v>76</v>
      </c>
      <c r="C38" s="4">
        <v>76</v>
      </c>
      <c r="D38" s="4">
        <v>75</v>
      </c>
      <c r="E38" s="4">
        <v>82</v>
      </c>
      <c r="F38" s="4">
        <v>74</v>
      </c>
    </row>
    <row r="39" spans="1:6" x14ac:dyDescent="0.3">
      <c r="A39" s="5">
        <v>0.79861111111111116</v>
      </c>
      <c r="B39" s="4">
        <v>72</v>
      </c>
      <c r="C39" s="4">
        <v>76</v>
      </c>
      <c r="D39" s="4">
        <v>74</v>
      </c>
      <c r="E39" s="4">
        <v>80</v>
      </c>
      <c r="F39" s="4"/>
    </row>
    <row r="40" spans="1:6" x14ac:dyDescent="0.3">
      <c r="A40" s="5">
        <v>0.80208333333333337</v>
      </c>
      <c r="B40" s="4">
        <v>66</v>
      </c>
      <c r="C40" s="4">
        <v>66</v>
      </c>
      <c r="D40" s="4">
        <v>67</v>
      </c>
      <c r="E40" s="4">
        <v>66</v>
      </c>
      <c r="F40" s="4">
        <v>65</v>
      </c>
    </row>
    <row r="41" spans="1:6" x14ac:dyDescent="0.3">
      <c r="A41" s="5">
        <v>0.80555555555555547</v>
      </c>
      <c r="B41" s="4">
        <v>66</v>
      </c>
      <c r="C41" s="4">
        <v>66</v>
      </c>
      <c r="D41" s="4">
        <v>67</v>
      </c>
      <c r="E41" s="4">
        <v>66</v>
      </c>
      <c r="F41" s="4">
        <v>65</v>
      </c>
    </row>
    <row r="42" spans="1:6" x14ac:dyDescent="0.3">
      <c r="A42" s="5">
        <v>0.80902777777777779</v>
      </c>
      <c r="B42" s="4">
        <v>69</v>
      </c>
      <c r="C42" s="4">
        <v>73</v>
      </c>
      <c r="D42" s="4">
        <v>66</v>
      </c>
      <c r="E42" s="4">
        <v>83</v>
      </c>
      <c r="F42" s="4">
        <v>71</v>
      </c>
    </row>
    <row r="43" spans="1:6" x14ac:dyDescent="0.3">
      <c r="A43" s="5">
        <v>0.8125</v>
      </c>
      <c r="B43" s="4">
        <v>70</v>
      </c>
      <c r="C43" s="4">
        <v>72</v>
      </c>
      <c r="D43" s="4">
        <v>65</v>
      </c>
      <c r="E43" s="4">
        <v>73</v>
      </c>
      <c r="F43" s="4">
        <v>74</v>
      </c>
    </row>
    <row r="44" spans="1:6" x14ac:dyDescent="0.3">
      <c r="A44" s="5">
        <v>0.81597222222222221</v>
      </c>
      <c r="B44" s="4">
        <v>70</v>
      </c>
      <c r="C44" s="4">
        <v>72</v>
      </c>
      <c r="D44" s="4">
        <v>65</v>
      </c>
      <c r="E44" s="4">
        <v>73</v>
      </c>
      <c r="F44" s="4">
        <v>74</v>
      </c>
    </row>
    <row r="45" spans="1:6" x14ac:dyDescent="0.3">
      <c r="A45" s="5">
        <v>0.81944444444444453</v>
      </c>
      <c r="B45" s="4">
        <v>68</v>
      </c>
      <c r="C45" s="4">
        <v>68</v>
      </c>
      <c r="D45" s="4">
        <v>70</v>
      </c>
      <c r="E45" s="4">
        <v>71</v>
      </c>
      <c r="F45" s="4">
        <v>67</v>
      </c>
    </row>
    <row r="46" spans="1:6" x14ac:dyDescent="0.3">
      <c r="A46" s="5">
        <v>0.82291666666666663</v>
      </c>
      <c r="B46" s="4">
        <v>69</v>
      </c>
      <c r="C46" s="4">
        <v>69</v>
      </c>
      <c r="D46" s="4">
        <v>71</v>
      </c>
      <c r="E46" s="4">
        <v>74</v>
      </c>
      <c r="F46" s="4">
        <v>66</v>
      </c>
    </row>
    <row r="47" spans="1:6" x14ac:dyDescent="0.3">
      <c r="A47" s="5">
        <v>0.82638888888888884</v>
      </c>
      <c r="B47" s="4">
        <v>69</v>
      </c>
      <c r="C47" s="4">
        <v>69</v>
      </c>
      <c r="D47" s="4">
        <v>71</v>
      </c>
      <c r="E47" s="4">
        <v>74</v>
      </c>
      <c r="F47" s="4">
        <v>66</v>
      </c>
    </row>
    <row r="48" spans="1:6" x14ac:dyDescent="0.3">
      <c r="A48" s="5">
        <v>0.82986111111111116</v>
      </c>
      <c r="B48" s="4">
        <v>68</v>
      </c>
      <c r="C48" s="4">
        <v>70</v>
      </c>
      <c r="D48" s="4">
        <v>69</v>
      </c>
      <c r="E48" s="4">
        <v>73</v>
      </c>
      <c r="F48" s="4">
        <v>71</v>
      </c>
    </row>
    <row r="49" spans="1:6" x14ac:dyDescent="0.3">
      <c r="A49" s="5">
        <v>0.83333333333333337</v>
      </c>
      <c r="B49" s="4">
        <v>68</v>
      </c>
      <c r="C49" s="4">
        <v>70</v>
      </c>
      <c r="D49" s="4">
        <v>69</v>
      </c>
      <c r="E49" s="4">
        <v>73</v>
      </c>
      <c r="F49" s="4">
        <v>71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zoomScale="70" zoomScaleNormal="70" workbookViewId="0">
      <selection activeCell="Y29" sqref="Y29"/>
    </sheetView>
  </sheetViews>
  <sheetFormatPr defaultColWidth="6.77734375" defaultRowHeight="16.2" x14ac:dyDescent="0.3"/>
  <cols>
    <col min="1" max="1" width="8.44140625" customWidth="1"/>
    <col min="10" max="10" width="12.21875" customWidth="1"/>
    <col min="11" max="11" width="19.6640625" bestFit="1" customWidth="1"/>
    <col min="12" max="12" width="7.77734375" customWidth="1"/>
    <col min="17" max="20" width="10.77734375" customWidth="1"/>
    <col min="21" max="21" width="11.44140625" customWidth="1"/>
    <col min="22" max="22" width="12.21875" customWidth="1"/>
    <col min="23" max="23" width="12.77734375" customWidth="1"/>
    <col min="24" max="47" width="7.21875" customWidth="1"/>
    <col min="48" max="48" width="7.21875" bestFit="1" customWidth="1"/>
  </cols>
  <sheetData>
    <row r="1" spans="1:23" x14ac:dyDescent="0.3">
      <c r="A1" s="4" t="s">
        <v>18</v>
      </c>
      <c r="B1" s="4" t="s">
        <v>2</v>
      </c>
      <c r="C1" s="4" t="s">
        <v>5</v>
      </c>
      <c r="D1" s="4" t="s">
        <v>8</v>
      </c>
      <c r="E1" s="4" t="s">
        <v>11</v>
      </c>
      <c r="F1" s="4" t="s">
        <v>14</v>
      </c>
      <c r="G1" s="4" t="s">
        <v>33</v>
      </c>
      <c r="H1" s="4" t="s">
        <v>35</v>
      </c>
      <c r="I1" s="4" t="s">
        <v>37</v>
      </c>
    </row>
    <row r="2" spans="1:23" x14ac:dyDescent="0.3">
      <c r="A2" s="5">
        <v>0.67013888888888884</v>
      </c>
      <c r="B2" s="4">
        <v>216</v>
      </c>
      <c r="C2" s="4">
        <v>76</v>
      </c>
      <c r="D2" s="4">
        <v>4</v>
      </c>
      <c r="E2" s="4">
        <v>13</v>
      </c>
      <c r="F2" s="4">
        <v>12</v>
      </c>
      <c r="G2" s="4">
        <f>SUM(表格2_6[[#This Row],[31_count]:[5_count]])</f>
        <v>321</v>
      </c>
      <c r="H2" s="4">
        <f>表格2_6[[#This Row],[all_count]]*12</f>
        <v>3852</v>
      </c>
      <c r="I2" s="4"/>
      <c r="J2" s="4"/>
      <c r="K2" s="4" t="s">
        <v>38</v>
      </c>
      <c r="L2" s="4" t="s">
        <v>39</v>
      </c>
      <c r="M2" s="4"/>
      <c r="N2" s="4"/>
      <c r="O2" s="4"/>
      <c r="P2" s="4"/>
      <c r="Q2" s="4"/>
      <c r="R2" s="4"/>
      <c r="S2" s="4"/>
      <c r="T2" s="4"/>
      <c r="U2" s="4"/>
    </row>
    <row r="3" spans="1:23" x14ac:dyDescent="0.3">
      <c r="A3" s="5">
        <v>0.67361111111111116</v>
      </c>
      <c r="B3" s="4">
        <v>240</v>
      </c>
      <c r="C3" s="4">
        <v>65</v>
      </c>
      <c r="D3" s="4">
        <v>7</v>
      </c>
      <c r="E3" s="4">
        <v>16</v>
      </c>
      <c r="F3" s="4">
        <v>14</v>
      </c>
      <c r="G3" s="4">
        <f>SUM(表格2_6[[#This Row],[31_count]:[5_count]])</f>
        <v>342</v>
      </c>
      <c r="H3" s="4">
        <f>表格2_6[[#This Row],[all_count]]*12</f>
        <v>4104</v>
      </c>
      <c r="I3" s="4"/>
      <c r="J3" s="4"/>
      <c r="K3" s="4">
        <v>16</v>
      </c>
      <c r="L3" s="4">
        <v>4548</v>
      </c>
      <c r="M3" s="4"/>
      <c r="N3" s="4"/>
      <c r="O3" s="4"/>
      <c r="P3" s="4"/>
      <c r="Q3" s="4"/>
      <c r="R3" s="4"/>
      <c r="S3" s="4"/>
      <c r="T3" s="4"/>
      <c r="U3" s="4"/>
    </row>
    <row r="4" spans="1:23" x14ac:dyDescent="0.3">
      <c r="A4" s="5">
        <v>0.67708333333333337</v>
      </c>
      <c r="B4" s="4">
        <v>252</v>
      </c>
      <c r="C4" s="4">
        <v>64</v>
      </c>
      <c r="D4" s="4">
        <v>5</v>
      </c>
      <c r="E4" s="4">
        <v>21</v>
      </c>
      <c r="F4" s="4">
        <v>15</v>
      </c>
      <c r="G4" s="4">
        <f>SUM(表格2_6[[#This Row],[31_count]:[5_count]])</f>
        <v>357</v>
      </c>
      <c r="H4" s="4">
        <f>表格2_6[[#This Row],[all_count]]*12</f>
        <v>4284</v>
      </c>
      <c r="I4" s="4"/>
      <c r="J4" s="4"/>
      <c r="K4" s="4">
        <v>17</v>
      </c>
      <c r="L4" s="4">
        <v>4608</v>
      </c>
      <c r="M4" s="4"/>
      <c r="N4" s="4"/>
      <c r="O4" s="4"/>
      <c r="P4" s="4"/>
      <c r="Q4" s="4"/>
      <c r="R4" s="4"/>
      <c r="S4" s="4"/>
      <c r="T4" s="4"/>
      <c r="U4" s="4"/>
    </row>
    <row r="5" spans="1:23" x14ac:dyDescent="0.3">
      <c r="A5" s="5">
        <v>0.68055555555555547</v>
      </c>
      <c r="B5" s="4">
        <v>252</v>
      </c>
      <c r="C5" s="4">
        <v>64</v>
      </c>
      <c r="D5" s="4">
        <v>5</v>
      </c>
      <c r="E5" s="4">
        <v>21</v>
      </c>
      <c r="F5" s="4">
        <v>15</v>
      </c>
      <c r="G5" s="4">
        <f>SUM(表格2_6[[#This Row],[31_count]:[5_count]])</f>
        <v>357</v>
      </c>
      <c r="H5" s="4">
        <f>表格2_6[[#This Row],[all_count]]*12</f>
        <v>4284</v>
      </c>
      <c r="I5" s="4"/>
      <c r="J5" s="4"/>
      <c r="K5" s="4">
        <v>18</v>
      </c>
      <c r="L5" s="4">
        <v>4440</v>
      </c>
      <c r="M5" s="4"/>
      <c r="N5" s="4"/>
      <c r="O5" s="4"/>
      <c r="P5" s="4"/>
      <c r="Q5" s="4"/>
      <c r="R5" s="4"/>
      <c r="S5" s="4"/>
      <c r="T5" s="4"/>
      <c r="U5" s="4"/>
    </row>
    <row r="6" spans="1:23" x14ac:dyDescent="0.3">
      <c r="A6" s="5">
        <v>0.68402777777777779</v>
      </c>
      <c r="B6" s="4">
        <v>236</v>
      </c>
      <c r="C6" s="4">
        <v>77</v>
      </c>
      <c r="D6" s="4">
        <v>6</v>
      </c>
      <c r="E6" s="4">
        <v>11</v>
      </c>
      <c r="F6" s="4">
        <v>17</v>
      </c>
      <c r="G6" s="4">
        <f>SUM(表格2_6[[#This Row],[31_count]:[5_count]])</f>
        <v>347</v>
      </c>
      <c r="H6" s="4">
        <f>表格2_6[[#This Row],[all_count]]*12</f>
        <v>4164</v>
      </c>
      <c r="I6" s="4"/>
      <c r="J6" s="4"/>
      <c r="K6" s="4">
        <v>19</v>
      </c>
      <c r="L6" s="4">
        <v>4572</v>
      </c>
      <c r="M6" s="4"/>
      <c r="N6" s="4"/>
      <c r="O6" s="4"/>
      <c r="P6" s="4"/>
      <c r="Q6" s="4"/>
      <c r="R6" s="4"/>
      <c r="S6" s="4"/>
      <c r="T6" s="4"/>
      <c r="U6" s="4"/>
    </row>
    <row r="7" spans="1:23" x14ac:dyDescent="0.3">
      <c r="A7" s="5">
        <v>0.6875</v>
      </c>
      <c r="B7" s="4">
        <v>229</v>
      </c>
      <c r="C7" s="4">
        <v>86</v>
      </c>
      <c r="D7" s="4">
        <v>3</v>
      </c>
      <c r="E7" s="4">
        <v>16</v>
      </c>
      <c r="F7" s="4">
        <v>16</v>
      </c>
      <c r="G7" s="4">
        <f>SUM(表格2_6[[#This Row],[31_count]:[5_count]])</f>
        <v>350</v>
      </c>
      <c r="H7" s="4">
        <f>表格2_6[[#This Row],[all_count]]*12</f>
        <v>4200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x14ac:dyDescent="0.3">
      <c r="A8" s="5">
        <v>0.69097222222222221</v>
      </c>
      <c r="B8" s="4">
        <v>229</v>
      </c>
      <c r="C8" s="4">
        <v>86</v>
      </c>
      <c r="D8" s="4">
        <v>3</v>
      </c>
      <c r="E8" s="4">
        <v>16</v>
      </c>
      <c r="F8" s="4">
        <v>16</v>
      </c>
      <c r="G8" s="4">
        <f>SUM(表格2_6[[#This Row],[31_count]:[5_count]])</f>
        <v>350</v>
      </c>
      <c r="H8" s="4">
        <f>表格2_6[[#This Row],[all_count]]*12</f>
        <v>4200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3" x14ac:dyDescent="0.3">
      <c r="A9" s="5">
        <v>0.69444444444444453</v>
      </c>
      <c r="B9" s="4">
        <v>260</v>
      </c>
      <c r="C9" s="4">
        <v>85</v>
      </c>
      <c r="D9" s="4">
        <v>8</v>
      </c>
      <c r="E9" s="4">
        <v>12</v>
      </c>
      <c r="F9" s="4">
        <v>14</v>
      </c>
      <c r="G9" s="4">
        <f>SUM(表格2_6[[#This Row],[31_count]:[5_count]])</f>
        <v>379</v>
      </c>
      <c r="H9" s="4">
        <f>表格2_6[[#This Row],[all_count]]*12</f>
        <v>4548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3" x14ac:dyDescent="0.3">
      <c r="A10" s="5">
        <v>0.69791666666666663</v>
      </c>
      <c r="B10" s="4">
        <v>261</v>
      </c>
      <c r="C10" s="4">
        <v>77</v>
      </c>
      <c r="D10" s="4">
        <v>7</v>
      </c>
      <c r="E10" s="4">
        <v>13</v>
      </c>
      <c r="F10" s="4">
        <v>12</v>
      </c>
      <c r="G10" s="4">
        <f>SUM(表格2_6[[#This Row],[31_count]:[5_count]])</f>
        <v>370</v>
      </c>
      <c r="H10" s="4">
        <f>表格2_6[[#This Row],[all_count]]*12</f>
        <v>4440</v>
      </c>
      <c r="I10" s="4"/>
      <c r="J10" s="4"/>
      <c r="K10" s="4"/>
      <c r="L10" s="4" t="s">
        <v>39</v>
      </c>
      <c r="M10" s="4" t="s">
        <v>40</v>
      </c>
      <c r="N10" s="4" t="s">
        <v>41</v>
      </c>
      <c r="O10" s="4" t="s">
        <v>42</v>
      </c>
      <c r="P10" s="4" t="s">
        <v>43</v>
      </c>
      <c r="Q10" s="4" t="s">
        <v>44</v>
      </c>
      <c r="R10" s="4"/>
      <c r="S10" s="4"/>
    </row>
    <row r="11" spans="1:23" x14ac:dyDescent="0.3">
      <c r="A11" s="5">
        <v>0.70138888888888884</v>
      </c>
      <c r="B11" s="4">
        <v>261</v>
      </c>
      <c r="C11" s="4">
        <v>77</v>
      </c>
      <c r="D11" s="4">
        <v>7</v>
      </c>
      <c r="E11" s="4">
        <v>13</v>
      </c>
      <c r="F11" s="4">
        <v>12</v>
      </c>
      <c r="G11" s="4">
        <f>SUM(表格2_6[[#This Row],[31_count]:[5_count]])</f>
        <v>370</v>
      </c>
      <c r="H11" s="4">
        <f>表格2_6[[#This Row],[all_count]]*12</f>
        <v>4440</v>
      </c>
      <c r="I11" s="4"/>
      <c r="J11" s="4"/>
      <c r="K11" s="4"/>
      <c r="L11" s="4">
        <f>GETPIVOTDATA("欄1",$V$16)</f>
        <v>4368</v>
      </c>
      <c r="M11" s="4">
        <v>4608</v>
      </c>
      <c r="N11" s="4">
        <f>L11/M11*180</f>
        <v>170.625</v>
      </c>
      <c r="O11" s="4">
        <v>0</v>
      </c>
      <c r="P11" s="4">
        <v>0</v>
      </c>
      <c r="Q11" s="4">
        <v>108</v>
      </c>
      <c r="R11" s="4"/>
      <c r="S11" s="4"/>
    </row>
    <row r="12" spans="1:23" x14ac:dyDescent="0.3">
      <c r="A12" s="5">
        <v>0.70486111111111116</v>
      </c>
      <c r="B12" s="4">
        <v>238</v>
      </c>
      <c r="C12" s="4">
        <v>83</v>
      </c>
      <c r="D12" s="4">
        <v>9</v>
      </c>
      <c r="E12" s="4">
        <v>16</v>
      </c>
      <c r="F12" s="4">
        <v>18</v>
      </c>
      <c r="G12" s="4">
        <f>SUM(表格2_6[[#This Row],[31_count]:[5_count]])</f>
        <v>364</v>
      </c>
      <c r="H12" s="4">
        <f>表格2_6[[#This Row],[all_count]]*12</f>
        <v>4368</v>
      </c>
      <c r="I12" s="4"/>
      <c r="J12" s="4"/>
      <c r="K12" s="4"/>
      <c r="L12" s="4"/>
      <c r="M12" s="4"/>
      <c r="N12" s="4"/>
      <c r="O12" s="4">
        <f>-COS(RADIANS(N11))</f>
        <v>0.98664333208487898</v>
      </c>
      <c r="P12" s="4">
        <f>SIN(RADIANS(N11))</f>
        <v>0.1628954733945889</v>
      </c>
      <c r="Q12" s="4">
        <v>36</v>
      </c>
      <c r="R12" s="4"/>
      <c r="S12" s="4"/>
    </row>
    <row r="13" spans="1:23" x14ac:dyDescent="0.3">
      <c r="A13" s="5">
        <v>0.70833333333333337</v>
      </c>
      <c r="B13" s="4">
        <v>238</v>
      </c>
      <c r="C13" s="4">
        <v>83</v>
      </c>
      <c r="D13" s="4">
        <v>9</v>
      </c>
      <c r="E13" s="4">
        <v>16</v>
      </c>
      <c r="F13" s="4">
        <v>18</v>
      </c>
      <c r="G13" s="4">
        <f>SUM(表格2_6[[#This Row],[31_count]:[5_count]])</f>
        <v>364</v>
      </c>
      <c r="H13" s="4">
        <f>表格2_6[[#This Row],[all_count]]*12</f>
        <v>4368</v>
      </c>
      <c r="I13" s="4">
        <f>MAX(H2:H13)</f>
        <v>4548</v>
      </c>
      <c r="J13" s="4"/>
      <c r="K13" s="4"/>
      <c r="L13" s="4"/>
      <c r="M13" s="4"/>
      <c r="N13" s="4"/>
      <c r="O13" s="4"/>
      <c r="P13" s="4"/>
      <c r="Q13" s="4">
        <v>36</v>
      </c>
      <c r="R13" s="4"/>
      <c r="S13" s="4"/>
    </row>
    <row r="14" spans="1:23" x14ac:dyDescent="0.3">
      <c r="A14" s="5">
        <v>0.71180555555555547</v>
      </c>
      <c r="B14" s="4">
        <v>267</v>
      </c>
      <c r="C14" s="4">
        <v>63</v>
      </c>
      <c r="D14" s="4">
        <v>3</v>
      </c>
      <c r="E14" s="4">
        <v>7</v>
      </c>
      <c r="F14" s="4">
        <v>17</v>
      </c>
      <c r="G14" s="4">
        <f>SUM(表格2_6[[#This Row],[31_count]:[5_count]])</f>
        <v>357</v>
      </c>
      <c r="H14" s="4">
        <f>表格2_6[[#This Row],[all_count]]*12</f>
        <v>4284</v>
      </c>
      <c r="I14" s="4"/>
      <c r="J14" s="4"/>
      <c r="K14" s="4"/>
      <c r="L14" s="4"/>
      <c r="M14" s="4"/>
      <c r="N14" s="4"/>
      <c r="O14" s="4"/>
      <c r="P14" s="4"/>
      <c r="Q14" s="4">
        <v>180</v>
      </c>
      <c r="R14" s="4"/>
      <c r="S14" s="4"/>
    </row>
    <row r="15" spans="1:23" x14ac:dyDescent="0.3">
      <c r="A15" s="5">
        <v>0.71527777777777779</v>
      </c>
      <c r="B15" s="4">
        <v>267</v>
      </c>
      <c r="C15" s="4">
        <v>63</v>
      </c>
      <c r="D15" s="4">
        <v>3</v>
      </c>
      <c r="E15" s="4">
        <v>7</v>
      </c>
      <c r="F15" s="4">
        <v>17</v>
      </c>
      <c r="G15" s="4">
        <f>SUM(表格2_6[[#This Row],[31_count]:[5_count]])</f>
        <v>357</v>
      </c>
      <c r="H15" s="4">
        <f>表格2_6[[#This Row],[all_count]]*12</f>
        <v>4284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0" t="s">
        <v>18</v>
      </c>
      <c r="U15" t="s">
        <v>34</v>
      </c>
    </row>
    <row r="16" spans="1:23" x14ac:dyDescent="0.3">
      <c r="A16" s="5">
        <v>0.71875</v>
      </c>
      <c r="B16" s="4">
        <v>260</v>
      </c>
      <c r="C16" s="4">
        <v>62</v>
      </c>
      <c r="D16" s="4">
        <v>3</v>
      </c>
      <c r="E16" s="4">
        <v>13</v>
      </c>
      <c r="F16" s="4">
        <v>11</v>
      </c>
      <c r="G16" s="4">
        <f>SUM(表格2_6[[#This Row],[31_count]:[5_count]])</f>
        <v>349</v>
      </c>
      <c r="H16" s="4">
        <f>表格2_6[[#This Row],[all_count]]*12</f>
        <v>4188</v>
      </c>
      <c r="I16" s="4"/>
      <c r="J16" s="4"/>
      <c r="K16" s="4"/>
      <c r="L16" s="13">
        <f>L11/M11</f>
        <v>0.94791666666666663</v>
      </c>
      <c r="M16" s="4"/>
      <c r="N16" s="4"/>
      <c r="O16" s="4"/>
      <c r="P16" s="4"/>
      <c r="Q16" s="4"/>
      <c r="R16" s="4"/>
      <c r="S16" s="4"/>
      <c r="T16" s="11">
        <v>0.67013888888888884</v>
      </c>
      <c r="U16">
        <v>3852</v>
      </c>
      <c r="V16" s="2" t="s">
        <v>36</v>
      </c>
      <c r="W16" t="s">
        <v>45</v>
      </c>
    </row>
    <row r="17" spans="1:23" x14ac:dyDescent="0.3">
      <c r="A17" s="5">
        <v>0.72222222222222221</v>
      </c>
      <c r="B17" s="4">
        <v>260</v>
      </c>
      <c r="C17" s="4">
        <v>62</v>
      </c>
      <c r="D17" s="4">
        <v>3</v>
      </c>
      <c r="E17" s="4">
        <v>13</v>
      </c>
      <c r="F17" s="4">
        <v>11</v>
      </c>
      <c r="G17" s="4">
        <f>SUM(表格2_6[[#This Row],[31_count]:[5_count]])</f>
        <v>349</v>
      </c>
      <c r="H17" s="4">
        <f>表格2_6[[#This Row],[all_count]]*12</f>
        <v>4188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>
        <v>0.67361111111111116</v>
      </c>
      <c r="U17">
        <v>4104</v>
      </c>
      <c r="V17" s="6" t="s">
        <v>49</v>
      </c>
      <c r="W17" s="1"/>
    </row>
    <row r="18" spans="1:23" x14ac:dyDescent="0.3">
      <c r="A18" s="5">
        <v>0.72569444444444453</v>
      </c>
      <c r="B18" s="4">
        <v>272</v>
      </c>
      <c r="C18" s="4">
        <v>73</v>
      </c>
      <c r="D18" s="4">
        <v>7</v>
      </c>
      <c r="E18" s="4">
        <v>6</v>
      </c>
      <c r="F18" s="4">
        <v>5</v>
      </c>
      <c r="G18" s="4">
        <f>SUM(表格2_6[[#This Row],[31_count]:[5_count]])</f>
        <v>363</v>
      </c>
      <c r="H18" s="4">
        <f>表格2_6[[#This Row],[all_count]]*12</f>
        <v>4356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1">
        <v>0.67708333333333337</v>
      </c>
      <c r="U18">
        <v>4284</v>
      </c>
      <c r="V18" s="16" t="s">
        <v>50</v>
      </c>
      <c r="W18" s="1">
        <v>4368</v>
      </c>
    </row>
    <row r="19" spans="1:23" x14ac:dyDescent="0.3">
      <c r="A19" s="5">
        <v>0.72916666666666663</v>
      </c>
      <c r="B19" s="4">
        <v>273</v>
      </c>
      <c r="C19" s="4">
        <v>90</v>
      </c>
      <c r="D19" s="4">
        <v>5</v>
      </c>
      <c r="E19" s="4">
        <v>8</v>
      </c>
      <c r="F19" s="4">
        <v>8</v>
      </c>
      <c r="G19" s="4">
        <f>SUM(表格2_6[[#This Row],[31_count]:[5_count]])</f>
        <v>384</v>
      </c>
      <c r="H19" s="4">
        <f>表格2_6[[#This Row],[all_count]]*12</f>
        <v>4608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>
        <v>0.68055555555555547</v>
      </c>
      <c r="U19">
        <v>4284</v>
      </c>
      <c r="V19" s="6" t="s">
        <v>17</v>
      </c>
      <c r="W19" s="1">
        <v>4368</v>
      </c>
    </row>
    <row r="20" spans="1:23" x14ac:dyDescent="0.3">
      <c r="A20" s="5">
        <v>0.73263888888888884</v>
      </c>
      <c r="B20" s="4">
        <v>273</v>
      </c>
      <c r="C20" s="4">
        <v>90</v>
      </c>
      <c r="D20" s="4">
        <v>5</v>
      </c>
      <c r="E20" s="4">
        <v>8</v>
      </c>
      <c r="F20" s="4">
        <v>8</v>
      </c>
      <c r="G20" s="4">
        <f>SUM(表格2_6[[#This Row],[31_count]:[5_count]])</f>
        <v>384</v>
      </c>
      <c r="H20" s="4">
        <f>表格2_6[[#This Row],[all_count]]*12</f>
        <v>4608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1">
        <v>0.68402777777777779</v>
      </c>
      <c r="U20">
        <v>4164</v>
      </c>
    </row>
    <row r="21" spans="1:23" x14ac:dyDescent="0.3">
      <c r="A21" s="5">
        <v>0.73611111111111116</v>
      </c>
      <c r="B21" s="4">
        <v>255</v>
      </c>
      <c r="C21" s="4">
        <v>71</v>
      </c>
      <c r="D21" s="4">
        <v>5</v>
      </c>
      <c r="E21" s="4">
        <v>7</v>
      </c>
      <c r="F21" s="4">
        <v>5</v>
      </c>
      <c r="G21" s="4">
        <f>SUM(表格2_6[[#This Row],[31_count]:[5_count]])</f>
        <v>343</v>
      </c>
      <c r="H21" s="4">
        <f>表格2_6[[#This Row],[all_count]]*12</f>
        <v>4116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>
        <v>0.6875</v>
      </c>
      <c r="U21">
        <v>4200</v>
      </c>
    </row>
    <row r="22" spans="1:23" x14ac:dyDescent="0.3">
      <c r="A22" s="5">
        <v>0.73958333333333337</v>
      </c>
      <c r="B22" s="4">
        <v>263</v>
      </c>
      <c r="C22" s="4">
        <v>73</v>
      </c>
      <c r="D22" s="4">
        <v>8</v>
      </c>
      <c r="E22" s="4">
        <v>11</v>
      </c>
      <c r="F22" s="4">
        <v>9</v>
      </c>
      <c r="G22" s="4">
        <f>SUM(表格2_6[[#This Row],[31_count]:[5_count]])</f>
        <v>364</v>
      </c>
      <c r="H22" s="4">
        <f>表格2_6[[#This Row],[all_count]]*12</f>
        <v>4368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1">
        <v>0.69097222222222221</v>
      </c>
      <c r="U22">
        <v>4200</v>
      </c>
    </row>
    <row r="23" spans="1:23" x14ac:dyDescent="0.3">
      <c r="A23" s="5">
        <v>0.74305555555555547</v>
      </c>
      <c r="B23" s="4">
        <v>263</v>
      </c>
      <c r="C23" s="4">
        <v>73</v>
      </c>
      <c r="D23" s="4">
        <v>8</v>
      </c>
      <c r="E23" s="4">
        <v>11</v>
      </c>
      <c r="F23" s="4">
        <v>9</v>
      </c>
      <c r="G23" s="4">
        <f>SUM(表格2_6[[#This Row],[31_count]:[5_count]])</f>
        <v>364</v>
      </c>
      <c r="H23" s="4">
        <f>表格2_6[[#This Row],[all_count]]*12</f>
        <v>4368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>
        <v>0.69444444444444453</v>
      </c>
      <c r="U23">
        <v>4548</v>
      </c>
    </row>
    <row r="24" spans="1:23" x14ac:dyDescent="0.3">
      <c r="A24" s="5">
        <v>0.74652777777777779</v>
      </c>
      <c r="B24" s="4">
        <v>253</v>
      </c>
      <c r="C24" s="4">
        <v>71</v>
      </c>
      <c r="D24" s="4">
        <v>2</v>
      </c>
      <c r="E24" s="4">
        <v>10</v>
      </c>
      <c r="F24" s="4">
        <v>7</v>
      </c>
      <c r="G24" s="4">
        <f>SUM(表格2_6[[#This Row],[31_count]:[5_count]])</f>
        <v>343</v>
      </c>
      <c r="H24" s="4">
        <f>表格2_6[[#This Row],[all_count]]*12</f>
        <v>4116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1">
        <v>0.69791666666666663</v>
      </c>
      <c r="U24">
        <v>4440</v>
      </c>
    </row>
    <row r="25" spans="1:23" x14ac:dyDescent="0.3">
      <c r="A25" s="5">
        <v>0.75</v>
      </c>
      <c r="B25" s="4">
        <v>253</v>
      </c>
      <c r="C25" s="4">
        <v>71</v>
      </c>
      <c r="D25" s="4">
        <v>2</v>
      </c>
      <c r="E25" s="4">
        <v>10</v>
      </c>
      <c r="F25" s="4">
        <v>7</v>
      </c>
      <c r="G25" s="4">
        <f>SUM(表格2_6[[#This Row],[31_count]:[5_count]])</f>
        <v>343</v>
      </c>
      <c r="H25" s="4">
        <f>表格2_6[[#This Row],[all_count]]*12</f>
        <v>4116</v>
      </c>
      <c r="I25" s="4">
        <f>MAX(H14:H25)</f>
        <v>4608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5">
        <v>0.70138888888888884</v>
      </c>
      <c r="U25">
        <v>4440</v>
      </c>
    </row>
    <row r="26" spans="1:23" x14ac:dyDescent="0.3">
      <c r="A26" s="5">
        <v>0.75347222222222221</v>
      </c>
      <c r="B26" s="4">
        <v>245</v>
      </c>
      <c r="C26" s="4">
        <v>47</v>
      </c>
      <c r="D26" s="4">
        <v>5</v>
      </c>
      <c r="E26" s="4">
        <v>10</v>
      </c>
      <c r="F26" s="4">
        <v>9</v>
      </c>
      <c r="G26" s="4">
        <f>SUM(表格2_6[[#This Row],[31_count]:[5_count]])</f>
        <v>316</v>
      </c>
      <c r="H26" s="4">
        <f>表格2_6[[#This Row],[all_count]]*12</f>
        <v>3792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1">
        <v>0.70486111111111116</v>
      </c>
      <c r="U26">
        <v>4368</v>
      </c>
    </row>
    <row r="27" spans="1:23" x14ac:dyDescent="0.3">
      <c r="A27" s="5">
        <v>0.75694444444444453</v>
      </c>
      <c r="B27" s="4">
        <v>196</v>
      </c>
      <c r="C27" s="4">
        <v>48</v>
      </c>
      <c r="D27" s="4">
        <v>4</v>
      </c>
      <c r="E27" s="4">
        <v>1</v>
      </c>
      <c r="F27" s="4">
        <v>5</v>
      </c>
      <c r="G27" s="4">
        <f>SUM(表格2_6[[#This Row],[31_count]:[5_count]])</f>
        <v>254</v>
      </c>
      <c r="H27" s="4">
        <f>表格2_6[[#This Row],[all_count]]*12</f>
        <v>3048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>
        <v>0.70833333333333337</v>
      </c>
      <c r="U27">
        <v>4368</v>
      </c>
    </row>
    <row r="28" spans="1:23" x14ac:dyDescent="0.3">
      <c r="A28" s="5">
        <v>0.76041666666666663</v>
      </c>
      <c r="B28" s="4">
        <v>193</v>
      </c>
      <c r="C28" s="4">
        <v>59</v>
      </c>
      <c r="D28" s="4">
        <v>1</v>
      </c>
      <c r="E28" s="4">
        <v>4</v>
      </c>
      <c r="F28" s="4">
        <v>3</v>
      </c>
      <c r="G28" s="4">
        <f>SUM(表格2_6[[#This Row],[31_count]:[5_count]])</f>
        <v>260</v>
      </c>
      <c r="H28" s="4">
        <f>表格2_6[[#This Row],[all_count]]*12</f>
        <v>3120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1">
        <v>0.71180555555555547</v>
      </c>
      <c r="U28">
        <v>4284</v>
      </c>
    </row>
    <row r="29" spans="1:23" x14ac:dyDescent="0.3">
      <c r="A29" s="5">
        <v>0.76388888888888884</v>
      </c>
      <c r="B29" s="4">
        <v>193</v>
      </c>
      <c r="C29" s="4">
        <v>59</v>
      </c>
      <c r="D29" s="4">
        <v>1</v>
      </c>
      <c r="E29" s="4">
        <v>4</v>
      </c>
      <c r="F29" s="4">
        <v>3</v>
      </c>
      <c r="G29" s="4">
        <f>SUM(表格2_6[[#This Row],[31_count]:[5_count]])</f>
        <v>260</v>
      </c>
      <c r="H29" s="4">
        <f>表格2_6[[#This Row],[all_count]]*12</f>
        <v>3120</v>
      </c>
      <c r="I29" s="4"/>
      <c r="T29" s="5">
        <v>0.71527777777777779</v>
      </c>
      <c r="U29">
        <v>4284</v>
      </c>
    </row>
    <row r="30" spans="1:23" x14ac:dyDescent="0.3">
      <c r="A30" s="5">
        <v>0.76736111111111116</v>
      </c>
      <c r="B30" s="4">
        <v>201</v>
      </c>
      <c r="C30" s="4">
        <v>48</v>
      </c>
      <c r="D30" s="4">
        <v>6</v>
      </c>
      <c r="E30" s="4">
        <v>6</v>
      </c>
      <c r="F30" s="4">
        <v>4</v>
      </c>
      <c r="G30" s="4">
        <f>SUM(表格2_6[[#This Row],[31_count]:[5_count]])</f>
        <v>265</v>
      </c>
      <c r="H30" s="4">
        <f>表格2_6[[#This Row],[all_count]]*12</f>
        <v>3180</v>
      </c>
      <c r="I30" s="4"/>
      <c r="T30" s="11">
        <v>0.71875</v>
      </c>
      <c r="U30">
        <v>4188</v>
      </c>
    </row>
    <row r="31" spans="1:23" x14ac:dyDescent="0.3">
      <c r="A31" s="5">
        <v>0.77083333333333337</v>
      </c>
      <c r="B31" s="4">
        <v>254</v>
      </c>
      <c r="C31" s="4">
        <v>51</v>
      </c>
      <c r="D31" s="4">
        <v>7</v>
      </c>
      <c r="E31" s="4">
        <v>4</v>
      </c>
      <c r="F31" s="4">
        <v>0</v>
      </c>
      <c r="G31" s="4">
        <f>SUM(表格2_6[[#This Row],[31_count]:[5_count]])</f>
        <v>316</v>
      </c>
      <c r="H31" s="4">
        <f>表格2_6[[#This Row],[all_count]]*12</f>
        <v>3792</v>
      </c>
      <c r="I31" s="4"/>
      <c r="T31" s="5">
        <v>0.72222222222222221</v>
      </c>
      <c r="U31">
        <v>4188</v>
      </c>
    </row>
    <row r="32" spans="1:23" x14ac:dyDescent="0.3">
      <c r="A32" s="5">
        <v>0.77430555555555547</v>
      </c>
      <c r="B32" s="4">
        <v>254</v>
      </c>
      <c r="C32" s="4">
        <v>51</v>
      </c>
      <c r="D32" s="4">
        <v>7</v>
      </c>
      <c r="E32" s="4">
        <v>4</v>
      </c>
      <c r="F32" s="4">
        <v>0</v>
      </c>
      <c r="G32" s="4">
        <f>SUM(表格2_6[[#This Row],[31_count]:[5_count]])</f>
        <v>316</v>
      </c>
      <c r="H32" s="4">
        <f>表格2_6[[#This Row],[all_count]]*12</f>
        <v>3792</v>
      </c>
      <c r="I32" s="4"/>
      <c r="T32" s="11">
        <v>0.72569444444444453</v>
      </c>
      <c r="U32">
        <v>4356</v>
      </c>
    </row>
    <row r="33" spans="1:21" x14ac:dyDescent="0.3">
      <c r="A33" s="5">
        <v>0.77777777777777779</v>
      </c>
      <c r="B33" s="4">
        <v>257</v>
      </c>
      <c r="C33" s="4">
        <v>57</v>
      </c>
      <c r="D33" s="4">
        <v>6</v>
      </c>
      <c r="E33" s="4">
        <v>7</v>
      </c>
      <c r="F33" s="4">
        <v>4</v>
      </c>
      <c r="G33" s="4">
        <f>SUM(表格2_6[[#This Row],[31_count]:[5_count]])</f>
        <v>331</v>
      </c>
      <c r="H33" s="4">
        <f>表格2_6[[#This Row],[all_count]]*12</f>
        <v>3972</v>
      </c>
      <c r="I33" s="4"/>
      <c r="T33" s="5">
        <v>0.72916666666666663</v>
      </c>
      <c r="U33">
        <v>4608</v>
      </c>
    </row>
    <row r="34" spans="1:21" x14ac:dyDescent="0.3">
      <c r="A34" s="5">
        <v>0.78125</v>
      </c>
      <c r="B34" s="4">
        <v>301</v>
      </c>
      <c r="C34" s="4">
        <v>55</v>
      </c>
      <c r="D34" s="4">
        <v>9</v>
      </c>
      <c r="E34" s="4">
        <v>2</v>
      </c>
      <c r="F34" s="4">
        <v>3</v>
      </c>
      <c r="G34" s="4">
        <f>SUM(表格2_6[[#This Row],[31_count]:[5_count]])</f>
        <v>370</v>
      </c>
      <c r="H34" s="4">
        <f>表格2_6[[#This Row],[all_count]]*12</f>
        <v>4440</v>
      </c>
      <c r="I34" s="4"/>
      <c r="T34" s="11">
        <v>0.73263888888888884</v>
      </c>
      <c r="U34">
        <v>4608</v>
      </c>
    </row>
    <row r="35" spans="1:21" x14ac:dyDescent="0.3">
      <c r="A35" s="5">
        <v>0.78472222222222221</v>
      </c>
      <c r="B35" s="4">
        <v>301</v>
      </c>
      <c r="C35" s="4">
        <v>55</v>
      </c>
      <c r="D35" s="4">
        <v>9</v>
      </c>
      <c r="E35" s="4">
        <v>2</v>
      </c>
      <c r="F35" s="4">
        <v>3</v>
      </c>
      <c r="G35" s="4">
        <f>SUM(表格2_6[[#This Row],[31_count]:[5_count]])</f>
        <v>370</v>
      </c>
      <c r="H35" s="4">
        <f>表格2_6[[#This Row],[all_count]]*12</f>
        <v>4440</v>
      </c>
      <c r="I35" s="4"/>
      <c r="T35" s="5">
        <v>0.73611111111111116</v>
      </c>
      <c r="U35">
        <v>4116</v>
      </c>
    </row>
    <row r="36" spans="1:21" x14ac:dyDescent="0.3">
      <c r="A36" s="5">
        <v>0.78819444444444453</v>
      </c>
      <c r="B36" s="4">
        <v>273</v>
      </c>
      <c r="C36" s="4">
        <v>63</v>
      </c>
      <c r="D36" s="4">
        <v>8</v>
      </c>
      <c r="E36" s="4">
        <v>5</v>
      </c>
      <c r="F36" s="4">
        <v>3</v>
      </c>
      <c r="G36" s="4">
        <f>SUM(表格2_6[[#This Row],[31_count]:[5_count]])</f>
        <v>352</v>
      </c>
      <c r="H36" s="4">
        <f>表格2_6[[#This Row],[all_count]]*12</f>
        <v>4224</v>
      </c>
      <c r="I36" s="4"/>
      <c r="T36" s="11">
        <v>0.73958333333333337</v>
      </c>
      <c r="U36">
        <v>4368</v>
      </c>
    </row>
    <row r="37" spans="1:21" x14ac:dyDescent="0.3">
      <c r="A37" s="5">
        <v>0.79166666666666663</v>
      </c>
      <c r="B37" s="4">
        <v>273</v>
      </c>
      <c r="C37" s="4">
        <v>63</v>
      </c>
      <c r="D37" s="4">
        <v>8</v>
      </c>
      <c r="E37" s="4">
        <v>5</v>
      </c>
      <c r="F37" s="4">
        <v>3</v>
      </c>
      <c r="G37" s="4">
        <f>SUM(表格2_6[[#This Row],[31_count]:[5_count]])</f>
        <v>352</v>
      </c>
      <c r="H37" s="4">
        <f>表格2_6[[#This Row],[all_count]]*12</f>
        <v>4224</v>
      </c>
      <c r="I37" s="4">
        <f>MAX(H26:H37)</f>
        <v>4440</v>
      </c>
      <c r="T37" s="5">
        <v>0.74305555555555547</v>
      </c>
      <c r="U37">
        <v>4368</v>
      </c>
    </row>
    <row r="38" spans="1:21" x14ac:dyDescent="0.3">
      <c r="A38" s="5">
        <v>0.79513888888888884</v>
      </c>
      <c r="B38" s="4">
        <v>291</v>
      </c>
      <c r="C38" s="4">
        <v>47</v>
      </c>
      <c r="D38" s="4">
        <v>9</v>
      </c>
      <c r="E38" s="4">
        <v>5</v>
      </c>
      <c r="F38" s="4">
        <v>8</v>
      </c>
      <c r="G38" s="4">
        <f>SUM(表格2_6[[#This Row],[31_count]:[5_count]])</f>
        <v>360</v>
      </c>
      <c r="H38" s="4">
        <f>表格2_6[[#This Row],[all_count]]*12</f>
        <v>4320</v>
      </c>
      <c r="I38" s="4"/>
      <c r="T38" s="11">
        <v>0.74652777777777779</v>
      </c>
      <c r="U38">
        <v>4116</v>
      </c>
    </row>
    <row r="39" spans="1:21" x14ac:dyDescent="0.3">
      <c r="A39" s="5">
        <v>0.79861111111111116</v>
      </c>
      <c r="B39" s="4">
        <v>320</v>
      </c>
      <c r="C39" s="4">
        <v>50</v>
      </c>
      <c r="D39" s="4">
        <v>4</v>
      </c>
      <c r="E39" s="4">
        <v>7</v>
      </c>
      <c r="F39" s="4">
        <v>0</v>
      </c>
      <c r="G39" s="4">
        <f>SUM(表格2_6[[#This Row],[31_count]:[5_count]])</f>
        <v>381</v>
      </c>
      <c r="H39" s="4">
        <f>表格2_6[[#This Row],[all_count]]*12</f>
        <v>4572</v>
      </c>
      <c r="I39" s="4"/>
      <c r="T39" s="5">
        <v>0.75</v>
      </c>
      <c r="U39">
        <v>4116</v>
      </c>
    </row>
    <row r="40" spans="1:21" x14ac:dyDescent="0.3">
      <c r="A40" s="5">
        <v>0.80208333333333337</v>
      </c>
      <c r="B40" s="4">
        <v>271</v>
      </c>
      <c r="C40" s="4">
        <v>49</v>
      </c>
      <c r="D40" s="4">
        <v>7</v>
      </c>
      <c r="E40" s="4">
        <v>8</v>
      </c>
      <c r="F40" s="4">
        <v>6</v>
      </c>
      <c r="G40" s="4">
        <f>SUM(表格2_6[[#This Row],[31_count]:[5_count]])</f>
        <v>341</v>
      </c>
      <c r="H40" s="4">
        <f>表格2_6[[#This Row],[all_count]]*12</f>
        <v>4092</v>
      </c>
      <c r="I40" s="4"/>
      <c r="T40" s="11">
        <v>0.75347222222222221</v>
      </c>
      <c r="U40">
        <v>3792</v>
      </c>
    </row>
    <row r="41" spans="1:21" x14ac:dyDescent="0.3">
      <c r="A41" s="5">
        <v>0.80555555555555547</v>
      </c>
      <c r="B41" s="4">
        <v>271</v>
      </c>
      <c r="C41" s="4">
        <v>49</v>
      </c>
      <c r="D41" s="4">
        <v>7</v>
      </c>
      <c r="E41" s="4">
        <v>8</v>
      </c>
      <c r="F41" s="4">
        <v>6</v>
      </c>
      <c r="G41" s="4">
        <f>SUM(表格2_6[[#This Row],[31_count]:[5_count]])</f>
        <v>341</v>
      </c>
      <c r="H41" s="4">
        <f>表格2_6[[#This Row],[all_count]]*12</f>
        <v>4092</v>
      </c>
      <c r="I41" s="4"/>
      <c r="T41" s="5">
        <v>0.75694444444444453</v>
      </c>
      <c r="U41">
        <v>3048</v>
      </c>
    </row>
    <row r="42" spans="1:21" x14ac:dyDescent="0.3">
      <c r="A42" s="5">
        <v>0.80902777777777779</v>
      </c>
      <c r="B42" s="4">
        <v>287</v>
      </c>
      <c r="C42" s="4">
        <v>66</v>
      </c>
      <c r="D42" s="4">
        <v>5</v>
      </c>
      <c r="E42" s="4">
        <v>2</v>
      </c>
      <c r="F42" s="4">
        <v>6</v>
      </c>
      <c r="G42" s="4">
        <f>SUM(表格2_6[[#This Row],[31_count]:[5_count]])</f>
        <v>366</v>
      </c>
      <c r="H42" s="4">
        <f>表格2_6[[#This Row],[all_count]]*12</f>
        <v>4392</v>
      </c>
      <c r="I42" s="4"/>
      <c r="T42" s="11">
        <v>0.76041666666666663</v>
      </c>
      <c r="U42">
        <v>3120</v>
      </c>
    </row>
    <row r="43" spans="1:21" x14ac:dyDescent="0.3">
      <c r="A43" s="5">
        <v>0.8125</v>
      </c>
      <c r="B43" s="4">
        <v>284</v>
      </c>
      <c r="C43" s="4">
        <v>55</v>
      </c>
      <c r="D43" s="4">
        <v>3</v>
      </c>
      <c r="E43" s="4">
        <v>10</v>
      </c>
      <c r="F43" s="4">
        <v>6</v>
      </c>
      <c r="G43" s="4">
        <f>SUM(表格2_6[[#This Row],[31_count]:[5_count]])</f>
        <v>358</v>
      </c>
      <c r="H43" s="4">
        <f>表格2_6[[#This Row],[all_count]]*12</f>
        <v>4296</v>
      </c>
      <c r="I43" s="4"/>
      <c r="T43" s="5">
        <v>0.76388888888888884</v>
      </c>
      <c r="U43">
        <v>3120</v>
      </c>
    </row>
    <row r="44" spans="1:21" x14ac:dyDescent="0.3">
      <c r="A44" s="5">
        <v>0.81597222222222221</v>
      </c>
      <c r="B44" s="4">
        <v>284</v>
      </c>
      <c r="C44" s="4">
        <v>55</v>
      </c>
      <c r="D44" s="4">
        <v>3</v>
      </c>
      <c r="E44" s="4">
        <v>10</v>
      </c>
      <c r="F44" s="4">
        <v>6</v>
      </c>
      <c r="G44" s="4">
        <f>SUM(表格2_6[[#This Row],[31_count]:[5_count]])</f>
        <v>358</v>
      </c>
      <c r="H44" s="4">
        <f>表格2_6[[#This Row],[all_count]]*12</f>
        <v>4296</v>
      </c>
      <c r="I44" s="4"/>
      <c r="T44" s="11">
        <v>0.76736111111111116</v>
      </c>
      <c r="U44">
        <v>3180</v>
      </c>
    </row>
    <row r="45" spans="1:21" x14ac:dyDescent="0.3">
      <c r="A45" s="5">
        <v>0.81944444444444453</v>
      </c>
      <c r="B45" s="4">
        <v>275</v>
      </c>
      <c r="C45" s="4">
        <v>44</v>
      </c>
      <c r="D45" s="4">
        <v>6</v>
      </c>
      <c r="E45" s="4">
        <v>9</v>
      </c>
      <c r="F45" s="4">
        <v>5</v>
      </c>
      <c r="G45" s="4">
        <f>SUM(表格2_6[[#This Row],[31_count]:[5_count]])</f>
        <v>339</v>
      </c>
      <c r="H45" s="4">
        <f>表格2_6[[#This Row],[all_count]]*12</f>
        <v>4068</v>
      </c>
      <c r="I45" s="4"/>
      <c r="T45" s="5">
        <v>0.77083333333333337</v>
      </c>
      <c r="U45">
        <v>3792</v>
      </c>
    </row>
    <row r="46" spans="1:21" x14ac:dyDescent="0.3">
      <c r="A46" s="5">
        <v>0.82291666666666663</v>
      </c>
      <c r="B46" s="4">
        <v>274</v>
      </c>
      <c r="C46" s="4">
        <v>54</v>
      </c>
      <c r="D46" s="4">
        <v>8</v>
      </c>
      <c r="E46" s="4">
        <v>5</v>
      </c>
      <c r="F46" s="4">
        <v>7</v>
      </c>
      <c r="G46" s="4">
        <f>SUM(表格2_6[[#This Row],[31_count]:[5_count]])</f>
        <v>348</v>
      </c>
      <c r="H46" s="4">
        <f>表格2_6[[#This Row],[all_count]]*12</f>
        <v>4176</v>
      </c>
      <c r="I46" s="4"/>
      <c r="T46" s="11">
        <v>0.77430555555555547</v>
      </c>
      <c r="U46">
        <v>3792</v>
      </c>
    </row>
    <row r="47" spans="1:21" x14ac:dyDescent="0.3">
      <c r="A47" s="5">
        <v>0.82638888888888884</v>
      </c>
      <c r="B47" s="4">
        <v>274</v>
      </c>
      <c r="C47" s="4">
        <v>54</v>
      </c>
      <c r="D47" s="4">
        <v>8</v>
      </c>
      <c r="E47" s="4">
        <v>5</v>
      </c>
      <c r="F47" s="4">
        <v>7</v>
      </c>
      <c r="G47" s="4">
        <f>SUM(表格2_6[[#This Row],[31_count]:[5_count]])</f>
        <v>348</v>
      </c>
      <c r="H47" s="4">
        <f>表格2_6[[#This Row],[all_count]]*12</f>
        <v>4176</v>
      </c>
      <c r="I47" s="4"/>
      <c r="T47" s="5">
        <v>0.77777777777777779</v>
      </c>
      <c r="U47">
        <v>3972</v>
      </c>
    </row>
    <row r="48" spans="1:21" x14ac:dyDescent="0.3">
      <c r="A48" s="5">
        <v>0.82986111111111116</v>
      </c>
      <c r="B48" s="4">
        <v>276</v>
      </c>
      <c r="C48" s="4">
        <v>68</v>
      </c>
      <c r="D48" s="4">
        <v>6</v>
      </c>
      <c r="E48" s="4">
        <v>9</v>
      </c>
      <c r="F48" s="4">
        <v>4</v>
      </c>
      <c r="G48" s="4">
        <f>SUM(表格2_6[[#This Row],[31_count]:[5_count]])</f>
        <v>363</v>
      </c>
      <c r="H48" s="4">
        <f>表格2_6[[#This Row],[all_count]]*12</f>
        <v>4356</v>
      </c>
      <c r="I48" s="4"/>
      <c r="T48" s="11">
        <v>0.78125</v>
      </c>
      <c r="U48">
        <v>4440</v>
      </c>
    </row>
    <row r="49" spans="1:21" x14ac:dyDescent="0.3">
      <c r="A49" s="5">
        <v>0.83333333333333337</v>
      </c>
      <c r="B49" s="4">
        <v>276</v>
      </c>
      <c r="C49" s="4">
        <v>68</v>
      </c>
      <c r="D49" s="4">
        <v>6</v>
      </c>
      <c r="E49" s="4">
        <v>9</v>
      </c>
      <c r="F49" s="4">
        <v>4</v>
      </c>
      <c r="G49" s="4">
        <f>SUM(表格2_6[[#This Row],[31_count]:[5_count]])</f>
        <v>363</v>
      </c>
      <c r="H49" s="4">
        <f>表格2_6[[#This Row],[all_count]]*12</f>
        <v>4356</v>
      </c>
      <c r="I49" s="4">
        <f>MAX(H38:H49)</f>
        <v>4572</v>
      </c>
      <c r="T49" s="5">
        <v>0.78472222222222221</v>
      </c>
      <c r="U49">
        <v>4440</v>
      </c>
    </row>
    <row r="50" spans="1:21" x14ac:dyDescent="0.3">
      <c r="T50" s="11">
        <v>0.78819444444444453</v>
      </c>
      <c r="U50">
        <v>4224</v>
      </c>
    </row>
    <row r="51" spans="1:21" x14ac:dyDescent="0.3">
      <c r="T51" s="5">
        <v>0.79166666666666663</v>
      </c>
      <c r="U51">
        <v>4224</v>
      </c>
    </row>
    <row r="52" spans="1:21" x14ac:dyDescent="0.3">
      <c r="T52" s="11">
        <v>0.79513888888888884</v>
      </c>
      <c r="U52">
        <v>4320</v>
      </c>
    </row>
    <row r="53" spans="1:21" x14ac:dyDescent="0.3">
      <c r="T53" s="5">
        <v>0.79861111111111116</v>
      </c>
      <c r="U53">
        <v>4572</v>
      </c>
    </row>
    <row r="54" spans="1:21" x14ac:dyDescent="0.3">
      <c r="T54" s="11">
        <v>0.80208333333333337</v>
      </c>
      <c r="U54">
        <v>4092</v>
      </c>
    </row>
    <row r="55" spans="1:21" x14ac:dyDescent="0.3">
      <c r="T55" s="5">
        <v>0.80555555555555547</v>
      </c>
      <c r="U55">
        <v>4092</v>
      </c>
    </row>
    <row r="56" spans="1:21" x14ac:dyDescent="0.3">
      <c r="T56" s="11">
        <v>0.80902777777777779</v>
      </c>
      <c r="U56">
        <v>4392</v>
      </c>
    </row>
    <row r="57" spans="1:21" x14ac:dyDescent="0.3">
      <c r="T57" s="5">
        <v>0.8125</v>
      </c>
      <c r="U57">
        <v>4296</v>
      </c>
    </row>
    <row r="58" spans="1:21" x14ac:dyDescent="0.3">
      <c r="T58" s="11">
        <v>0.81597222222222221</v>
      </c>
      <c r="U58">
        <v>4296</v>
      </c>
    </row>
    <row r="59" spans="1:21" x14ac:dyDescent="0.3">
      <c r="T59" s="5">
        <v>0.81944444444444453</v>
      </c>
      <c r="U59">
        <v>4068</v>
      </c>
    </row>
    <row r="60" spans="1:21" x14ac:dyDescent="0.3">
      <c r="T60" s="11">
        <v>0.82291666666666663</v>
      </c>
      <c r="U60">
        <v>4176</v>
      </c>
    </row>
    <row r="61" spans="1:21" x14ac:dyDescent="0.3">
      <c r="T61" s="5">
        <v>0.82638888888888884</v>
      </c>
      <c r="U61">
        <v>4176</v>
      </c>
    </row>
    <row r="62" spans="1:21" x14ac:dyDescent="0.3">
      <c r="T62" s="11">
        <v>0.82986111111111116</v>
      </c>
      <c r="U62">
        <v>4356</v>
      </c>
    </row>
    <row r="63" spans="1:21" x14ac:dyDescent="0.3">
      <c r="T63" s="12">
        <v>0.83333333333333337</v>
      </c>
      <c r="U63">
        <v>4356</v>
      </c>
    </row>
  </sheetData>
  <phoneticPr fontId="18" type="noConversion"/>
  <pageMargins left="0.7" right="0.7" top="0.75" bottom="0.75" header="0.3" footer="0.3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zoomScale="85" zoomScaleNormal="85" workbookViewId="0">
      <selection activeCell="Q12" sqref="Q12"/>
    </sheetView>
  </sheetViews>
  <sheetFormatPr defaultRowHeight="16.2" x14ac:dyDescent="0.3"/>
  <cols>
    <col min="21" max="21" width="8.88671875" customWidth="1"/>
    <col min="22" max="22" width="11.44140625" customWidth="1"/>
    <col min="23" max="23" width="12.21875" bestFit="1" customWidth="1"/>
  </cols>
  <sheetData>
    <row r="1" spans="1:23" x14ac:dyDescent="0.3">
      <c r="A1" s="4" t="s">
        <v>22</v>
      </c>
      <c r="B1" s="4" t="s">
        <v>2</v>
      </c>
      <c r="C1" s="4" t="s">
        <v>5</v>
      </c>
      <c r="D1" s="4" t="s">
        <v>8</v>
      </c>
      <c r="E1" s="4" t="s">
        <v>11</v>
      </c>
      <c r="F1" s="4" t="s">
        <v>14</v>
      </c>
      <c r="G1" s="4" t="s">
        <v>46</v>
      </c>
      <c r="H1" s="4" t="s">
        <v>35</v>
      </c>
      <c r="I1" s="4" t="s">
        <v>47</v>
      </c>
    </row>
    <row r="2" spans="1:23" x14ac:dyDescent="0.3">
      <c r="A2" s="5">
        <v>0.67013888888888884</v>
      </c>
      <c r="B2" s="4">
        <v>277</v>
      </c>
      <c r="C2" s="4">
        <v>82</v>
      </c>
      <c r="D2" s="4">
        <v>10</v>
      </c>
      <c r="E2" s="4">
        <v>16</v>
      </c>
      <c r="F2" s="4">
        <v>15</v>
      </c>
      <c r="G2" s="4">
        <f>SUM(表格3_9[[#This Row],[31_count]:[5_count]])</f>
        <v>400</v>
      </c>
      <c r="H2" s="4">
        <f>表格3_9[[#This Row],[all_count]]*12</f>
        <v>4800</v>
      </c>
      <c r="I2" s="4"/>
    </row>
    <row r="3" spans="1:23" x14ac:dyDescent="0.3">
      <c r="A3" s="5">
        <v>0.67361111111111116</v>
      </c>
      <c r="B3" s="4">
        <v>234</v>
      </c>
      <c r="C3" s="4">
        <v>65</v>
      </c>
      <c r="D3" s="4">
        <v>9</v>
      </c>
      <c r="E3" s="4">
        <v>17</v>
      </c>
      <c r="F3" s="4">
        <v>14</v>
      </c>
      <c r="G3" s="4">
        <f>SUM(表格3_9[[#This Row],[31_count]:[5_count]])</f>
        <v>339</v>
      </c>
      <c r="H3" s="4">
        <f>表格3_9[[#This Row],[all_count]]*12</f>
        <v>4068</v>
      </c>
      <c r="I3" s="4"/>
    </row>
    <row r="4" spans="1:23" x14ac:dyDescent="0.3">
      <c r="A4" s="5">
        <v>0.67708333333333337</v>
      </c>
      <c r="B4" s="4">
        <v>294</v>
      </c>
      <c r="C4" s="4">
        <v>67</v>
      </c>
      <c r="D4" s="4">
        <v>8</v>
      </c>
      <c r="E4" s="4">
        <v>23</v>
      </c>
      <c r="F4" s="4">
        <v>21</v>
      </c>
      <c r="G4" s="4">
        <f>SUM(表格3_9[[#This Row],[31_count]:[5_count]])</f>
        <v>413</v>
      </c>
      <c r="H4" s="4">
        <f>表格3_9[[#This Row],[all_count]]*12</f>
        <v>4956</v>
      </c>
      <c r="I4" s="4"/>
    </row>
    <row r="5" spans="1:23" x14ac:dyDescent="0.3">
      <c r="A5" s="5">
        <v>0.68055555555555547</v>
      </c>
      <c r="B5" s="4">
        <v>294</v>
      </c>
      <c r="C5" s="4">
        <v>67</v>
      </c>
      <c r="D5" s="4">
        <v>8</v>
      </c>
      <c r="E5" s="4">
        <v>23</v>
      </c>
      <c r="F5" s="4">
        <v>21</v>
      </c>
      <c r="G5" s="4">
        <f>SUM(表格3_9[[#This Row],[31_count]:[5_count]])</f>
        <v>413</v>
      </c>
      <c r="H5" s="4">
        <f>表格3_9[[#This Row],[all_count]]*12</f>
        <v>4956</v>
      </c>
      <c r="I5" s="4"/>
    </row>
    <row r="6" spans="1:23" x14ac:dyDescent="0.3">
      <c r="A6" s="5">
        <v>0.68402777777777779</v>
      </c>
      <c r="B6" s="4">
        <v>283</v>
      </c>
      <c r="C6" s="4">
        <v>78</v>
      </c>
      <c r="D6" s="4">
        <v>11</v>
      </c>
      <c r="E6" s="4">
        <v>12</v>
      </c>
      <c r="F6" s="4">
        <v>18</v>
      </c>
      <c r="G6" s="4">
        <f>SUM(表格3_9[[#This Row],[31_count]:[5_count]])</f>
        <v>402</v>
      </c>
      <c r="H6" s="4">
        <f>表格3_9[[#This Row],[all_count]]*12</f>
        <v>4824</v>
      </c>
      <c r="I6" s="4"/>
    </row>
    <row r="7" spans="1:23" x14ac:dyDescent="0.3">
      <c r="A7" s="5">
        <v>0.6875</v>
      </c>
      <c r="B7" s="4">
        <v>282</v>
      </c>
      <c r="C7" s="4">
        <v>80</v>
      </c>
      <c r="D7" s="4">
        <v>5</v>
      </c>
      <c r="E7" s="4">
        <v>15</v>
      </c>
      <c r="F7" s="4">
        <v>24</v>
      </c>
      <c r="G7" s="4">
        <f>SUM(表格3_9[[#This Row],[31_count]:[5_count]])</f>
        <v>406</v>
      </c>
      <c r="H7" s="4">
        <f>表格3_9[[#This Row],[all_count]]*12</f>
        <v>4872</v>
      </c>
      <c r="I7" s="4"/>
    </row>
    <row r="8" spans="1:23" x14ac:dyDescent="0.3">
      <c r="A8" s="5">
        <v>0.69097222222222221</v>
      </c>
      <c r="B8" s="4">
        <v>282</v>
      </c>
      <c r="C8" s="4">
        <v>80</v>
      </c>
      <c r="D8" s="4">
        <v>5</v>
      </c>
      <c r="E8" s="4">
        <v>15</v>
      </c>
      <c r="F8" s="4">
        <v>24</v>
      </c>
      <c r="G8" s="4">
        <f>SUM(表格3_9[[#This Row],[31_count]:[5_count]])</f>
        <v>406</v>
      </c>
      <c r="H8" s="4">
        <f>表格3_9[[#This Row],[all_count]]*12</f>
        <v>4872</v>
      </c>
      <c r="I8" s="4"/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44</v>
      </c>
      <c r="T8" s="10" t="s">
        <v>22</v>
      </c>
      <c r="U8" t="s">
        <v>34</v>
      </c>
      <c r="V8" s="2" t="s">
        <v>36</v>
      </c>
      <c r="W8" t="s">
        <v>45</v>
      </c>
    </row>
    <row r="9" spans="1:23" x14ac:dyDescent="0.3">
      <c r="A9" s="5">
        <v>0.69444444444444453</v>
      </c>
      <c r="B9" s="4">
        <v>277</v>
      </c>
      <c r="C9" s="4">
        <v>73</v>
      </c>
      <c r="D9" s="4">
        <v>10</v>
      </c>
      <c r="E9" s="4">
        <v>10</v>
      </c>
      <c r="F9" s="4">
        <v>21</v>
      </c>
      <c r="G9" s="4">
        <f>SUM(表格3_9[[#This Row],[31_count]:[5_count]])</f>
        <v>391</v>
      </c>
      <c r="H9" s="4">
        <f>表格3_9[[#This Row],[all_count]]*12</f>
        <v>4692</v>
      </c>
      <c r="I9" s="4"/>
      <c r="L9" s="4">
        <f>GETPIVOTDATA("欄1",$V$8)</f>
        <v>4452</v>
      </c>
      <c r="M9" s="4">
        <v>4980</v>
      </c>
      <c r="N9" s="4">
        <f>L9/M9*180</f>
        <v>160.9156626506024</v>
      </c>
      <c r="O9" s="4">
        <v>0</v>
      </c>
      <c r="P9" s="4">
        <v>0</v>
      </c>
      <c r="Q9" s="4">
        <v>108</v>
      </c>
      <c r="T9" s="11">
        <v>0.67013888888888884</v>
      </c>
      <c r="U9">
        <v>4800</v>
      </c>
      <c r="V9" s="6" t="s">
        <v>48</v>
      </c>
      <c r="W9" s="1">
        <v>4452</v>
      </c>
    </row>
    <row r="10" spans="1:23" x14ac:dyDescent="0.3">
      <c r="A10" s="5">
        <v>0.69791666666666663</v>
      </c>
      <c r="B10" s="4">
        <v>291</v>
      </c>
      <c r="C10" s="4">
        <v>78</v>
      </c>
      <c r="D10" s="4">
        <v>13</v>
      </c>
      <c r="E10" s="4">
        <v>18</v>
      </c>
      <c r="F10" s="4">
        <v>15</v>
      </c>
      <c r="G10" s="4">
        <f>SUM(表格3_9[[#This Row],[31_count]:[5_count]])</f>
        <v>415</v>
      </c>
      <c r="H10" s="4">
        <f>表格3_9[[#This Row],[all_count]]*12</f>
        <v>4980</v>
      </c>
      <c r="I10" s="4"/>
      <c r="L10" s="4"/>
      <c r="M10" s="4"/>
      <c r="N10" s="4"/>
      <c r="O10" s="4">
        <f>-COS(RADIANS(N9))</f>
        <v>0.94503832671209809</v>
      </c>
      <c r="P10" s="4">
        <f>SIN(RADIANS(N9))</f>
        <v>0.32695957096435918</v>
      </c>
      <c r="Q10" s="4">
        <v>36</v>
      </c>
      <c r="T10" s="5">
        <v>0.67361111111111116</v>
      </c>
      <c r="U10">
        <v>4068</v>
      </c>
      <c r="V10" s="6" t="s">
        <v>17</v>
      </c>
      <c r="W10" s="1">
        <v>4452</v>
      </c>
    </row>
    <row r="11" spans="1:23" x14ac:dyDescent="0.3">
      <c r="A11" s="5">
        <v>0.70138888888888884</v>
      </c>
      <c r="B11" s="4">
        <v>291</v>
      </c>
      <c r="C11" s="4">
        <v>78</v>
      </c>
      <c r="D11" s="4">
        <v>13</v>
      </c>
      <c r="E11" s="4">
        <v>18</v>
      </c>
      <c r="F11" s="4">
        <v>15</v>
      </c>
      <c r="G11" s="4">
        <f>SUM(表格3_9[[#This Row],[31_count]:[5_count]])</f>
        <v>415</v>
      </c>
      <c r="H11" s="4">
        <f>表格3_9[[#This Row],[all_count]]*12</f>
        <v>4980</v>
      </c>
      <c r="I11" s="4"/>
      <c r="L11" s="4"/>
      <c r="M11" s="4"/>
      <c r="N11" s="4"/>
      <c r="O11" s="4"/>
      <c r="P11" s="4"/>
      <c r="Q11" s="4">
        <v>36</v>
      </c>
      <c r="T11" s="11">
        <v>0.67708333333333337</v>
      </c>
      <c r="U11">
        <v>4956</v>
      </c>
    </row>
    <row r="12" spans="1:23" x14ac:dyDescent="0.3">
      <c r="A12" s="5">
        <v>0.70486111111111116</v>
      </c>
      <c r="B12" s="4">
        <v>242</v>
      </c>
      <c r="C12" s="4">
        <v>55</v>
      </c>
      <c r="D12" s="4">
        <v>18</v>
      </c>
      <c r="E12" s="4">
        <v>19</v>
      </c>
      <c r="F12" s="4">
        <v>17</v>
      </c>
      <c r="G12" s="4">
        <f>SUM(表格3_9[[#This Row],[31_count]:[5_count]])</f>
        <v>351</v>
      </c>
      <c r="H12" s="4">
        <f>表格3_9[[#This Row],[all_count]]*12</f>
        <v>4212</v>
      </c>
      <c r="I12" s="4"/>
      <c r="L12" s="4"/>
      <c r="M12" s="4"/>
      <c r="N12" s="4"/>
      <c r="O12" s="4"/>
      <c r="P12" s="4"/>
      <c r="Q12" s="4">
        <v>180</v>
      </c>
      <c r="T12" s="5">
        <v>0.68055555555555547</v>
      </c>
      <c r="U12">
        <v>4956</v>
      </c>
    </row>
    <row r="13" spans="1:23" x14ac:dyDescent="0.3">
      <c r="A13" s="5">
        <v>0.70833333333333337</v>
      </c>
      <c r="B13" s="4">
        <v>242</v>
      </c>
      <c r="C13" s="4">
        <v>55</v>
      </c>
      <c r="D13" s="4">
        <v>18</v>
      </c>
      <c r="E13" s="4">
        <v>19</v>
      </c>
      <c r="F13" s="4">
        <v>17</v>
      </c>
      <c r="G13" s="4">
        <f>SUM(表格3_9[[#This Row],[31_count]:[5_count]])</f>
        <v>351</v>
      </c>
      <c r="H13" s="4">
        <f>表格3_9[[#This Row],[all_count]]*12</f>
        <v>4212</v>
      </c>
      <c r="I13" s="4">
        <f>MAX(H2:H13)</f>
        <v>4980</v>
      </c>
      <c r="T13" s="11">
        <v>0.68402777777777779</v>
      </c>
      <c r="U13">
        <v>4824</v>
      </c>
    </row>
    <row r="14" spans="1:23" x14ac:dyDescent="0.3">
      <c r="A14" s="5">
        <v>0.71180555555555547</v>
      </c>
      <c r="B14" s="4">
        <v>270</v>
      </c>
      <c r="C14" s="4">
        <v>74</v>
      </c>
      <c r="D14" s="4">
        <v>10</v>
      </c>
      <c r="E14" s="4">
        <v>19</v>
      </c>
      <c r="F14" s="4">
        <v>11</v>
      </c>
      <c r="G14" s="4">
        <f>SUM(表格3_9[[#This Row],[31_count]:[5_count]])</f>
        <v>384</v>
      </c>
      <c r="H14" s="4">
        <f>表格3_9[[#This Row],[all_count]]*12</f>
        <v>4608</v>
      </c>
      <c r="I14" s="4"/>
      <c r="L14" s="7">
        <f>L9/M9</f>
        <v>0.89397590361445778</v>
      </c>
      <c r="T14" s="5">
        <v>0.6875</v>
      </c>
      <c r="U14">
        <v>4872</v>
      </c>
    </row>
    <row r="15" spans="1:23" x14ac:dyDescent="0.3">
      <c r="A15" s="5">
        <v>0.71527777777777779</v>
      </c>
      <c r="B15" s="4">
        <v>270</v>
      </c>
      <c r="C15" s="4">
        <v>74</v>
      </c>
      <c r="D15" s="4">
        <v>10</v>
      </c>
      <c r="E15" s="4">
        <v>19</v>
      </c>
      <c r="F15" s="4">
        <v>11</v>
      </c>
      <c r="G15" s="4">
        <f>SUM(表格3_9[[#This Row],[31_count]:[5_count]])</f>
        <v>384</v>
      </c>
      <c r="H15" s="4">
        <f>表格3_9[[#This Row],[all_count]]*12</f>
        <v>4608</v>
      </c>
      <c r="I15" s="4"/>
      <c r="T15" s="11">
        <v>0.69097222222222221</v>
      </c>
      <c r="U15">
        <v>4872</v>
      </c>
    </row>
    <row r="16" spans="1:23" x14ac:dyDescent="0.3">
      <c r="A16" s="5">
        <v>0.71875</v>
      </c>
      <c r="B16" s="4">
        <v>273</v>
      </c>
      <c r="C16" s="4">
        <v>64</v>
      </c>
      <c r="D16" s="4">
        <v>10</v>
      </c>
      <c r="E16" s="4">
        <v>14</v>
      </c>
      <c r="F16" s="4">
        <v>10</v>
      </c>
      <c r="G16" s="4">
        <f>SUM(表格3_9[[#This Row],[31_count]:[5_count]])</f>
        <v>371</v>
      </c>
      <c r="H16" s="4">
        <f>表格3_9[[#This Row],[all_count]]*12</f>
        <v>4452</v>
      </c>
      <c r="I16" s="4"/>
      <c r="T16" s="5">
        <v>0.69444444444444453</v>
      </c>
      <c r="U16">
        <v>4692</v>
      </c>
    </row>
    <row r="17" spans="1:21" x14ac:dyDescent="0.3">
      <c r="A17" s="5">
        <v>0.72222222222222221</v>
      </c>
      <c r="B17" s="4">
        <v>273</v>
      </c>
      <c r="C17" s="4">
        <v>64</v>
      </c>
      <c r="D17" s="4">
        <v>10</v>
      </c>
      <c r="E17" s="4">
        <v>14</v>
      </c>
      <c r="F17" s="4">
        <v>10</v>
      </c>
      <c r="G17" s="4">
        <f>SUM(表格3_9[[#This Row],[31_count]:[5_count]])</f>
        <v>371</v>
      </c>
      <c r="H17" s="4">
        <f>表格3_9[[#This Row],[all_count]]*12</f>
        <v>4452</v>
      </c>
      <c r="I17" s="4"/>
      <c r="T17" s="11">
        <v>0.69791666666666663</v>
      </c>
      <c r="U17">
        <v>4980</v>
      </c>
    </row>
    <row r="18" spans="1:21" x14ac:dyDescent="0.3">
      <c r="A18" s="5">
        <v>0.72569444444444453</v>
      </c>
      <c r="B18" s="4">
        <v>278</v>
      </c>
      <c r="C18" s="4">
        <v>77</v>
      </c>
      <c r="D18" s="4">
        <v>12</v>
      </c>
      <c r="E18" s="4">
        <v>12</v>
      </c>
      <c r="F18" s="4">
        <v>6</v>
      </c>
      <c r="G18" s="4">
        <f>SUM(表格3_9[[#This Row],[31_count]:[5_count]])</f>
        <v>385</v>
      </c>
      <c r="H18" s="4">
        <f>表格3_9[[#This Row],[all_count]]*12</f>
        <v>4620</v>
      </c>
      <c r="I18" s="4"/>
      <c r="T18" s="5">
        <v>0.70138888888888884</v>
      </c>
      <c r="U18">
        <v>4980</v>
      </c>
    </row>
    <row r="19" spans="1:21" x14ac:dyDescent="0.3">
      <c r="A19" s="5">
        <v>0.72916666666666663</v>
      </c>
      <c r="B19" s="4">
        <v>268</v>
      </c>
      <c r="C19" s="4">
        <v>71</v>
      </c>
      <c r="D19" s="4">
        <v>3</v>
      </c>
      <c r="E19" s="4">
        <v>9</v>
      </c>
      <c r="F19" s="4">
        <v>7</v>
      </c>
      <c r="G19" s="4">
        <f>SUM(表格3_9[[#This Row],[31_count]:[5_count]])</f>
        <v>358</v>
      </c>
      <c r="H19" s="4">
        <f>表格3_9[[#This Row],[all_count]]*12</f>
        <v>4296</v>
      </c>
      <c r="I19" s="4"/>
      <c r="T19" s="11">
        <v>0.70486111111111116</v>
      </c>
      <c r="U19">
        <v>4212</v>
      </c>
    </row>
    <row r="20" spans="1:21" x14ac:dyDescent="0.3">
      <c r="A20" s="5">
        <v>0.73263888888888884</v>
      </c>
      <c r="B20" s="4">
        <v>268</v>
      </c>
      <c r="C20" s="4">
        <v>71</v>
      </c>
      <c r="D20" s="4">
        <v>3</v>
      </c>
      <c r="E20" s="4">
        <v>9</v>
      </c>
      <c r="F20" s="4">
        <v>7</v>
      </c>
      <c r="G20" s="4">
        <f>SUM(表格3_9[[#This Row],[31_count]:[5_count]])</f>
        <v>358</v>
      </c>
      <c r="H20" s="4">
        <f>表格3_9[[#This Row],[all_count]]*12</f>
        <v>4296</v>
      </c>
      <c r="I20" s="4"/>
      <c r="T20" s="5">
        <v>0.70833333333333337</v>
      </c>
      <c r="U20">
        <v>4212</v>
      </c>
    </row>
    <row r="21" spans="1:21" x14ac:dyDescent="0.3">
      <c r="A21" s="5">
        <v>0.73611111111111116</v>
      </c>
      <c r="B21" s="4">
        <v>281</v>
      </c>
      <c r="C21" s="4">
        <v>59</v>
      </c>
      <c r="D21" s="4">
        <v>9</v>
      </c>
      <c r="E21" s="4">
        <v>8</v>
      </c>
      <c r="F21" s="4">
        <v>5</v>
      </c>
      <c r="G21" s="4">
        <f>SUM(表格3_9[[#This Row],[31_count]:[5_count]])</f>
        <v>362</v>
      </c>
      <c r="H21" s="4">
        <f>表格3_9[[#This Row],[all_count]]*12</f>
        <v>4344</v>
      </c>
      <c r="I21" s="4"/>
      <c r="T21" s="11">
        <v>0.71180555555555547</v>
      </c>
      <c r="U21">
        <v>4608</v>
      </c>
    </row>
    <row r="22" spans="1:21" x14ac:dyDescent="0.3">
      <c r="A22" s="5">
        <v>0.73958333333333337</v>
      </c>
      <c r="B22" s="4">
        <v>246</v>
      </c>
      <c r="C22" s="4">
        <v>58</v>
      </c>
      <c r="D22" s="4">
        <v>11</v>
      </c>
      <c r="E22" s="4">
        <v>10</v>
      </c>
      <c r="F22" s="4">
        <v>3</v>
      </c>
      <c r="G22" s="4">
        <f>SUM(表格3_9[[#This Row],[31_count]:[5_count]])</f>
        <v>328</v>
      </c>
      <c r="H22" s="4">
        <f>表格3_9[[#This Row],[all_count]]*12</f>
        <v>3936</v>
      </c>
      <c r="I22" s="4"/>
      <c r="T22" s="5">
        <v>0.71527777777777779</v>
      </c>
      <c r="U22">
        <v>4608</v>
      </c>
    </row>
    <row r="23" spans="1:21" x14ac:dyDescent="0.3">
      <c r="A23" s="5">
        <v>0.74305555555555547</v>
      </c>
      <c r="B23" s="4">
        <v>246</v>
      </c>
      <c r="C23" s="4">
        <v>58</v>
      </c>
      <c r="D23" s="4">
        <v>11</v>
      </c>
      <c r="E23" s="4">
        <v>10</v>
      </c>
      <c r="F23" s="4">
        <v>3</v>
      </c>
      <c r="G23" s="4">
        <f>SUM(表格3_9[[#This Row],[31_count]:[5_count]])</f>
        <v>328</v>
      </c>
      <c r="H23" s="4">
        <f>表格3_9[[#This Row],[all_count]]*12</f>
        <v>3936</v>
      </c>
      <c r="I23" s="4"/>
      <c r="T23" s="11">
        <v>0.71875</v>
      </c>
      <c r="U23">
        <v>4452</v>
      </c>
    </row>
    <row r="24" spans="1:21" x14ac:dyDescent="0.3">
      <c r="A24" s="5">
        <v>0.74652777777777779</v>
      </c>
      <c r="B24" s="4">
        <v>267</v>
      </c>
      <c r="C24" s="4">
        <v>56</v>
      </c>
      <c r="D24" s="4">
        <v>9</v>
      </c>
      <c r="E24" s="4">
        <v>8</v>
      </c>
      <c r="F24" s="4">
        <v>10</v>
      </c>
      <c r="G24" s="4">
        <f>SUM(表格3_9[[#This Row],[31_count]:[5_count]])</f>
        <v>350</v>
      </c>
      <c r="H24" s="4">
        <f>表格3_9[[#This Row],[all_count]]*12</f>
        <v>4200</v>
      </c>
      <c r="I24" s="4"/>
      <c r="T24" s="5">
        <v>0.72222222222222221</v>
      </c>
      <c r="U24">
        <v>4452</v>
      </c>
    </row>
    <row r="25" spans="1:21" x14ac:dyDescent="0.3">
      <c r="A25" s="5">
        <v>0.75</v>
      </c>
      <c r="B25" s="4">
        <v>267</v>
      </c>
      <c r="C25" s="4">
        <v>56</v>
      </c>
      <c r="D25" s="4">
        <v>9</v>
      </c>
      <c r="E25" s="4">
        <v>8</v>
      </c>
      <c r="F25" s="4">
        <v>10</v>
      </c>
      <c r="G25" s="4">
        <f>SUM(表格3_9[[#This Row],[31_count]:[5_count]])</f>
        <v>350</v>
      </c>
      <c r="H25" s="4">
        <f>表格3_9[[#This Row],[all_count]]*12</f>
        <v>4200</v>
      </c>
      <c r="I25" s="4">
        <f t="shared" ref="I25" si="0">MAX(H14:H25)</f>
        <v>4620</v>
      </c>
      <c r="T25" s="11">
        <v>0.72569444444444453</v>
      </c>
      <c r="U25">
        <v>4620</v>
      </c>
    </row>
    <row r="26" spans="1:21" x14ac:dyDescent="0.3">
      <c r="A26" s="5">
        <v>0.75347222222222221</v>
      </c>
      <c r="B26" s="4">
        <v>253</v>
      </c>
      <c r="C26" s="4">
        <v>57</v>
      </c>
      <c r="D26" s="4">
        <v>11</v>
      </c>
      <c r="E26" s="4">
        <v>8</v>
      </c>
      <c r="F26" s="4">
        <v>7</v>
      </c>
      <c r="G26" s="4">
        <f>SUM(表格3_9[[#This Row],[31_count]:[5_count]])</f>
        <v>336</v>
      </c>
      <c r="H26" s="4">
        <f>表格3_9[[#This Row],[all_count]]*12</f>
        <v>4032</v>
      </c>
      <c r="I26" s="4"/>
      <c r="T26" s="5">
        <v>0.72916666666666663</v>
      </c>
      <c r="U26">
        <v>4296</v>
      </c>
    </row>
    <row r="27" spans="1:21" x14ac:dyDescent="0.3">
      <c r="A27" s="5">
        <v>0.75694444444444453</v>
      </c>
      <c r="B27" s="4">
        <v>236</v>
      </c>
      <c r="C27" s="4">
        <v>51</v>
      </c>
      <c r="D27" s="4">
        <v>6</v>
      </c>
      <c r="E27" s="4">
        <v>6</v>
      </c>
      <c r="F27" s="4">
        <v>5</v>
      </c>
      <c r="G27" s="4">
        <f>SUM(表格3_9[[#This Row],[31_count]:[5_count]])</f>
        <v>304</v>
      </c>
      <c r="H27" s="4">
        <f>表格3_9[[#This Row],[all_count]]*12</f>
        <v>3648</v>
      </c>
      <c r="I27" s="4"/>
      <c r="T27" s="11">
        <v>0.73263888888888884</v>
      </c>
      <c r="U27">
        <v>4296</v>
      </c>
    </row>
    <row r="28" spans="1:21" x14ac:dyDescent="0.3">
      <c r="A28" s="5">
        <v>0.76041666666666663</v>
      </c>
      <c r="B28" s="4">
        <v>184</v>
      </c>
      <c r="C28" s="4">
        <v>39</v>
      </c>
      <c r="D28" s="4">
        <v>10</v>
      </c>
      <c r="E28" s="4">
        <v>5</v>
      </c>
      <c r="F28" s="4">
        <v>10</v>
      </c>
      <c r="G28" s="4">
        <f>SUM(表格3_9[[#This Row],[31_count]:[5_count]])</f>
        <v>248</v>
      </c>
      <c r="H28" s="4">
        <f>表格3_9[[#This Row],[all_count]]*12</f>
        <v>2976</v>
      </c>
      <c r="I28" s="4"/>
      <c r="T28" s="5">
        <v>0.73611111111111116</v>
      </c>
      <c r="U28">
        <v>4344</v>
      </c>
    </row>
    <row r="29" spans="1:21" x14ac:dyDescent="0.3">
      <c r="A29" s="5">
        <v>0.76388888888888884</v>
      </c>
      <c r="B29" s="4">
        <v>184</v>
      </c>
      <c r="C29" s="4">
        <v>39</v>
      </c>
      <c r="D29" s="4">
        <v>10</v>
      </c>
      <c r="E29" s="4">
        <v>5</v>
      </c>
      <c r="F29" s="4">
        <v>10</v>
      </c>
      <c r="G29" s="4">
        <f>SUM(表格3_9[[#This Row],[31_count]:[5_count]])</f>
        <v>248</v>
      </c>
      <c r="H29" s="4">
        <f>表格3_9[[#This Row],[all_count]]*12</f>
        <v>2976</v>
      </c>
      <c r="I29" s="4"/>
      <c r="T29" s="11">
        <v>0.73958333333333337</v>
      </c>
      <c r="U29">
        <v>3936</v>
      </c>
    </row>
    <row r="30" spans="1:21" x14ac:dyDescent="0.3">
      <c r="A30" s="5">
        <v>0.76736111111111116</v>
      </c>
      <c r="B30" s="4">
        <v>246</v>
      </c>
      <c r="C30" s="4">
        <v>55</v>
      </c>
      <c r="D30" s="4">
        <v>10</v>
      </c>
      <c r="E30" s="4">
        <v>4</v>
      </c>
      <c r="F30" s="4">
        <v>2</v>
      </c>
      <c r="G30" s="4">
        <f>SUM(表格3_9[[#This Row],[31_count]:[5_count]])</f>
        <v>317</v>
      </c>
      <c r="H30" s="4">
        <f>表格3_9[[#This Row],[all_count]]*12</f>
        <v>3804</v>
      </c>
      <c r="I30" s="4"/>
      <c r="T30" s="5">
        <v>0.74305555555555547</v>
      </c>
      <c r="U30">
        <v>3936</v>
      </c>
    </row>
    <row r="31" spans="1:21" x14ac:dyDescent="0.3">
      <c r="A31" s="5">
        <v>0.77083333333333337</v>
      </c>
      <c r="B31" s="4">
        <v>260</v>
      </c>
      <c r="C31" s="4">
        <v>69</v>
      </c>
      <c r="D31" s="4">
        <v>15</v>
      </c>
      <c r="E31" s="4">
        <v>8</v>
      </c>
      <c r="F31" s="4">
        <v>7</v>
      </c>
      <c r="G31" s="4">
        <f>SUM(表格3_9[[#This Row],[31_count]:[5_count]])</f>
        <v>359</v>
      </c>
      <c r="H31" s="4">
        <f>表格3_9[[#This Row],[all_count]]*12</f>
        <v>4308</v>
      </c>
      <c r="I31" s="4"/>
      <c r="T31" s="11">
        <v>0.74652777777777779</v>
      </c>
      <c r="U31">
        <v>4200</v>
      </c>
    </row>
    <row r="32" spans="1:21" x14ac:dyDescent="0.3">
      <c r="A32" s="5">
        <v>0.77430555555555547</v>
      </c>
      <c r="B32" s="4">
        <v>260</v>
      </c>
      <c r="C32" s="4">
        <v>69</v>
      </c>
      <c r="D32" s="4">
        <v>15</v>
      </c>
      <c r="E32" s="4">
        <v>8</v>
      </c>
      <c r="F32" s="4">
        <v>7</v>
      </c>
      <c r="G32" s="4">
        <f>SUM(表格3_9[[#This Row],[31_count]:[5_count]])</f>
        <v>359</v>
      </c>
      <c r="H32" s="4">
        <f>表格3_9[[#This Row],[all_count]]*12</f>
        <v>4308</v>
      </c>
      <c r="I32" s="4"/>
      <c r="T32" s="5">
        <v>0.75</v>
      </c>
      <c r="U32">
        <v>4200</v>
      </c>
    </row>
    <row r="33" spans="1:21" x14ac:dyDescent="0.3">
      <c r="A33" s="5">
        <v>0.77777777777777779</v>
      </c>
      <c r="B33" s="4">
        <v>293</v>
      </c>
      <c r="C33" s="4">
        <v>47</v>
      </c>
      <c r="D33" s="4">
        <v>11</v>
      </c>
      <c r="E33" s="4">
        <v>9</v>
      </c>
      <c r="F33" s="4">
        <v>5</v>
      </c>
      <c r="G33" s="4">
        <f>SUM(表格3_9[[#This Row],[31_count]:[5_count]])</f>
        <v>365</v>
      </c>
      <c r="H33" s="4">
        <f>表格3_9[[#This Row],[all_count]]*12</f>
        <v>4380</v>
      </c>
      <c r="I33" s="4"/>
      <c r="T33" s="11">
        <v>0.75347222222222221</v>
      </c>
      <c r="U33">
        <v>4032</v>
      </c>
    </row>
    <row r="34" spans="1:21" x14ac:dyDescent="0.3">
      <c r="A34" s="5">
        <v>0.78125</v>
      </c>
      <c r="B34" s="4">
        <v>287</v>
      </c>
      <c r="C34" s="4">
        <v>52</v>
      </c>
      <c r="D34" s="4">
        <v>17</v>
      </c>
      <c r="E34" s="4">
        <v>11</v>
      </c>
      <c r="F34" s="4">
        <v>3</v>
      </c>
      <c r="G34" s="4">
        <f>SUM(表格3_9[[#This Row],[31_count]:[5_count]])</f>
        <v>370</v>
      </c>
      <c r="H34" s="4">
        <f>表格3_9[[#This Row],[all_count]]*12</f>
        <v>4440</v>
      </c>
      <c r="I34" s="4"/>
      <c r="T34" s="5">
        <v>0.75694444444444453</v>
      </c>
      <c r="U34">
        <v>3648</v>
      </c>
    </row>
    <row r="35" spans="1:21" x14ac:dyDescent="0.3">
      <c r="A35" s="5">
        <v>0.78472222222222221</v>
      </c>
      <c r="B35" s="4">
        <v>287</v>
      </c>
      <c r="C35" s="4">
        <v>52</v>
      </c>
      <c r="D35" s="4">
        <v>17</v>
      </c>
      <c r="E35" s="4">
        <v>11</v>
      </c>
      <c r="F35" s="4">
        <v>3</v>
      </c>
      <c r="G35" s="4">
        <f>SUM(表格3_9[[#This Row],[31_count]:[5_count]])</f>
        <v>370</v>
      </c>
      <c r="H35" s="4">
        <f>表格3_9[[#This Row],[all_count]]*12</f>
        <v>4440</v>
      </c>
      <c r="I35" s="4"/>
      <c r="T35" s="11">
        <v>0.76041666666666663</v>
      </c>
      <c r="U35">
        <v>2976</v>
      </c>
    </row>
    <row r="36" spans="1:21" x14ac:dyDescent="0.3">
      <c r="A36" s="5">
        <v>0.78819444444444453</v>
      </c>
      <c r="B36" s="4">
        <v>290</v>
      </c>
      <c r="C36" s="4">
        <v>47</v>
      </c>
      <c r="D36" s="4">
        <v>11</v>
      </c>
      <c r="E36" s="4">
        <v>8</v>
      </c>
      <c r="F36" s="4">
        <v>2</v>
      </c>
      <c r="G36" s="4">
        <f>SUM(表格3_9[[#This Row],[31_count]:[5_count]])</f>
        <v>358</v>
      </c>
      <c r="H36" s="4">
        <f>表格3_9[[#This Row],[all_count]]*12</f>
        <v>4296</v>
      </c>
      <c r="I36" s="4"/>
      <c r="T36" s="5">
        <v>0.76388888888888884</v>
      </c>
      <c r="U36">
        <v>2976</v>
      </c>
    </row>
    <row r="37" spans="1:21" x14ac:dyDescent="0.3">
      <c r="A37" s="5">
        <v>0.79166666666666663</v>
      </c>
      <c r="B37" s="4">
        <v>290</v>
      </c>
      <c r="C37" s="4">
        <v>47</v>
      </c>
      <c r="D37" s="4">
        <v>11</v>
      </c>
      <c r="E37" s="4">
        <v>8</v>
      </c>
      <c r="F37" s="4">
        <v>2</v>
      </c>
      <c r="G37" s="4">
        <f>SUM(表格3_9[[#This Row],[31_count]:[5_count]])</f>
        <v>358</v>
      </c>
      <c r="H37" s="4">
        <f>表格3_9[[#This Row],[all_count]]*12</f>
        <v>4296</v>
      </c>
      <c r="I37" s="4">
        <f t="shared" ref="I37" si="1">MAX(H26:H37)</f>
        <v>4440</v>
      </c>
      <c r="T37" s="11">
        <v>0.76736111111111116</v>
      </c>
      <c r="U37">
        <v>3804</v>
      </c>
    </row>
    <row r="38" spans="1:21" x14ac:dyDescent="0.3">
      <c r="A38" s="5">
        <v>0.79513888888888884</v>
      </c>
      <c r="B38" s="4">
        <v>281</v>
      </c>
      <c r="C38" s="4">
        <v>57</v>
      </c>
      <c r="D38" s="4">
        <v>9</v>
      </c>
      <c r="E38" s="4">
        <v>5</v>
      </c>
      <c r="F38" s="4">
        <v>6</v>
      </c>
      <c r="G38" s="4">
        <f>SUM(表格3_9[[#This Row],[31_count]:[5_count]])</f>
        <v>358</v>
      </c>
      <c r="H38" s="4">
        <f>表格3_9[[#This Row],[all_count]]*12</f>
        <v>4296</v>
      </c>
      <c r="I38" s="4"/>
      <c r="T38" s="5">
        <v>0.77083333333333337</v>
      </c>
      <c r="U38">
        <v>4308</v>
      </c>
    </row>
    <row r="39" spans="1:21" x14ac:dyDescent="0.3">
      <c r="A39" s="5">
        <v>0.79861111111111116</v>
      </c>
      <c r="B39" s="4">
        <v>282</v>
      </c>
      <c r="C39" s="4">
        <v>49</v>
      </c>
      <c r="D39" s="4">
        <v>19</v>
      </c>
      <c r="E39" s="4">
        <v>10</v>
      </c>
      <c r="F39" s="4">
        <v>4</v>
      </c>
      <c r="G39" s="4">
        <f>SUM(表格3_9[[#This Row],[31_count]:[5_count]])</f>
        <v>364</v>
      </c>
      <c r="H39" s="4">
        <f>表格3_9[[#This Row],[all_count]]*12</f>
        <v>4368</v>
      </c>
      <c r="I39" s="4"/>
      <c r="T39" s="11">
        <v>0.77430555555555547</v>
      </c>
      <c r="U39">
        <v>4308</v>
      </c>
    </row>
    <row r="40" spans="1:21" x14ac:dyDescent="0.3">
      <c r="A40" s="5">
        <v>0.80208333333333337</v>
      </c>
      <c r="B40" s="4">
        <v>300</v>
      </c>
      <c r="C40" s="4">
        <v>44</v>
      </c>
      <c r="D40" s="4">
        <v>5</v>
      </c>
      <c r="E40" s="4">
        <v>7</v>
      </c>
      <c r="F40" s="4">
        <v>4</v>
      </c>
      <c r="G40" s="4">
        <f>SUM(表格3_9[[#This Row],[31_count]:[5_count]])</f>
        <v>360</v>
      </c>
      <c r="H40" s="4">
        <f>表格3_9[[#This Row],[all_count]]*12</f>
        <v>4320</v>
      </c>
      <c r="I40" s="4"/>
      <c r="T40" s="5">
        <v>0.77777777777777779</v>
      </c>
      <c r="U40">
        <v>4380</v>
      </c>
    </row>
    <row r="41" spans="1:21" x14ac:dyDescent="0.3">
      <c r="A41" s="5">
        <v>0.80555555555555547</v>
      </c>
      <c r="B41" s="4">
        <v>300</v>
      </c>
      <c r="C41" s="4">
        <v>44</v>
      </c>
      <c r="D41" s="4">
        <v>5</v>
      </c>
      <c r="E41" s="4">
        <v>7</v>
      </c>
      <c r="F41" s="4">
        <v>4</v>
      </c>
      <c r="G41" s="4">
        <f>SUM(表格3_9[[#This Row],[31_count]:[5_count]])</f>
        <v>360</v>
      </c>
      <c r="H41" s="4">
        <f>表格3_9[[#This Row],[all_count]]*12</f>
        <v>4320</v>
      </c>
      <c r="I41" s="4"/>
      <c r="T41" s="11">
        <v>0.78125</v>
      </c>
      <c r="U41">
        <v>4440</v>
      </c>
    </row>
    <row r="42" spans="1:21" x14ac:dyDescent="0.3">
      <c r="A42" s="5">
        <v>0.80902777777777779</v>
      </c>
      <c r="B42" s="4">
        <v>269</v>
      </c>
      <c r="C42" s="4">
        <v>51</v>
      </c>
      <c r="D42" s="4">
        <v>13</v>
      </c>
      <c r="E42" s="4">
        <v>3</v>
      </c>
      <c r="F42" s="4">
        <v>6</v>
      </c>
      <c r="G42" s="4">
        <f>SUM(表格3_9[[#This Row],[31_count]:[5_count]])</f>
        <v>342</v>
      </c>
      <c r="H42" s="4">
        <f>表格3_9[[#This Row],[all_count]]*12</f>
        <v>4104</v>
      </c>
      <c r="I42" s="4"/>
      <c r="T42" s="5">
        <v>0.78472222222222221</v>
      </c>
      <c r="U42">
        <v>4440</v>
      </c>
    </row>
    <row r="43" spans="1:21" x14ac:dyDescent="0.3">
      <c r="A43" s="5">
        <v>0.8125</v>
      </c>
      <c r="B43" s="4">
        <v>291</v>
      </c>
      <c r="C43" s="4">
        <v>61</v>
      </c>
      <c r="D43" s="4">
        <v>8</v>
      </c>
      <c r="E43" s="4">
        <v>2</v>
      </c>
      <c r="F43" s="4">
        <v>6</v>
      </c>
      <c r="G43" s="4">
        <f>SUM(表格3_9[[#This Row],[31_count]:[5_count]])</f>
        <v>368</v>
      </c>
      <c r="H43" s="4">
        <f>表格3_9[[#This Row],[all_count]]*12</f>
        <v>4416</v>
      </c>
      <c r="I43" s="4"/>
      <c r="T43" s="11">
        <v>0.78819444444444453</v>
      </c>
      <c r="U43">
        <v>4296</v>
      </c>
    </row>
    <row r="44" spans="1:21" x14ac:dyDescent="0.3">
      <c r="A44" s="5">
        <v>0.81597222222222221</v>
      </c>
      <c r="B44" s="4">
        <v>291</v>
      </c>
      <c r="C44" s="4">
        <v>61</v>
      </c>
      <c r="D44" s="4">
        <v>8</v>
      </c>
      <c r="E44" s="4">
        <v>2</v>
      </c>
      <c r="F44" s="4">
        <v>6</v>
      </c>
      <c r="G44" s="4">
        <f>SUM(表格3_9[[#This Row],[31_count]:[5_count]])</f>
        <v>368</v>
      </c>
      <c r="H44" s="4">
        <f>表格3_9[[#This Row],[all_count]]*12</f>
        <v>4416</v>
      </c>
      <c r="I44" s="4"/>
      <c r="T44" s="5">
        <v>0.79166666666666663</v>
      </c>
      <c r="U44">
        <v>4296</v>
      </c>
    </row>
    <row r="45" spans="1:21" x14ac:dyDescent="0.3">
      <c r="A45" s="5">
        <v>0.81944444444444453</v>
      </c>
      <c r="B45" s="4">
        <v>265</v>
      </c>
      <c r="C45" s="4">
        <v>53</v>
      </c>
      <c r="D45" s="4">
        <v>16</v>
      </c>
      <c r="E45" s="4">
        <v>8</v>
      </c>
      <c r="F45" s="4">
        <v>4</v>
      </c>
      <c r="G45" s="4">
        <f>SUM(表格3_9[[#This Row],[31_count]:[5_count]])</f>
        <v>346</v>
      </c>
      <c r="H45" s="4">
        <f>表格3_9[[#This Row],[all_count]]*12</f>
        <v>4152</v>
      </c>
      <c r="I45" s="4"/>
      <c r="T45" s="11">
        <v>0.79513888888888884</v>
      </c>
      <c r="U45">
        <v>4296</v>
      </c>
    </row>
    <row r="46" spans="1:21" x14ac:dyDescent="0.3">
      <c r="A46" s="5">
        <v>0.82291666666666663</v>
      </c>
      <c r="B46" s="4">
        <v>280</v>
      </c>
      <c r="C46" s="4">
        <v>46</v>
      </c>
      <c r="D46" s="4">
        <v>16</v>
      </c>
      <c r="E46" s="4">
        <v>6</v>
      </c>
      <c r="F46" s="4">
        <v>7</v>
      </c>
      <c r="G46" s="4">
        <f>SUM(表格3_9[[#This Row],[31_count]:[5_count]])</f>
        <v>355</v>
      </c>
      <c r="H46" s="4">
        <f>表格3_9[[#This Row],[all_count]]*12</f>
        <v>4260</v>
      </c>
      <c r="I46" s="4"/>
      <c r="T46" s="5">
        <v>0.79861111111111116</v>
      </c>
      <c r="U46">
        <v>4368</v>
      </c>
    </row>
    <row r="47" spans="1:21" x14ac:dyDescent="0.3">
      <c r="A47" s="5">
        <v>0.82638888888888884</v>
      </c>
      <c r="B47" s="4">
        <v>280</v>
      </c>
      <c r="C47" s="4">
        <v>46</v>
      </c>
      <c r="D47" s="4">
        <v>16</v>
      </c>
      <c r="E47" s="4">
        <v>6</v>
      </c>
      <c r="F47" s="4">
        <v>7</v>
      </c>
      <c r="G47" s="4">
        <f>SUM(表格3_9[[#This Row],[31_count]:[5_count]])</f>
        <v>355</v>
      </c>
      <c r="H47" s="4">
        <f>表格3_9[[#This Row],[all_count]]*12</f>
        <v>4260</v>
      </c>
      <c r="I47" s="4"/>
      <c r="T47" s="11">
        <v>0.80208333333333337</v>
      </c>
      <c r="U47">
        <v>4320</v>
      </c>
    </row>
    <row r="48" spans="1:21" x14ac:dyDescent="0.3">
      <c r="A48" s="5">
        <v>0.82986111111111116</v>
      </c>
      <c r="B48" s="4">
        <v>278</v>
      </c>
      <c r="C48" s="4">
        <v>62</v>
      </c>
      <c r="D48" s="4">
        <v>11</v>
      </c>
      <c r="E48" s="4">
        <v>11</v>
      </c>
      <c r="F48" s="4">
        <v>9</v>
      </c>
      <c r="G48" s="4">
        <f>SUM(表格3_9[[#This Row],[31_count]:[5_count]])</f>
        <v>371</v>
      </c>
      <c r="H48" s="4">
        <f>表格3_9[[#This Row],[all_count]]*12</f>
        <v>4452</v>
      </c>
      <c r="I48" s="4"/>
      <c r="T48" s="5">
        <v>0.80555555555555547</v>
      </c>
      <c r="U48">
        <v>4320</v>
      </c>
    </row>
    <row r="49" spans="1:21" x14ac:dyDescent="0.3">
      <c r="A49" s="5">
        <v>0.83333333333333337</v>
      </c>
      <c r="B49" s="4">
        <v>278</v>
      </c>
      <c r="C49" s="4">
        <v>62</v>
      </c>
      <c r="D49" s="4">
        <v>11</v>
      </c>
      <c r="E49" s="4">
        <v>11</v>
      </c>
      <c r="F49" s="4">
        <v>9</v>
      </c>
      <c r="G49" s="4">
        <f>SUM(表格3_9[[#This Row],[31_count]:[5_count]])</f>
        <v>371</v>
      </c>
      <c r="H49" s="4">
        <f>表格3_9[[#This Row],[all_count]]*12</f>
        <v>4452</v>
      </c>
      <c r="I49" s="4">
        <f t="shared" ref="I49" si="2">MAX(H38:H49)</f>
        <v>4452</v>
      </c>
      <c r="T49" s="11">
        <v>0.80902777777777779</v>
      </c>
      <c r="U49">
        <v>4104</v>
      </c>
    </row>
    <row r="50" spans="1:21" x14ac:dyDescent="0.3">
      <c r="T50" s="5">
        <v>0.8125</v>
      </c>
      <c r="U50">
        <v>4416</v>
      </c>
    </row>
    <row r="51" spans="1:21" x14ac:dyDescent="0.3">
      <c r="T51" s="11">
        <v>0.81597222222222221</v>
      </c>
      <c r="U51">
        <v>4416</v>
      </c>
    </row>
    <row r="52" spans="1:21" x14ac:dyDescent="0.3">
      <c r="T52" s="5">
        <v>0.81944444444444453</v>
      </c>
      <c r="U52">
        <v>4152</v>
      </c>
    </row>
    <row r="53" spans="1:21" x14ac:dyDescent="0.3">
      <c r="T53" s="11">
        <v>0.82291666666666663</v>
      </c>
      <c r="U53">
        <v>4260</v>
      </c>
    </row>
    <row r="54" spans="1:21" x14ac:dyDescent="0.3">
      <c r="T54" s="5">
        <v>0.82638888888888884</v>
      </c>
      <c r="U54">
        <v>4260</v>
      </c>
    </row>
    <row r="55" spans="1:21" x14ac:dyDescent="0.3">
      <c r="T55" s="11">
        <v>0.82986111111111116</v>
      </c>
      <c r="U55">
        <v>4452</v>
      </c>
    </row>
    <row r="56" spans="1:21" x14ac:dyDescent="0.3">
      <c r="T56" s="12">
        <v>0.83333333333333337</v>
      </c>
      <c r="U56">
        <v>4452</v>
      </c>
    </row>
  </sheetData>
  <phoneticPr fontId="18" type="noConversion"/>
  <pageMargins left="0.7" right="0.7" top="0.75" bottom="0.75" header="0.3" footer="0.3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O50"/>
    </sheetView>
  </sheetViews>
  <sheetFormatPr defaultRowHeight="16.2" x14ac:dyDescent="0.3"/>
  <sheetData>
    <row r="1" spans="1:6" x14ac:dyDescent="0.3">
      <c r="A1" s="4" t="s">
        <v>22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3">
      <c r="A2" s="5">
        <v>0.67013888888888884</v>
      </c>
      <c r="B2" s="4">
        <v>119</v>
      </c>
      <c r="C2" s="4">
        <v>122</v>
      </c>
      <c r="D2" s="4">
        <v>132</v>
      </c>
      <c r="E2" s="4">
        <v>127</v>
      </c>
      <c r="F2" s="4">
        <v>122</v>
      </c>
    </row>
    <row r="3" spans="1:6" x14ac:dyDescent="0.3">
      <c r="A3" s="5">
        <v>0.67361111111111116</v>
      </c>
      <c r="B3" s="4">
        <v>115</v>
      </c>
      <c r="C3" s="4">
        <v>118</v>
      </c>
      <c r="D3" s="4">
        <v>117</v>
      </c>
      <c r="E3" s="4">
        <v>124</v>
      </c>
      <c r="F3" s="4">
        <v>125</v>
      </c>
    </row>
    <row r="4" spans="1:6" x14ac:dyDescent="0.3">
      <c r="A4" s="5">
        <v>0.67708333333333337</v>
      </c>
      <c r="B4" s="4">
        <v>121</v>
      </c>
      <c r="C4" s="4">
        <v>123</v>
      </c>
      <c r="D4" s="4">
        <v>124</v>
      </c>
      <c r="E4" s="4">
        <v>128</v>
      </c>
      <c r="F4" s="4">
        <v>133</v>
      </c>
    </row>
    <row r="5" spans="1:6" x14ac:dyDescent="0.3">
      <c r="A5" s="5">
        <v>0.68055555555555547</v>
      </c>
      <c r="B5" s="4">
        <v>121</v>
      </c>
      <c r="C5" s="4">
        <v>123</v>
      </c>
      <c r="D5" s="4">
        <v>124</v>
      </c>
      <c r="E5" s="4">
        <v>128</v>
      </c>
      <c r="F5" s="4">
        <v>133</v>
      </c>
    </row>
    <row r="6" spans="1:6" x14ac:dyDescent="0.3">
      <c r="A6" s="5">
        <v>0.68402777777777779</v>
      </c>
      <c r="B6" s="4">
        <v>119</v>
      </c>
      <c r="C6" s="4">
        <v>119</v>
      </c>
      <c r="D6" s="4">
        <v>120</v>
      </c>
      <c r="E6" s="4">
        <v>126</v>
      </c>
      <c r="F6" s="4">
        <v>125</v>
      </c>
    </row>
    <row r="7" spans="1:6" x14ac:dyDescent="0.3">
      <c r="A7" s="5">
        <v>0.6875</v>
      </c>
      <c r="B7" s="4">
        <v>121</v>
      </c>
      <c r="C7" s="4">
        <v>122</v>
      </c>
      <c r="D7" s="4">
        <v>123</v>
      </c>
      <c r="E7" s="4">
        <v>126</v>
      </c>
      <c r="F7" s="4">
        <v>128</v>
      </c>
    </row>
    <row r="8" spans="1:6" x14ac:dyDescent="0.3">
      <c r="A8" s="5">
        <v>0.69097222222222221</v>
      </c>
      <c r="B8" s="4">
        <v>121</v>
      </c>
      <c r="C8" s="4">
        <v>122</v>
      </c>
      <c r="D8" s="4">
        <v>123</v>
      </c>
      <c r="E8" s="4">
        <v>126</v>
      </c>
      <c r="F8" s="4">
        <v>128</v>
      </c>
    </row>
    <row r="9" spans="1:6" x14ac:dyDescent="0.3">
      <c r="A9" s="5">
        <v>0.69444444444444453</v>
      </c>
      <c r="B9" s="4">
        <v>122</v>
      </c>
      <c r="C9" s="4">
        <v>125</v>
      </c>
      <c r="D9" s="4">
        <v>127</v>
      </c>
      <c r="E9" s="4">
        <v>121</v>
      </c>
      <c r="F9" s="4">
        <v>129</v>
      </c>
    </row>
    <row r="10" spans="1:6" x14ac:dyDescent="0.3">
      <c r="A10" s="5">
        <v>0.69791666666666663</v>
      </c>
      <c r="B10" s="4">
        <v>128</v>
      </c>
      <c r="C10" s="4">
        <v>129</v>
      </c>
      <c r="D10" s="4">
        <v>132</v>
      </c>
      <c r="E10" s="4">
        <v>133</v>
      </c>
      <c r="F10" s="4">
        <v>136</v>
      </c>
    </row>
    <row r="11" spans="1:6" x14ac:dyDescent="0.3">
      <c r="A11" s="5">
        <v>0.70138888888888884</v>
      </c>
      <c r="B11" s="4">
        <v>128</v>
      </c>
      <c r="C11" s="4">
        <v>129</v>
      </c>
      <c r="D11" s="4">
        <v>132</v>
      </c>
      <c r="E11" s="4">
        <v>133</v>
      </c>
      <c r="F11" s="4">
        <v>136</v>
      </c>
    </row>
    <row r="12" spans="1:6" x14ac:dyDescent="0.3">
      <c r="A12" s="5">
        <v>0.70486111111111116</v>
      </c>
      <c r="B12" s="4">
        <v>149</v>
      </c>
      <c r="C12" s="4">
        <v>150</v>
      </c>
      <c r="D12" s="4">
        <v>154</v>
      </c>
      <c r="E12" s="4">
        <v>152</v>
      </c>
      <c r="F12" s="4">
        <v>152</v>
      </c>
    </row>
    <row r="13" spans="1:6" x14ac:dyDescent="0.3">
      <c r="A13" s="5">
        <v>0.70833333333333337</v>
      </c>
      <c r="B13" s="4">
        <v>149</v>
      </c>
      <c r="C13" s="4">
        <v>150</v>
      </c>
      <c r="D13" s="4">
        <v>154</v>
      </c>
      <c r="E13" s="4">
        <v>152</v>
      </c>
      <c r="F13" s="4">
        <v>152</v>
      </c>
    </row>
    <row r="14" spans="1:6" x14ac:dyDescent="0.3">
      <c r="A14" s="5">
        <v>0.71180555555555547</v>
      </c>
      <c r="B14" s="4">
        <v>192</v>
      </c>
      <c r="C14" s="4">
        <v>193</v>
      </c>
      <c r="D14" s="4">
        <v>180</v>
      </c>
      <c r="E14" s="4">
        <v>195</v>
      </c>
      <c r="F14" s="4">
        <v>192</v>
      </c>
    </row>
    <row r="15" spans="1:6" x14ac:dyDescent="0.3">
      <c r="A15" s="5">
        <v>0.71527777777777779</v>
      </c>
      <c r="B15" s="4">
        <v>192</v>
      </c>
      <c r="C15" s="4">
        <v>193</v>
      </c>
      <c r="D15" s="4">
        <v>180</v>
      </c>
      <c r="E15" s="4">
        <v>195</v>
      </c>
      <c r="F15" s="4">
        <v>192</v>
      </c>
    </row>
    <row r="16" spans="1:6" x14ac:dyDescent="0.3">
      <c r="A16" s="5">
        <v>0.71875</v>
      </c>
      <c r="B16" s="4">
        <v>236</v>
      </c>
      <c r="C16" s="4">
        <v>236</v>
      </c>
      <c r="D16" s="4">
        <v>229</v>
      </c>
      <c r="E16" s="4">
        <v>267</v>
      </c>
      <c r="F16" s="4">
        <v>266</v>
      </c>
    </row>
    <row r="17" spans="1:6" x14ac:dyDescent="0.3">
      <c r="A17" s="5">
        <v>0.72222222222222221</v>
      </c>
      <c r="B17" s="4">
        <v>236</v>
      </c>
      <c r="C17" s="4">
        <v>236</v>
      </c>
      <c r="D17" s="4">
        <v>229</v>
      </c>
      <c r="E17" s="4">
        <v>267</v>
      </c>
      <c r="F17" s="4">
        <v>266</v>
      </c>
    </row>
    <row r="18" spans="1:6" x14ac:dyDescent="0.3">
      <c r="A18" s="5">
        <v>0.72569444444444453</v>
      </c>
      <c r="B18" s="4">
        <v>229</v>
      </c>
      <c r="C18" s="4">
        <v>231</v>
      </c>
      <c r="D18" s="4">
        <v>208</v>
      </c>
      <c r="E18" s="4">
        <v>214</v>
      </c>
      <c r="F18" s="4">
        <v>226</v>
      </c>
    </row>
    <row r="19" spans="1:6" x14ac:dyDescent="0.3">
      <c r="A19" s="5">
        <v>0.72916666666666663</v>
      </c>
      <c r="B19" s="4">
        <v>231</v>
      </c>
      <c r="C19" s="4">
        <v>232</v>
      </c>
      <c r="D19" s="4">
        <v>228</v>
      </c>
      <c r="E19" s="4">
        <v>231</v>
      </c>
      <c r="F19" s="4">
        <v>259</v>
      </c>
    </row>
    <row r="20" spans="1:6" x14ac:dyDescent="0.3">
      <c r="A20" s="5">
        <v>0.73263888888888884</v>
      </c>
      <c r="B20" s="4">
        <v>231</v>
      </c>
      <c r="C20" s="4">
        <v>232</v>
      </c>
      <c r="D20" s="4">
        <v>228</v>
      </c>
      <c r="E20" s="4">
        <v>231</v>
      </c>
      <c r="F20" s="4">
        <v>259</v>
      </c>
    </row>
    <row r="21" spans="1:6" x14ac:dyDescent="0.3">
      <c r="A21" s="5">
        <v>0.73611111111111116</v>
      </c>
      <c r="B21" s="4">
        <v>251</v>
      </c>
      <c r="C21" s="4">
        <v>255</v>
      </c>
      <c r="D21" s="4">
        <v>251</v>
      </c>
      <c r="E21" s="4">
        <v>252</v>
      </c>
      <c r="F21" s="4">
        <v>302</v>
      </c>
    </row>
    <row r="22" spans="1:6" x14ac:dyDescent="0.3">
      <c r="A22" s="5">
        <v>0.73958333333333337</v>
      </c>
      <c r="B22" s="4">
        <v>252</v>
      </c>
      <c r="C22" s="4">
        <v>252</v>
      </c>
      <c r="D22" s="4">
        <v>238</v>
      </c>
      <c r="E22" s="4">
        <v>276</v>
      </c>
      <c r="F22" s="4">
        <v>327</v>
      </c>
    </row>
    <row r="23" spans="1:6" x14ac:dyDescent="0.3">
      <c r="A23" s="5">
        <v>0.74305555555555547</v>
      </c>
      <c r="B23" s="4">
        <v>252</v>
      </c>
      <c r="C23" s="4">
        <v>252</v>
      </c>
      <c r="D23" s="4">
        <v>238</v>
      </c>
      <c r="E23" s="4">
        <v>276</v>
      </c>
      <c r="F23" s="4">
        <v>327</v>
      </c>
    </row>
    <row r="24" spans="1:6" x14ac:dyDescent="0.3">
      <c r="A24" s="5">
        <v>0.74652777777777779</v>
      </c>
      <c r="B24" s="4">
        <v>241</v>
      </c>
      <c r="C24" s="4">
        <v>249</v>
      </c>
      <c r="D24" s="4">
        <v>244</v>
      </c>
      <c r="E24" s="4">
        <v>294</v>
      </c>
      <c r="F24" s="4">
        <v>316</v>
      </c>
    </row>
    <row r="25" spans="1:6" x14ac:dyDescent="0.3">
      <c r="A25" s="5">
        <v>0.75</v>
      </c>
      <c r="B25" s="4">
        <v>241</v>
      </c>
      <c r="C25" s="4">
        <v>249</v>
      </c>
      <c r="D25" s="4">
        <v>244</v>
      </c>
      <c r="E25" s="4">
        <v>294</v>
      </c>
      <c r="F25" s="4">
        <v>316</v>
      </c>
    </row>
    <row r="26" spans="1:6" x14ac:dyDescent="0.3">
      <c r="A26" s="5">
        <v>0.75347222222222221</v>
      </c>
      <c r="B26" s="4">
        <v>259</v>
      </c>
      <c r="C26" s="4">
        <v>254</v>
      </c>
      <c r="D26" s="4">
        <v>243</v>
      </c>
      <c r="E26" s="4">
        <v>248</v>
      </c>
      <c r="F26" s="4">
        <v>251</v>
      </c>
    </row>
    <row r="27" spans="1:6" x14ac:dyDescent="0.3">
      <c r="A27" s="5">
        <v>0.75694444444444453</v>
      </c>
      <c r="B27" s="4">
        <v>297</v>
      </c>
      <c r="C27" s="4">
        <v>304</v>
      </c>
      <c r="D27" s="4">
        <v>254</v>
      </c>
      <c r="E27" s="4">
        <v>292</v>
      </c>
      <c r="F27" s="4">
        <v>313</v>
      </c>
    </row>
    <row r="28" spans="1:6" x14ac:dyDescent="0.3">
      <c r="A28" s="5">
        <v>0.76041666666666663</v>
      </c>
      <c r="B28" s="4">
        <v>321</v>
      </c>
      <c r="C28" s="4">
        <v>322</v>
      </c>
      <c r="D28" s="4">
        <v>291</v>
      </c>
      <c r="E28" s="4">
        <v>327</v>
      </c>
      <c r="F28" s="4">
        <v>344</v>
      </c>
    </row>
    <row r="29" spans="1:6" x14ac:dyDescent="0.3">
      <c r="A29" s="5">
        <v>0.76388888888888884</v>
      </c>
      <c r="B29" s="4">
        <v>321</v>
      </c>
      <c r="C29" s="4">
        <v>322</v>
      </c>
      <c r="D29" s="4">
        <v>291</v>
      </c>
      <c r="E29" s="4">
        <v>327</v>
      </c>
      <c r="F29" s="4">
        <v>344</v>
      </c>
    </row>
    <row r="30" spans="1:6" x14ac:dyDescent="0.3">
      <c r="A30" s="5">
        <v>0.76736111111111116</v>
      </c>
      <c r="B30" s="4">
        <v>311</v>
      </c>
      <c r="C30" s="4">
        <v>326</v>
      </c>
      <c r="D30" s="4">
        <v>252</v>
      </c>
      <c r="E30" s="4">
        <v>327</v>
      </c>
      <c r="F30" s="4">
        <v>296</v>
      </c>
    </row>
    <row r="31" spans="1:6" x14ac:dyDescent="0.3">
      <c r="A31" s="5">
        <v>0.77083333333333337</v>
      </c>
      <c r="B31" s="4">
        <v>202</v>
      </c>
      <c r="C31" s="4">
        <v>221</v>
      </c>
      <c r="D31" s="4">
        <v>189</v>
      </c>
      <c r="E31" s="4">
        <v>221</v>
      </c>
      <c r="F31" s="4">
        <v>276</v>
      </c>
    </row>
    <row r="32" spans="1:6" x14ac:dyDescent="0.3">
      <c r="A32" s="5">
        <v>0.77430555555555547</v>
      </c>
      <c r="B32" s="4">
        <v>202</v>
      </c>
      <c r="C32" s="4">
        <v>221</v>
      </c>
      <c r="D32" s="4">
        <v>189</v>
      </c>
      <c r="E32" s="4">
        <v>221</v>
      </c>
      <c r="F32" s="4">
        <v>276</v>
      </c>
    </row>
    <row r="33" spans="1:6" x14ac:dyDescent="0.3">
      <c r="A33" s="5">
        <v>0.77777777777777779</v>
      </c>
      <c r="B33" s="4">
        <v>135</v>
      </c>
      <c r="C33" s="4">
        <v>141</v>
      </c>
      <c r="D33" s="4">
        <v>144</v>
      </c>
      <c r="E33" s="4">
        <v>142</v>
      </c>
      <c r="F33" s="4">
        <v>155</v>
      </c>
    </row>
    <row r="34" spans="1:6" x14ac:dyDescent="0.3">
      <c r="A34" s="5">
        <v>0.78125</v>
      </c>
      <c r="B34" s="4">
        <v>139</v>
      </c>
      <c r="C34" s="4">
        <v>141</v>
      </c>
      <c r="D34" s="4">
        <v>142</v>
      </c>
      <c r="E34" s="4">
        <v>265</v>
      </c>
      <c r="F34" s="4">
        <v>147</v>
      </c>
    </row>
    <row r="35" spans="1:6" x14ac:dyDescent="0.3">
      <c r="A35" s="5">
        <v>0.78472222222222221</v>
      </c>
      <c r="B35" s="4">
        <v>139</v>
      </c>
      <c r="C35" s="4">
        <v>141</v>
      </c>
      <c r="D35" s="4">
        <v>142</v>
      </c>
      <c r="E35" s="4">
        <v>265</v>
      </c>
      <c r="F35" s="4">
        <v>147</v>
      </c>
    </row>
    <row r="36" spans="1:6" x14ac:dyDescent="0.3">
      <c r="A36" s="5">
        <v>0.78819444444444453</v>
      </c>
      <c r="B36" s="4">
        <v>132</v>
      </c>
      <c r="C36" s="4">
        <v>133</v>
      </c>
      <c r="D36" s="4">
        <v>139</v>
      </c>
      <c r="E36" s="4">
        <v>226</v>
      </c>
      <c r="F36" s="4">
        <v>238</v>
      </c>
    </row>
    <row r="37" spans="1:6" x14ac:dyDescent="0.3">
      <c r="A37" s="5">
        <v>0.79166666666666663</v>
      </c>
      <c r="B37" s="4">
        <v>132</v>
      </c>
      <c r="C37" s="4">
        <v>133</v>
      </c>
      <c r="D37" s="4">
        <v>139</v>
      </c>
      <c r="E37" s="4">
        <v>226</v>
      </c>
      <c r="F37" s="4">
        <v>238</v>
      </c>
    </row>
    <row r="38" spans="1:6" x14ac:dyDescent="0.3">
      <c r="A38" s="5">
        <v>0.79513888888888884</v>
      </c>
      <c r="B38" s="4">
        <v>129</v>
      </c>
      <c r="C38" s="4">
        <v>130</v>
      </c>
      <c r="D38" s="4">
        <v>127</v>
      </c>
      <c r="E38" s="4">
        <v>153</v>
      </c>
      <c r="F38" s="4">
        <v>139</v>
      </c>
    </row>
    <row r="39" spans="1:6" x14ac:dyDescent="0.3">
      <c r="A39" s="5">
        <v>0.79861111111111116</v>
      </c>
      <c r="B39" s="4">
        <v>123</v>
      </c>
      <c r="C39" s="4">
        <v>127</v>
      </c>
      <c r="D39" s="4">
        <v>125</v>
      </c>
      <c r="E39" s="4">
        <v>138</v>
      </c>
      <c r="F39" s="4">
        <v>144</v>
      </c>
    </row>
    <row r="40" spans="1:6" x14ac:dyDescent="0.3">
      <c r="A40" s="5">
        <v>0.80208333333333337</v>
      </c>
      <c r="B40" s="4">
        <v>122</v>
      </c>
      <c r="C40" s="4">
        <v>121</v>
      </c>
      <c r="D40" s="4">
        <v>119</v>
      </c>
      <c r="E40" s="4">
        <v>129</v>
      </c>
      <c r="F40" s="4">
        <v>123</v>
      </c>
    </row>
    <row r="41" spans="1:6" x14ac:dyDescent="0.3">
      <c r="A41" s="5">
        <v>0.80555555555555547</v>
      </c>
      <c r="B41" s="4">
        <v>122</v>
      </c>
      <c r="C41" s="4">
        <v>121</v>
      </c>
      <c r="D41" s="4">
        <v>119</v>
      </c>
      <c r="E41" s="4">
        <v>129</v>
      </c>
      <c r="F41" s="4">
        <v>123</v>
      </c>
    </row>
    <row r="42" spans="1:6" x14ac:dyDescent="0.3">
      <c r="A42" s="5">
        <v>0.80902777777777779</v>
      </c>
      <c r="B42" s="4">
        <v>114</v>
      </c>
      <c r="C42" s="4">
        <v>115</v>
      </c>
      <c r="D42" s="4">
        <v>122</v>
      </c>
      <c r="E42" s="4">
        <v>153</v>
      </c>
      <c r="F42" s="4">
        <v>129</v>
      </c>
    </row>
    <row r="43" spans="1:6" x14ac:dyDescent="0.3">
      <c r="A43" s="5">
        <v>0.8125</v>
      </c>
      <c r="B43" s="4">
        <v>115</v>
      </c>
      <c r="C43" s="4">
        <v>116</v>
      </c>
      <c r="D43" s="4">
        <v>117</v>
      </c>
      <c r="E43" s="4">
        <v>122</v>
      </c>
      <c r="F43" s="4">
        <v>127</v>
      </c>
    </row>
    <row r="44" spans="1:6" x14ac:dyDescent="0.3">
      <c r="A44" s="5">
        <v>0.81597222222222221</v>
      </c>
      <c r="B44" s="4">
        <v>115</v>
      </c>
      <c r="C44" s="4">
        <v>116</v>
      </c>
      <c r="D44" s="4">
        <v>117</v>
      </c>
      <c r="E44" s="4">
        <v>122</v>
      </c>
      <c r="F44" s="4">
        <v>127</v>
      </c>
    </row>
    <row r="45" spans="1:6" x14ac:dyDescent="0.3">
      <c r="A45" s="5">
        <v>0.81944444444444453</v>
      </c>
      <c r="B45" s="4">
        <v>115</v>
      </c>
      <c r="C45" s="4">
        <v>118</v>
      </c>
      <c r="D45" s="4">
        <v>122</v>
      </c>
      <c r="E45" s="4">
        <v>128</v>
      </c>
      <c r="F45" s="4">
        <v>117</v>
      </c>
    </row>
    <row r="46" spans="1:6" x14ac:dyDescent="0.3">
      <c r="A46" s="5">
        <v>0.82291666666666663</v>
      </c>
      <c r="B46" s="4">
        <v>113</v>
      </c>
      <c r="C46" s="4">
        <v>112</v>
      </c>
      <c r="D46" s="4">
        <v>118</v>
      </c>
      <c r="E46" s="4">
        <v>129</v>
      </c>
      <c r="F46" s="4">
        <v>119</v>
      </c>
    </row>
    <row r="47" spans="1:6" x14ac:dyDescent="0.3">
      <c r="A47" s="5">
        <v>0.82638888888888884</v>
      </c>
      <c r="B47" s="4">
        <v>113</v>
      </c>
      <c r="C47" s="4">
        <v>112</v>
      </c>
      <c r="D47" s="4">
        <v>118</v>
      </c>
      <c r="E47" s="4">
        <v>129</v>
      </c>
      <c r="F47" s="4">
        <v>119</v>
      </c>
    </row>
    <row r="48" spans="1:6" x14ac:dyDescent="0.3">
      <c r="A48" s="5">
        <v>0.82986111111111116</v>
      </c>
      <c r="B48" s="4">
        <v>113</v>
      </c>
      <c r="C48" s="4">
        <v>112</v>
      </c>
      <c r="D48" s="4">
        <v>116</v>
      </c>
      <c r="E48" s="4">
        <v>117</v>
      </c>
      <c r="F48" s="4">
        <v>128</v>
      </c>
    </row>
    <row r="49" spans="1:6" x14ac:dyDescent="0.3">
      <c r="A49" s="5">
        <v>0.83333333333333337</v>
      </c>
      <c r="B49" s="4">
        <v>113</v>
      </c>
      <c r="C49" s="4">
        <v>112</v>
      </c>
      <c r="D49" s="4">
        <v>116</v>
      </c>
      <c r="E49" s="4">
        <v>117</v>
      </c>
      <c r="F49" s="4">
        <v>128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P50" sqref="A1:P50"/>
    </sheetView>
  </sheetViews>
  <sheetFormatPr defaultColWidth="6.6640625" defaultRowHeight="16.2" x14ac:dyDescent="0.3"/>
  <sheetData>
    <row r="1" spans="1:16" x14ac:dyDescent="0.3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5">
        <v>0.67013888888888884</v>
      </c>
      <c r="B2" s="4">
        <v>119</v>
      </c>
      <c r="C2" s="4">
        <v>86</v>
      </c>
      <c r="D2" s="4">
        <v>277</v>
      </c>
      <c r="E2" s="4">
        <v>122</v>
      </c>
      <c r="F2" s="4">
        <v>82</v>
      </c>
      <c r="G2" s="4">
        <v>82</v>
      </c>
      <c r="H2" s="4">
        <v>132</v>
      </c>
      <c r="I2" s="4">
        <v>75</v>
      </c>
      <c r="J2" s="4">
        <v>10</v>
      </c>
      <c r="K2" s="4">
        <v>127</v>
      </c>
      <c r="L2" s="4">
        <v>81</v>
      </c>
      <c r="M2" s="4">
        <v>16</v>
      </c>
      <c r="N2" s="4">
        <v>122</v>
      </c>
      <c r="O2" s="4">
        <v>82</v>
      </c>
      <c r="P2" s="4">
        <v>15</v>
      </c>
    </row>
    <row r="3" spans="1:16" x14ac:dyDescent="0.3">
      <c r="A3" s="5">
        <v>0.67361111111111116</v>
      </c>
      <c r="B3" s="4">
        <v>115</v>
      </c>
      <c r="C3" s="4">
        <v>90</v>
      </c>
      <c r="D3" s="4">
        <v>234</v>
      </c>
      <c r="E3" s="4">
        <v>118</v>
      </c>
      <c r="F3" s="4">
        <v>86</v>
      </c>
      <c r="G3" s="4">
        <v>65</v>
      </c>
      <c r="H3" s="4">
        <v>117</v>
      </c>
      <c r="I3" s="4">
        <v>86</v>
      </c>
      <c r="J3" s="4">
        <v>9</v>
      </c>
      <c r="K3" s="4">
        <v>124</v>
      </c>
      <c r="L3" s="4">
        <v>82</v>
      </c>
      <c r="M3" s="4">
        <v>17</v>
      </c>
      <c r="N3" s="4">
        <v>125</v>
      </c>
      <c r="O3" s="4">
        <v>82</v>
      </c>
      <c r="P3" s="4">
        <v>14</v>
      </c>
    </row>
    <row r="4" spans="1:16" x14ac:dyDescent="0.3">
      <c r="A4" s="5">
        <v>0.67708333333333337</v>
      </c>
      <c r="B4" s="4">
        <v>121</v>
      </c>
      <c r="C4" s="4">
        <v>82</v>
      </c>
      <c r="D4" s="4">
        <v>294</v>
      </c>
      <c r="E4" s="4">
        <v>123</v>
      </c>
      <c r="F4" s="4">
        <v>82</v>
      </c>
      <c r="G4" s="4">
        <v>67</v>
      </c>
      <c r="H4" s="4">
        <v>124</v>
      </c>
      <c r="I4" s="4">
        <v>82</v>
      </c>
      <c r="J4" s="4">
        <v>8</v>
      </c>
      <c r="K4" s="4">
        <v>128</v>
      </c>
      <c r="L4" s="4">
        <v>79</v>
      </c>
      <c r="M4" s="4">
        <v>23</v>
      </c>
      <c r="N4" s="4">
        <v>133</v>
      </c>
      <c r="O4" s="4">
        <v>75</v>
      </c>
      <c r="P4" s="4">
        <v>21</v>
      </c>
    </row>
    <row r="5" spans="1:16" x14ac:dyDescent="0.3">
      <c r="A5" s="5">
        <v>0.68055555555555547</v>
      </c>
      <c r="B5" s="4">
        <v>121</v>
      </c>
      <c r="C5" s="4">
        <v>82</v>
      </c>
      <c r="D5" s="4">
        <v>294</v>
      </c>
      <c r="E5" s="4">
        <v>123</v>
      </c>
      <c r="F5" s="4">
        <v>82</v>
      </c>
      <c r="G5" s="4">
        <v>67</v>
      </c>
      <c r="H5" s="4">
        <v>124</v>
      </c>
      <c r="I5" s="4">
        <v>82</v>
      </c>
      <c r="J5" s="4">
        <v>8</v>
      </c>
      <c r="K5" s="4">
        <v>128</v>
      </c>
      <c r="L5" s="4">
        <v>79</v>
      </c>
      <c r="M5" s="4">
        <v>23</v>
      </c>
      <c r="N5" s="4">
        <v>133</v>
      </c>
      <c r="O5" s="4">
        <v>75</v>
      </c>
      <c r="P5" s="4">
        <v>21</v>
      </c>
    </row>
    <row r="6" spans="1:16" x14ac:dyDescent="0.3">
      <c r="A6" s="5">
        <v>0.68402777777777779</v>
      </c>
      <c r="B6" s="4">
        <v>119</v>
      </c>
      <c r="C6" s="4">
        <v>86</v>
      </c>
      <c r="D6" s="4">
        <v>283</v>
      </c>
      <c r="E6" s="4">
        <v>119</v>
      </c>
      <c r="F6" s="4">
        <v>86</v>
      </c>
      <c r="G6" s="4">
        <v>78</v>
      </c>
      <c r="H6" s="4">
        <v>120</v>
      </c>
      <c r="I6" s="4">
        <v>86</v>
      </c>
      <c r="J6" s="4">
        <v>11</v>
      </c>
      <c r="K6" s="4">
        <v>126</v>
      </c>
      <c r="L6" s="4">
        <v>81</v>
      </c>
      <c r="M6" s="4">
        <v>12</v>
      </c>
      <c r="N6" s="4">
        <v>125</v>
      </c>
      <c r="O6" s="4">
        <v>81</v>
      </c>
      <c r="P6" s="4">
        <v>18</v>
      </c>
    </row>
    <row r="7" spans="1:16" x14ac:dyDescent="0.3">
      <c r="A7" s="5">
        <v>0.6875</v>
      </c>
      <c r="B7" s="4">
        <v>121</v>
      </c>
      <c r="C7" s="4">
        <v>82</v>
      </c>
      <c r="D7" s="4">
        <v>282</v>
      </c>
      <c r="E7" s="4">
        <v>122</v>
      </c>
      <c r="F7" s="4">
        <v>82</v>
      </c>
      <c r="G7" s="4">
        <v>80</v>
      </c>
      <c r="H7" s="4">
        <v>123</v>
      </c>
      <c r="I7" s="4">
        <v>82</v>
      </c>
      <c r="J7" s="4">
        <v>5</v>
      </c>
      <c r="K7" s="4">
        <v>126</v>
      </c>
      <c r="L7" s="4">
        <v>82</v>
      </c>
      <c r="M7" s="4">
        <v>15</v>
      </c>
      <c r="N7" s="4">
        <v>128</v>
      </c>
      <c r="O7" s="4">
        <v>79</v>
      </c>
      <c r="P7" s="4">
        <v>24</v>
      </c>
    </row>
    <row r="8" spans="1:16" x14ac:dyDescent="0.3">
      <c r="A8" s="5">
        <v>0.69097222222222221</v>
      </c>
      <c r="B8" s="4">
        <v>121</v>
      </c>
      <c r="C8" s="4">
        <v>82</v>
      </c>
      <c r="D8" s="4">
        <v>282</v>
      </c>
      <c r="E8" s="4">
        <v>122</v>
      </c>
      <c r="F8" s="4">
        <v>82</v>
      </c>
      <c r="G8" s="4">
        <v>80</v>
      </c>
      <c r="H8" s="4">
        <v>123</v>
      </c>
      <c r="I8" s="4">
        <v>82</v>
      </c>
      <c r="J8" s="4">
        <v>5</v>
      </c>
      <c r="K8" s="4">
        <v>126</v>
      </c>
      <c r="L8" s="4">
        <v>82</v>
      </c>
      <c r="M8" s="4">
        <v>15</v>
      </c>
      <c r="N8" s="4">
        <v>128</v>
      </c>
      <c r="O8" s="4">
        <v>79</v>
      </c>
      <c r="P8" s="4">
        <v>24</v>
      </c>
    </row>
    <row r="9" spans="1:16" x14ac:dyDescent="0.3">
      <c r="A9" s="5">
        <v>0.69444444444444453</v>
      </c>
      <c r="B9" s="4">
        <v>122</v>
      </c>
      <c r="C9" s="4">
        <v>82</v>
      </c>
      <c r="D9" s="4">
        <v>277</v>
      </c>
      <c r="E9" s="4">
        <v>125</v>
      </c>
      <c r="F9" s="4">
        <v>82</v>
      </c>
      <c r="G9" s="4">
        <v>73</v>
      </c>
      <c r="H9" s="4">
        <v>127</v>
      </c>
      <c r="I9" s="4">
        <v>81</v>
      </c>
      <c r="J9" s="4">
        <v>10</v>
      </c>
      <c r="K9" s="4">
        <v>121</v>
      </c>
      <c r="L9" s="4">
        <v>84</v>
      </c>
      <c r="M9" s="4">
        <v>10</v>
      </c>
      <c r="N9" s="4">
        <v>129</v>
      </c>
      <c r="O9" s="4">
        <v>79</v>
      </c>
      <c r="P9" s="4">
        <v>21</v>
      </c>
    </row>
    <row r="10" spans="1:16" x14ac:dyDescent="0.3">
      <c r="A10" s="5">
        <v>0.69791666666666663</v>
      </c>
      <c r="B10" s="4">
        <v>128</v>
      </c>
      <c r="C10" s="4">
        <v>79</v>
      </c>
      <c r="D10" s="4">
        <v>291</v>
      </c>
      <c r="E10" s="4">
        <v>129</v>
      </c>
      <c r="F10" s="4">
        <v>79</v>
      </c>
      <c r="G10" s="4">
        <v>78</v>
      </c>
      <c r="H10" s="4">
        <v>132</v>
      </c>
      <c r="I10" s="4">
        <v>75</v>
      </c>
      <c r="J10" s="4">
        <v>13</v>
      </c>
      <c r="K10" s="4">
        <v>133</v>
      </c>
      <c r="L10" s="4">
        <v>75</v>
      </c>
      <c r="M10" s="4">
        <v>18</v>
      </c>
      <c r="N10" s="4">
        <v>136</v>
      </c>
      <c r="O10" s="4">
        <v>75</v>
      </c>
      <c r="P10" s="4">
        <v>15</v>
      </c>
    </row>
    <row r="11" spans="1:16" x14ac:dyDescent="0.3">
      <c r="A11" s="5">
        <v>0.70138888888888884</v>
      </c>
      <c r="B11" s="4">
        <v>128</v>
      </c>
      <c r="C11" s="4">
        <v>79</v>
      </c>
      <c r="D11" s="4">
        <v>291</v>
      </c>
      <c r="E11" s="4">
        <v>129</v>
      </c>
      <c r="F11" s="4">
        <v>79</v>
      </c>
      <c r="G11" s="4">
        <v>78</v>
      </c>
      <c r="H11" s="4">
        <v>132</v>
      </c>
      <c r="I11" s="4">
        <v>75</v>
      </c>
      <c r="J11" s="4">
        <v>13</v>
      </c>
      <c r="K11" s="4">
        <v>133</v>
      </c>
      <c r="L11" s="4">
        <v>75</v>
      </c>
      <c r="M11" s="4">
        <v>18</v>
      </c>
      <c r="N11" s="4">
        <v>136</v>
      </c>
      <c r="O11" s="4">
        <v>75</v>
      </c>
      <c r="P11" s="4">
        <v>15</v>
      </c>
    </row>
    <row r="12" spans="1:16" x14ac:dyDescent="0.3">
      <c r="A12" s="5">
        <v>0.70486111111111116</v>
      </c>
      <c r="B12" s="4">
        <v>149</v>
      </c>
      <c r="C12" s="4">
        <v>68</v>
      </c>
      <c r="D12" s="4">
        <v>242</v>
      </c>
      <c r="E12" s="4">
        <v>150</v>
      </c>
      <c r="F12" s="4">
        <v>68</v>
      </c>
      <c r="G12" s="4">
        <v>55</v>
      </c>
      <c r="H12" s="4">
        <v>154</v>
      </c>
      <c r="I12" s="4">
        <v>64</v>
      </c>
      <c r="J12" s="4">
        <v>18</v>
      </c>
      <c r="K12" s="4">
        <v>152</v>
      </c>
      <c r="L12" s="4">
        <v>68</v>
      </c>
      <c r="M12" s="4">
        <v>19</v>
      </c>
      <c r="N12" s="4">
        <v>152</v>
      </c>
      <c r="O12" s="4">
        <v>68</v>
      </c>
      <c r="P12" s="4">
        <v>17</v>
      </c>
    </row>
    <row r="13" spans="1:16" x14ac:dyDescent="0.3">
      <c r="A13" s="5">
        <v>0.70833333333333337</v>
      </c>
      <c r="B13" s="4">
        <v>149</v>
      </c>
      <c r="C13" s="4">
        <v>68</v>
      </c>
      <c r="D13" s="4">
        <v>242</v>
      </c>
      <c r="E13" s="4">
        <v>150</v>
      </c>
      <c r="F13" s="4">
        <v>68</v>
      </c>
      <c r="G13" s="4">
        <v>55</v>
      </c>
      <c r="H13" s="4">
        <v>154</v>
      </c>
      <c r="I13" s="4">
        <v>64</v>
      </c>
      <c r="J13" s="4">
        <v>18</v>
      </c>
      <c r="K13" s="4">
        <v>152</v>
      </c>
      <c r="L13" s="4">
        <v>68</v>
      </c>
      <c r="M13" s="4">
        <v>19</v>
      </c>
      <c r="N13" s="4">
        <v>152</v>
      </c>
      <c r="O13" s="4">
        <v>68</v>
      </c>
      <c r="P13" s="4">
        <v>17</v>
      </c>
    </row>
    <row r="14" spans="1:16" x14ac:dyDescent="0.3">
      <c r="A14" s="5">
        <v>0.71180555555555547</v>
      </c>
      <c r="B14" s="4">
        <v>192</v>
      </c>
      <c r="C14" s="4">
        <v>54</v>
      </c>
      <c r="D14" s="4">
        <v>270</v>
      </c>
      <c r="E14" s="4">
        <v>193</v>
      </c>
      <c r="F14" s="4">
        <v>54</v>
      </c>
      <c r="G14" s="4">
        <v>74</v>
      </c>
      <c r="H14" s="4">
        <v>180</v>
      </c>
      <c r="I14" s="4">
        <v>57</v>
      </c>
      <c r="J14" s="4">
        <v>10</v>
      </c>
      <c r="K14" s="4">
        <v>195</v>
      </c>
      <c r="L14" s="4">
        <v>50</v>
      </c>
      <c r="M14" s="4">
        <v>19</v>
      </c>
      <c r="N14" s="4">
        <v>192</v>
      </c>
      <c r="O14" s="4">
        <v>54</v>
      </c>
      <c r="P14" s="4">
        <v>11</v>
      </c>
    </row>
    <row r="15" spans="1:16" x14ac:dyDescent="0.3">
      <c r="A15" s="5">
        <v>0.71527777777777779</v>
      </c>
      <c r="B15" s="4">
        <v>192</v>
      </c>
      <c r="C15" s="4">
        <v>54</v>
      </c>
      <c r="D15" s="4">
        <v>270</v>
      </c>
      <c r="E15" s="4">
        <v>193</v>
      </c>
      <c r="F15" s="4">
        <v>54</v>
      </c>
      <c r="G15" s="4">
        <v>74</v>
      </c>
      <c r="H15" s="4">
        <v>180</v>
      </c>
      <c r="I15" s="4">
        <v>57</v>
      </c>
      <c r="J15" s="4">
        <v>10</v>
      </c>
      <c r="K15" s="4">
        <v>195</v>
      </c>
      <c r="L15" s="4">
        <v>50</v>
      </c>
      <c r="M15" s="4">
        <v>19</v>
      </c>
      <c r="N15" s="4">
        <v>192</v>
      </c>
      <c r="O15" s="4">
        <v>54</v>
      </c>
      <c r="P15" s="4">
        <v>11</v>
      </c>
    </row>
    <row r="16" spans="1:16" x14ac:dyDescent="0.3">
      <c r="A16" s="5">
        <v>0.71875</v>
      </c>
      <c r="B16" s="4">
        <v>236</v>
      </c>
      <c r="C16" s="4">
        <v>43</v>
      </c>
      <c r="D16" s="4">
        <v>273</v>
      </c>
      <c r="E16" s="4">
        <v>236</v>
      </c>
      <c r="F16" s="4">
        <v>43</v>
      </c>
      <c r="G16" s="4">
        <v>64</v>
      </c>
      <c r="H16" s="4">
        <v>229</v>
      </c>
      <c r="I16" s="4">
        <v>43</v>
      </c>
      <c r="J16" s="4">
        <v>10</v>
      </c>
      <c r="K16" s="4">
        <v>267</v>
      </c>
      <c r="L16" s="4">
        <v>37</v>
      </c>
      <c r="M16" s="4">
        <v>14</v>
      </c>
      <c r="N16" s="4">
        <v>266</v>
      </c>
      <c r="O16" s="4">
        <v>37</v>
      </c>
      <c r="P16" s="4">
        <v>10</v>
      </c>
    </row>
    <row r="17" spans="1:16" x14ac:dyDescent="0.3">
      <c r="A17" s="5">
        <v>0.72222222222222221</v>
      </c>
      <c r="B17" s="4">
        <v>236</v>
      </c>
      <c r="C17" s="4">
        <v>43</v>
      </c>
      <c r="D17" s="4">
        <v>273</v>
      </c>
      <c r="E17" s="4">
        <v>236</v>
      </c>
      <c r="F17" s="4">
        <v>43</v>
      </c>
      <c r="G17" s="4">
        <v>64</v>
      </c>
      <c r="H17" s="4">
        <v>229</v>
      </c>
      <c r="I17" s="4">
        <v>43</v>
      </c>
      <c r="J17" s="4">
        <v>10</v>
      </c>
      <c r="K17" s="4">
        <v>267</v>
      </c>
      <c r="L17" s="4">
        <v>37</v>
      </c>
      <c r="M17" s="4">
        <v>14</v>
      </c>
      <c r="N17" s="4">
        <v>266</v>
      </c>
      <c r="O17" s="4">
        <v>37</v>
      </c>
      <c r="P17" s="4">
        <v>10</v>
      </c>
    </row>
    <row r="18" spans="1:16" x14ac:dyDescent="0.3">
      <c r="A18" s="5">
        <v>0.72569444444444453</v>
      </c>
      <c r="B18" s="4">
        <v>229</v>
      </c>
      <c r="C18" s="4">
        <v>43</v>
      </c>
      <c r="D18" s="4">
        <v>278</v>
      </c>
      <c r="E18" s="4">
        <v>231</v>
      </c>
      <c r="F18" s="4">
        <v>43</v>
      </c>
      <c r="G18" s="4">
        <v>77</v>
      </c>
      <c r="H18" s="4">
        <v>208</v>
      </c>
      <c r="I18" s="4">
        <v>48</v>
      </c>
      <c r="J18" s="4">
        <v>12</v>
      </c>
      <c r="K18" s="4">
        <v>214</v>
      </c>
      <c r="L18" s="4">
        <v>46</v>
      </c>
      <c r="M18" s="4">
        <v>12</v>
      </c>
      <c r="N18" s="4">
        <v>226</v>
      </c>
      <c r="O18" s="4">
        <v>43</v>
      </c>
      <c r="P18" s="4">
        <v>6</v>
      </c>
    </row>
    <row r="19" spans="1:16" x14ac:dyDescent="0.3">
      <c r="A19" s="5">
        <v>0.72916666666666663</v>
      </c>
      <c r="B19" s="4">
        <v>231</v>
      </c>
      <c r="C19" s="4">
        <v>43</v>
      </c>
      <c r="D19" s="4">
        <v>268</v>
      </c>
      <c r="E19" s="4">
        <v>232</v>
      </c>
      <c r="F19" s="4">
        <v>43</v>
      </c>
      <c r="G19" s="4">
        <v>71</v>
      </c>
      <c r="H19" s="4">
        <v>228</v>
      </c>
      <c r="I19" s="4">
        <v>43</v>
      </c>
      <c r="J19" s="4">
        <v>3</v>
      </c>
      <c r="K19" s="4">
        <v>231</v>
      </c>
      <c r="L19" s="4">
        <v>43</v>
      </c>
      <c r="M19" s="4">
        <v>9</v>
      </c>
      <c r="N19" s="4">
        <v>259</v>
      </c>
      <c r="O19" s="4">
        <v>39</v>
      </c>
      <c r="P19" s="4">
        <v>7</v>
      </c>
    </row>
    <row r="20" spans="1:16" x14ac:dyDescent="0.3">
      <c r="A20" s="5">
        <v>0.73263888888888884</v>
      </c>
      <c r="B20" s="4">
        <v>231</v>
      </c>
      <c r="C20" s="4">
        <v>43</v>
      </c>
      <c r="D20" s="4">
        <v>268</v>
      </c>
      <c r="E20" s="4">
        <v>232</v>
      </c>
      <c r="F20" s="4">
        <v>43</v>
      </c>
      <c r="G20" s="4">
        <v>71</v>
      </c>
      <c r="H20" s="4">
        <v>228</v>
      </c>
      <c r="I20" s="4">
        <v>43</v>
      </c>
      <c r="J20" s="4">
        <v>3</v>
      </c>
      <c r="K20" s="4">
        <v>231</v>
      </c>
      <c r="L20" s="4">
        <v>43</v>
      </c>
      <c r="M20" s="4">
        <v>9</v>
      </c>
      <c r="N20" s="4">
        <v>259</v>
      </c>
      <c r="O20" s="4">
        <v>39</v>
      </c>
      <c r="P20" s="4">
        <v>7</v>
      </c>
    </row>
    <row r="21" spans="1:16" x14ac:dyDescent="0.3">
      <c r="A21" s="5">
        <v>0.73611111111111116</v>
      </c>
      <c r="B21" s="4">
        <v>251</v>
      </c>
      <c r="C21" s="4">
        <v>39</v>
      </c>
      <c r="D21" s="4">
        <v>281</v>
      </c>
      <c r="E21" s="4">
        <v>255</v>
      </c>
      <c r="F21" s="4">
        <v>39</v>
      </c>
      <c r="G21" s="4">
        <v>59</v>
      </c>
      <c r="H21" s="4">
        <v>251</v>
      </c>
      <c r="I21" s="4">
        <v>39</v>
      </c>
      <c r="J21" s="4">
        <v>9</v>
      </c>
      <c r="K21" s="4">
        <v>252</v>
      </c>
      <c r="L21" s="4">
        <v>39</v>
      </c>
      <c r="M21" s="4">
        <v>8</v>
      </c>
      <c r="N21" s="4">
        <v>302</v>
      </c>
      <c r="O21" s="4">
        <v>32</v>
      </c>
      <c r="P21" s="4">
        <v>5</v>
      </c>
    </row>
    <row r="22" spans="1:16" x14ac:dyDescent="0.3">
      <c r="A22" s="5">
        <v>0.73958333333333337</v>
      </c>
      <c r="B22" s="4">
        <v>252</v>
      </c>
      <c r="C22" s="4">
        <v>39</v>
      </c>
      <c r="D22" s="4">
        <v>246</v>
      </c>
      <c r="E22" s="4">
        <v>252</v>
      </c>
      <c r="F22" s="4">
        <v>39</v>
      </c>
      <c r="G22" s="4">
        <v>58</v>
      </c>
      <c r="H22" s="4">
        <v>238</v>
      </c>
      <c r="I22" s="4">
        <v>43</v>
      </c>
      <c r="J22" s="4">
        <v>11</v>
      </c>
      <c r="K22" s="4">
        <v>276</v>
      </c>
      <c r="L22" s="4">
        <v>36</v>
      </c>
      <c r="M22" s="4">
        <v>10</v>
      </c>
      <c r="N22" s="4">
        <v>327</v>
      </c>
      <c r="O22" s="4">
        <v>28</v>
      </c>
      <c r="P22" s="4">
        <v>3</v>
      </c>
    </row>
    <row r="23" spans="1:16" x14ac:dyDescent="0.3">
      <c r="A23" s="5">
        <v>0.74305555555555547</v>
      </c>
      <c r="B23" s="4">
        <v>252</v>
      </c>
      <c r="C23" s="4">
        <v>39</v>
      </c>
      <c r="D23" s="4">
        <v>246</v>
      </c>
      <c r="E23" s="4">
        <v>252</v>
      </c>
      <c r="F23" s="4">
        <v>39</v>
      </c>
      <c r="G23" s="4">
        <v>58</v>
      </c>
      <c r="H23" s="4">
        <v>238</v>
      </c>
      <c r="I23" s="4">
        <v>43</v>
      </c>
      <c r="J23" s="4">
        <v>11</v>
      </c>
      <c r="K23" s="4">
        <v>276</v>
      </c>
      <c r="L23" s="4">
        <v>36</v>
      </c>
      <c r="M23" s="4">
        <v>10</v>
      </c>
      <c r="N23" s="4">
        <v>327</v>
      </c>
      <c r="O23" s="4">
        <v>28</v>
      </c>
      <c r="P23" s="4">
        <v>3</v>
      </c>
    </row>
    <row r="24" spans="1:16" x14ac:dyDescent="0.3">
      <c r="A24" s="5">
        <v>0.74652777777777779</v>
      </c>
      <c r="B24" s="4">
        <v>241</v>
      </c>
      <c r="C24" s="4">
        <v>43</v>
      </c>
      <c r="D24" s="4">
        <v>267</v>
      </c>
      <c r="E24" s="4">
        <v>249</v>
      </c>
      <c r="F24" s="4">
        <v>39</v>
      </c>
      <c r="G24" s="4">
        <v>56</v>
      </c>
      <c r="H24" s="4">
        <v>244</v>
      </c>
      <c r="I24" s="4">
        <v>39</v>
      </c>
      <c r="J24" s="4">
        <v>9</v>
      </c>
      <c r="K24" s="4">
        <v>294</v>
      </c>
      <c r="L24" s="4">
        <v>34</v>
      </c>
      <c r="M24" s="4">
        <v>8</v>
      </c>
      <c r="N24" s="4">
        <v>316</v>
      </c>
      <c r="O24" s="4">
        <v>32</v>
      </c>
      <c r="P24" s="4">
        <v>10</v>
      </c>
    </row>
    <row r="25" spans="1:16" x14ac:dyDescent="0.3">
      <c r="A25" s="5">
        <v>0.75</v>
      </c>
      <c r="B25" s="4">
        <v>241</v>
      </c>
      <c r="C25" s="4">
        <v>43</v>
      </c>
      <c r="D25" s="4">
        <v>267</v>
      </c>
      <c r="E25" s="4">
        <v>249</v>
      </c>
      <c r="F25" s="4">
        <v>39</v>
      </c>
      <c r="G25" s="4">
        <v>56</v>
      </c>
      <c r="H25" s="4">
        <v>244</v>
      </c>
      <c r="I25" s="4">
        <v>39</v>
      </c>
      <c r="J25" s="4">
        <v>9</v>
      </c>
      <c r="K25" s="4">
        <v>294</v>
      </c>
      <c r="L25" s="4">
        <v>34</v>
      </c>
      <c r="M25" s="4">
        <v>8</v>
      </c>
      <c r="N25" s="4">
        <v>316</v>
      </c>
      <c r="O25" s="4">
        <v>32</v>
      </c>
      <c r="P25" s="4">
        <v>10</v>
      </c>
    </row>
    <row r="26" spans="1:16" x14ac:dyDescent="0.3">
      <c r="A26" s="5">
        <v>0.75347222222222221</v>
      </c>
      <c r="B26" s="4">
        <v>259</v>
      </c>
      <c r="C26" s="4">
        <v>39</v>
      </c>
      <c r="D26" s="4">
        <v>253</v>
      </c>
      <c r="E26" s="4">
        <v>254</v>
      </c>
      <c r="F26" s="4">
        <v>39</v>
      </c>
      <c r="G26" s="4">
        <v>57</v>
      </c>
      <c r="H26" s="4">
        <v>243</v>
      </c>
      <c r="I26" s="4">
        <v>39</v>
      </c>
      <c r="J26" s="4">
        <v>11</v>
      </c>
      <c r="K26" s="4">
        <v>248</v>
      </c>
      <c r="L26" s="4">
        <v>39</v>
      </c>
      <c r="M26" s="4">
        <v>8</v>
      </c>
      <c r="N26" s="4">
        <v>251</v>
      </c>
      <c r="O26" s="4">
        <v>39</v>
      </c>
      <c r="P26" s="4">
        <v>7</v>
      </c>
    </row>
    <row r="27" spans="1:16" x14ac:dyDescent="0.3">
      <c r="A27" s="5">
        <v>0.75694444444444453</v>
      </c>
      <c r="B27" s="4">
        <v>297</v>
      </c>
      <c r="C27" s="4">
        <v>32</v>
      </c>
      <c r="D27" s="4">
        <v>236</v>
      </c>
      <c r="E27" s="4">
        <v>304</v>
      </c>
      <c r="F27" s="4">
        <v>32</v>
      </c>
      <c r="G27" s="4">
        <v>51</v>
      </c>
      <c r="H27" s="4">
        <v>254</v>
      </c>
      <c r="I27" s="4">
        <v>39</v>
      </c>
      <c r="J27" s="4">
        <v>6</v>
      </c>
      <c r="K27" s="4">
        <v>292</v>
      </c>
      <c r="L27" s="4">
        <v>34</v>
      </c>
      <c r="M27" s="4">
        <v>6</v>
      </c>
      <c r="N27" s="4">
        <v>313</v>
      </c>
      <c r="O27" s="4">
        <v>32</v>
      </c>
      <c r="P27" s="4">
        <v>5</v>
      </c>
    </row>
    <row r="28" spans="1:16" x14ac:dyDescent="0.3">
      <c r="A28" s="5">
        <v>0.76041666666666663</v>
      </c>
      <c r="B28" s="4">
        <v>321</v>
      </c>
      <c r="C28" s="4">
        <v>32</v>
      </c>
      <c r="D28" s="4">
        <v>184</v>
      </c>
      <c r="E28" s="4">
        <v>322</v>
      </c>
      <c r="F28" s="4">
        <v>32</v>
      </c>
      <c r="G28" s="4">
        <v>39</v>
      </c>
      <c r="H28" s="4">
        <v>291</v>
      </c>
      <c r="I28" s="4">
        <v>34</v>
      </c>
      <c r="J28" s="4">
        <v>10</v>
      </c>
      <c r="K28" s="4">
        <v>327</v>
      </c>
      <c r="L28" s="4">
        <v>28</v>
      </c>
      <c r="M28" s="4">
        <v>5</v>
      </c>
      <c r="N28" s="4">
        <v>344</v>
      </c>
      <c r="O28" s="4">
        <v>28</v>
      </c>
      <c r="P28" s="4">
        <v>10</v>
      </c>
    </row>
    <row r="29" spans="1:16" x14ac:dyDescent="0.3">
      <c r="A29" s="5">
        <v>0.76388888888888884</v>
      </c>
      <c r="B29" s="4">
        <v>321</v>
      </c>
      <c r="C29" s="4">
        <v>32</v>
      </c>
      <c r="D29" s="4">
        <v>184</v>
      </c>
      <c r="E29" s="4">
        <v>322</v>
      </c>
      <c r="F29" s="4">
        <v>32</v>
      </c>
      <c r="G29" s="4">
        <v>39</v>
      </c>
      <c r="H29" s="4">
        <v>291</v>
      </c>
      <c r="I29" s="4">
        <v>34</v>
      </c>
      <c r="J29" s="4">
        <v>10</v>
      </c>
      <c r="K29" s="4">
        <v>327</v>
      </c>
      <c r="L29" s="4">
        <v>28</v>
      </c>
      <c r="M29" s="4">
        <v>5</v>
      </c>
      <c r="N29" s="4">
        <v>344</v>
      </c>
      <c r="O29" s="4">
        <v>28</v>
      </c>
      <c r="P29" s="4">
        <v>10</v>
      </c>
    </row>
    <row r="30" spans="1:16" x14ac:dyDescent="0.3">
      <c r="A30" s="5">
        <v>0.76736111111111116</v>
      </c>
      <c r="B30" s="4">
        <v>311</v>
      </c>
      <c r="C30" s="4">
        <v>32</v>
      </c>
      <c r="D30" s="4">
        <v>246</v>
      </c>
      <c r="E30" s="4">
        <v>326</v>
      </c>
      <c r="F30" s="4">
        <v>28</v>
      </c>
      <c r="G30" s="4">
        <v>55</v>
      </c>
      <c r="H30" s="4">
        <v>252</v>
      </c>
      <c r="I30" s="4">
        <v>39</v>
      </c>
      <c r="J30" s="4">
        <v>10</v>
      </c>
      <c r="K30" s="4">
        <v>327</v>
      </c>
      <c r="L30" s="4">
        <v>30</v>
      </c>
      <c r="M30" s="4">
        <v>4</v>
      </c>
      <c r="N30" s="4">
        <v>296</v>
      </c>
      <c r="O30" s="4">
        <v>34</v>
      </c>
      <c r="P30" s="4">
        <v>2</v>
      </c>
    </row>
    <row r="31" spans="1:16" x14ac:dyDescent="0.3">
      <c r="A31" s="5">
        <v>0.77083333333333337</v>
      </c>
      <c r="B31" s="4">
        <v>202</v>
      </c>
      <c r="C31" s="4">
        <v>50</v>
      </c>
      <c r="D31" s="4">
        <v>260</v>
      </c>
      <c r="E31" s="4">
        <v>221</v>
      </c>
      <c r="F31" s="4">
        <v>46</v>
      </c>
      <c r="G31" s="4">
        <v>69</v>
      </c>
      <c r="H31" s="4">
        <v>189</v>
      </c>
      <c r="I31" s="4">
        <v>54</v>
      </c>
      <c r="J31" s="4">
        <v>15</v>
      </c>
      <c r="K31" s="4">
        <v>221</v>
      </c>
      <c r="L31" s="4">
        <v>45</v>
      </c>
      <c r="M31" s="4">
        <v>8</v>
      </c>
      <c r="N31" s="4">
        <v>276</v>
      </c>
      <c r="O31" s="4">
        <v>36</v>
      </c>
      <c r="P31" s="4">
        <v>7</v>
      </c>
    </row>
    <row r="32" spans="1:16" x14ac:dyDescent="0.3">
      <c r="A32" s="5">
        <v>0.77430555555555547</v>
      </c>
      <c r="B32" s="4">
        <v>202</v>
      </c>
      <c r="C32" s="4">
        <v>50</v>
      </c>
      <c r="D32" s="4">
        <v>260</v>
      </c>
      <c r="E32" s="4">
        <v>221</v>
      </c>
      <c r="F32" s="4">
        <v>46</v>
      </c>
      <c r="G32" s="4">
        <v>69</v>
      </c>
      <c r="H32" s="4">
        <v>189</v>
      </c>
      <c r="I32" s="4">
        <v>54</v>
      </c>
      <c r="J32" s="4">
        <v>15</v>
      </c>
      <c r="K32" s="4">
        <v>221</v>
      </c>
      <c r="L32" s="4">
        <v>45</v>
      </c>
      <c r="M32" s="4">
        <v>8</v>
      </c>
      <c r="N32" s="4">
        <v>276</v>
      </c>
      <c r="O32" s="4">
        <v>36</v>
      </c>
      <c r="P32" s="4">
        <v>7</v>
      </c>
    </row>
    <row r="33" spans="1:16" x14ac:dyDescent="0.3">
      <c r="A33" s="5">
        <v>0.77777777777777779</v>
      </c>
      <c r="B33" s="4">
        <v>135</v>
      </c>
      <c r="C33" s="4">
        <v>75</v>
      </c>
      <c r="D33" s="4">
        <v>293</v>
      </c>
      <c r="E33" s="4">
        <v>141</v>
      </c>
      <c r="F33" s="4">
        <v>72</v>
      </c>
      <c r="G33" s="4">
        <v>47</v>
      </c>
      <c r="H33" s="4">
        <v>144</v>
      </c>
      <c r="I33" s="4">
        <v>72</v>
      </c>
      <c r="J33" s="4">
        <v>11</v>
      </c>
      <c r="K33" s="4">
        <v>142</v>
      </c>
      <c r="L33" s="4">
        <v>72</v>
      </c>
      <c r="M33" s="4">
        <v>9</v>
      </c>
      <c r="N33" s="4">
        <v>155</v>
      </c>
      <c r="O33" s="4">
        <v>64</v>
      </c>
      <c r="P33" s="4">
        <v>5</v>
      </c>
    </row>
    <row r="34" spans="1:16" x14ac:dyDescent="0.3">
      <c r="A34" s="5">
        <v>0.78125</v>
      </c>
      <c r="B34" s="4">
        <v>139</v>
      </c>
      <c r="C34" s="4">
        <v>72</v>
      </c>
      <c r="D34" s="4">
        <v>287</v>
      </c>
      <c r="E34" s="4">
        <v>141</v>
      </c>
      <c r="F34" s="4">
        <v>72</v>
      </c>
      <c r="G34" s="4">
        <v>52</v>
      </c>
      <c r="H34" s="4">
        <v>142</v>
      </c>
      <c r="I34" s="4">
        <v>72</v>
      </c>
      <c r="J34" s="4">
        <v>17</v>
      </c>
      <c r="K34" s="4">
        <v>265</v>
      </c>
      <c r="L34" s="4">
        <v>36</v>
      </c>
      <c r="M34" s="4">
        <v>11</v>
      </c>
      <c r="N34" s="4">
        <v>147</v>
      </c>
      <c r="O34" s="4">
        <v>68</v>
      </c>
      <c r="P34" s="4">
        <v>3</v>
      </c>
    </row>
    <row r="35" spans="1:16" x14ac:dyDescent="0.3">
      <c r="A35" s="5">
        <v>0.78472222222222221</v>
      </c>
      <c r="B35" s="4">
        <v>139</v>
      </c>
      <c r="C35" s="4">
        <v>72</v>
      </c>
      <c r="D35" s="4">
        <v>287</v>
      </c>
      <c r="E35" s="4">
        <v>141</v>
      </c>
      <c r="F35" s="4">
        <v>72</v>
      </c>
      <c r="G35" s="4">
        <v>52</v>
      </c>
      <c r="H35" s="4">
        <v>142</v>
      </c>
      <c r="I35" s="4">
        <v>72</v>
      </c>
      <c r="J35" s="4">
        <v>17</v>
      </c>
      <c r="K35" s="4">
        <v>265</v>
      </c>
      <c r="L35" s="4">
        <v>36</v>
      </c>
      <c r="M35" s="4">
        <v>11</v>
      </c>
      <c r="N35" s="4">
        <v>147</v>
      </c>
      <c r="O35" s="4">
        <v>68</v>
      </c>
      <c r="P35" s="4">
        <v>3</v>
      </c>
    </row>
    <row r="36" spans="1:16" x14ac:dyDescent="0.3">
      <c r="A36" s="5">
        <v>0.78819444444444453</v>
      </c>
      <c r="B36" s="4">
        <v>132</v>
      </c>
      <c r="C36" s="4">
        <v>75</v>
      </c>
      <c r="D36" s="4">
        <v>290</v>
      </c>
      <c r="E36" s="4">
        <v>133</v>
      </c>
      <c r="F36" s="4">
        <v>75</v>
      </c>
      <c r="G36" s="4">
        <v>47</v>
      </c>
      <c r="H36" s="4">
        <v>139</v>
      </c>
      <c r="I36" s="4">
        <v>72</v>
      </c>
      <c r="J36" s="4">
        <v>11</v>
      </c>
      <c r="K36" s="4">
        <v>226</v>
      </c>
      <c r="L36" s="4">
        <v>54</v>
      </c>
      <c r="M36" s="4">
        <v>8</v>
      </c>
      <c r="N36" s="4">
        <v>238</v>
      </c>
      <c r="O36" s="4">
        <v>50</v>
      </c>
      <c r="P36" s="4">
        <v>2</v>
      </c>
    </row>
    <row r="37" spans="1:16" x14ac:dyDescent="0.3">
      <c r="A37" s="5">
        <v>0.79166666666666663</v>
      </c>
      <c r="B37" s="4">
        <v>132</v>
      </c>
      <c r="C37" s="4">
        <v>75</v>
      </c>
      <c r="D37" s="4">
        <v>290</v>
      </c>
      <c r="E37" s="4">
        <v>133</v>
      </c>
      <c r="F37" s="4">
        <v>75</v>
      </c>
      <c r="G37" s="4">
        <v>47</v>
      </c>
      <c r="H37" s="4">
        <v>139</v>
      </c>
      <c r="I37" s="4">
        <v>72</v>
      </c>
      <c r="J37" s="4">
        <v>11</v>
      </c>
      <c r="K37" s="4">
        <v>226</v>
      </c>
      <c r="L37" s="4">
        <v>54</v>
      </c>
      <c r="M37" s="4">
        <v>8</v>
      </c>
      <c r="N37" s="4">
        <v>238</v>
      </c>
      <c r="O37" s="4">
        <v>50</v>
      </c>
      <c r="P37" s="4">
        <v>2</v>
      </c>
    </row>
    <row r="38" spans="1:16" x14ac:dyDescent="0.3">
      <c r="A38" s="5">
        <v>0.79513888888888884</v>
      </c>
      <c r="B38" s="4">
        <v>129</v>
      </c>
      <c r="C38" s="4">
        <v>79</v>
      </c>
      <c r="D38" s="4">
        <v>281</v>
      </c>
      <c r="E38" s="4">
        <v>130</v>
      </c>
      <c r="F38" s="4">
        <v>79</v>
      </c>
      <c r="G38" s="4">
        <v>57</v>
      </c>
      <c r="H38" s="4">
        <v>127</v>
      </c>
      <c r="I38" s="4">
        <v>79</v>
      </c>
      <c r="J38" s="4">
        <v>9</v>
      </c>
      <c r="K38" s="4">
        <v>153</v>
      </c>
      <c r="L38" s="4">
        <v>64</v>
      </c>
      <c r="M38" s="4">
        <v>5</v>
      </c>
      <c r="N38" s="4">
        <v>139</v>
      </c>
      <c r="O38" s="4">
        <v>73</v>
      </c>
      <c r="P38" s="4">
        <v>6</v>
      </c>
    </row>
    <row r="39" spans="1:16" x14ac:dyDescent="0.3">
      <c r="A39" s="5">
        <v>0.79861111111111116</v>
      </c>
      <c r="B39" s="4">
        <v>123</v>
      </c>
      <c r="C39" s="4">
        <v>82</v>
      </c>
      <c r="D39" s="4">
        <v>282</v>
      </c>
      <c r="E39" s="4">
        <v>127</v>
      </c>
      <c r="F39" s="4">
        <v>79</v>
      </c>
      <c r="G39" s="4">
        <v>49</v>
      </c>
      <c r="H39" s="4">
        <v>125</v>
      </c>
      <c r="I39" s="4">
        <v>82</v>
      </c>
      <c r="J39" s="4">
        <v>19</v>
      </c>
      <c r="K39" s="4">
        <v>138</v>
      </c>
      <c r="L39" s="4">
        <v>73</v>
      </c>
      <c r="M39" s="4">
        <v>10</v>
      </c>
      <c r="N39" s="4">
        <v>144</v>
      </c>
      <c r="O39" s="4">
        <v>72</v>
      </c>
      <c r="P39" s="4">
        <v>4</v>
      </c>
    </row>
    <row r="40" spans="1:16" x14ac:dyDescent="0.3">
      <c r="A40" s="5">
        <v>0.80208333333333337</v>
      </c>
      <c r="B40" s="4">
        <v>122</v>
      </c>
      <c r="C40" s="4">
        <v>82</v>
      </c>
      <c r="D40" s="4">
        <v>300</v>
      </c>
      <c r="E40" s="4">
        <v>121</v>
      </c>
      <c r="F40" s="4">
        <v>82</v>
      </c>
      <c r="G40" s="4">
        <v>44</v>
      </c>
      <c r="H40" s="4">
        <v>119</v>
      </c>
      <c r="I40" s="4">
        <v>86</v>
      </c>
      <c r="J40" s="4">
        <v>5</v>
      </c>
      <c r="K40" s="4">
        <v>129</v>
      </c>
      <c r="L40" s="4">
        <v>79</v>
      </c>
      <c r="M40" s="4">
        <v>7</v>
      </c>
      <c r="N40" s="4">
        <v>123</v>
      </c>
      <c r="O40" s="4">
        <v>82</v>
      </c>
      <c r="P40" s="4">
        <v>4</v>
      </c>
    </row>
    <row r="41" spans="1:16" x14ac:dyDescent="0.3">
      <c r="A41" s="5">
        <v>0.80555555555555547</v>
      </c>
      <c r="B41" s="4">
        <v>122</v>
      </c>
      <c r="C41" s="4">
        <v>82</v>
      </c>
      <c r="D41" s="4">
        <v>300</v>
      </c>
      <c r="E41" s="4">
        <v>121</v>
      </c>
      <c r="F41" s="4">
        <v>82</v>
      </c>
      <c r="G41" s="4">
        <v>44</v>
      </c>
      <c r="H41" s="4">
        <v>119</v>
      </c>
      <c r="I41" s="4">
        <v>86</v>
      </c>
      <c r="J41" s="4">
        <v>5</v>
      </c>
      <c r="K41" s="4">
        <v>129</v>
      </c>
      <c r="L41" s="4">
        <v>79</v>
      </c>
      <c r="M41" s="4">
        <v>7</v>
      </c>
      <c r="N41" s="4">
        <v>123</v>
      </c>
      <c r="O41" s="4">
        <v>82</v>
      </c>
      <c r="P41" s="4">
        <v>4</v>
      </c>
    </row>
    <row r="42" spans="1:16" x14ac:dyDescent="0.3">
      <c r="A42" s="5">
        <v>0.80902777777777779</v>
      </c>
      <c r="B42" s="4">
        <v>114</v>
      </c>
      <c r="C42" s="4">
        <v>90</v>
      </c>
      <c r="D42" s="4">
        <v>269</v>
      </c>
      <c r="E42" s="4">
        <v>115</v>
      </c>
      <c r="F42" s="4">
        <v>90</v>
      </c>
      <c r="G42" s="4">
        <v>51</v>
      </c>
      <c r="H42" s="4">
        <v>122</v>
      </c>
      <c r="I42" s="4">
        <v>82</v>
      </c>
      <c r="J42" s="4">
        <v>13</v>
      </c>
      <c r="K42" s="4">
        <v>153</v>
      </c>
      <c r="L42" s="4">
        <v>64</v>
      </c>
      <c r="M42" s="4">
        <v>3</v>
      </c>
      <c r="N42" s="4">
        <v>129</v>
      </c>
      <c r="O42" s="4">
        <v>79</v>
      </c>
      <c r="P42" s="4">
        <v>6</v>
      </c>
    </row>
    <row r="43" spans="1:16" x14ac:dyDescent="0.3">
      <c r="A43" s="5">
        <v>0.8125</v>
      </c>
      <c r="B43" s="4">
        <v>115</v>
      </c>
      <c r="C43" s="4">
        <v>90</v>
      </c>
      <c r="D43" s="4">
        <v>291</v>
      </c>
      <c r="E43" s="4">
        <v>116</v>
      </c>
      <c r="F43" s="4">
        <v>90</v>
      </c>
      <c r="G43" s="4">
        <v>61</v>
      </c>
      <c r="H43" s="4">
        <v>117</v>
      </c>
      <c r="I43" s="4">
        <v>88</v>
      </c>
      <c r="J43" s="4">
        <v>8</v>
      </c>
      <c r="K43" s="4">
        <v>122</v>
      </c>
      <c r="L43" s="4">
        <v>82</v>
      </c>
      <c r="M43" s="4">
        <v>2</v>
      </c>
      <c r="N43" s="4">
        <v>127</v>
      </c>
      <c r="O43" s="4">
        <v>81</v>
      </c>
      <c r="P43" s="4">
        <v>6</v>
      </c>
    </row>
    <row r="44" spans="1:16" x14ac:dyDescent="0.3">
      <c r="A44" s="5">
        <v>0.81597222222222221</v>
      </c>
      <c r="B44" s="4">
        <v>115</v>
      </c>
      <c r="C44" s="4">
        <v>90</v>
      </c>
      <c r="D44" s="4">
        <v>291</v>
      </c>
      <c r="E44" s="4">
        <v>116</v>
      </c>
      <c r="F44" s="4">
        <v>90</v>
      </c>
      <c r="G44" s="4">
        <v>61</v>
      </c>
      <c r="H44" s="4">
        <v>117</v>
      </c>
      <c r="I44" s="4">
        <v>88</v>
      </c>
      <c r="J44" s="4">
        <v>8</v>
      </c>
      <c r="K44" s="4">
        <v>122</v>
      </c>
      <c r="L44" s="4">
        <v>82</v>
      </c>
      <c r="M44" s="4">
        <v>2</v>
      </c>
      <c r="N44" s="4">
        <v>127</v>
      </c>
      <c r="O44" s="4">
        <v>81</v>
      </c>
      <c r="P44" s="4">
        <v>6</v>
      </c>
    </row>
    <row r="45" spans="1:16" x14ac:dyDescent="0.3">
      <c r="A45" s="5">
        <v>0.81944444444444453</v>
      </c>
      <c r="B45" s="4">
        <v>115</v>
      </c>
      <c r="C45" s="4">
        <v>90</v>
      </c>
      <c r="D45" s="4">
        <v>265</v>
      </c>
      <c r="E45" s="4">
        <v>118</v>
      </c>
      <c r="F45" s="4">
        <v>86</v>
      </c>
      <c r="G45" s="4">
        <v>53</v>
      </c>
      <c r="H45" s="4">
        <v>122</v>
      </c>
      <c r="I45" s="4">
        <v>82</v>
      </c>
      <c r="J45" s="4">
        <v>16</v>
      </c>
      <c r="K45" s="4">
        <v>128</v>
      </c>
      <c r="L45" s="4">
        <v>79</v>
      </c>
      <c r="M45" s="4">
        <v>8</v>
      </c>
      <c r="N45" s="4">
        <v>117</v>
      </c>
      <c r="O45" s="4">
        <v>86</v>
      </c>
      <c r="P45" s="4">
        <v>4</v>
      </c>
    </row>
    <row r="46" spans="1:16" x14ac:dyDescent="0.3">
      <c r="A46" s="5">
        <v>0.82291666666666663</v>
      </c>
      <c r="B46" s="4">
        <v>113</v>
      </c>
      <c r="C46" s="4">
        <v>90</v>
      </c>
      <c r="D46" s="4">
        <v>280</v>
      </c>
      <c r="E46" s="4">
        <v>112</v>
      </c>
      <c r="F46" s="4">
        <v>90</v>
      </c>
      <c r="G46" s="4">
        <v>46</v>
      </c>
      <c r="H46" s="4">
        <v>118</v>
      </c>
      <c r="I46" s="4">
        <v>86</v>
      </c>
      <c r="J46" s="4">
        <v>16</v>
      </c>
      <c r="K46" s="4">
        <v>129</v>
      </c>
      <c r="L46" s="4">
        <v>79</v>
      </c>
      <c r="M46" s="4">
        <v>6</v>
      </c>
      <c r="N46" s="4">
        <v>119</v>
      </c>
      <c r="O46" s="4">
        <v>86</v>
      </c>
      <c r="P46" s="4">
        <v>7</v>
      </c>
    </row>
    <row r="47" spans="1:16" x14ac:dyDescent="0.3">
      <c r="A47" s="5">
        <v>0.82638888888888884</v>
      </c>
      <c r="B47" s="4">
        <v>113</v>
      </c>
      <c r="C47" s="4">
        <v>90</v>
      </c>
      <c r="D47" s="4">
        <v>280</v>
      </c>
      <c r="E47" s="4">
        <v>112</v>
      </c>
      <c r="F47" s="4">
        <v>90</v>
      </c>
      <c r="G47" s="4">
        <v>46</v>
      </c>
      <c r="H47" s="4">
        <v>118</v>
      </c>
      <c r="I47" s="4">
        <v>86</v>
      </c>
      <c r="J47" s="4">
        <v>16</v>
      </c>
      <c r="K47" s="4">
        <v>129</v>
      </c>
      <c r="L47" s="4">
        <v>79</v>
      </c>
      <c r="M47" s="4">
        <v>6</v>
      </c>
      <c r="N47" s="4">
        <v>119</v>
      </c>
      <c r="O47" s="4">
        <v>86</v>
      </c>
      <c r="P47" s="4">
        <v>7</v>
      </c>
    </row>
    <row r="48" spans="1:16" x14ac:dyDescent="0.3">
      <c r="A48" s="5">
        <v>0.82986111111111116</v>
      </c>
      <c r="B48" s="4">
        <v>113</v>
      </c>
      <c r="C48" s="4">
        <v>90</v>
      </c>
      <c r="D48" s="4">
        <v>278</v>
      </c>
      <c r="E48" s="4">
        <v>112</v>
      </c>
      <c r="F48" s="4">
        <v>90</v>
      </c>
      <c r="G48" s="4">
        <v>62</v>
      </c>
      <c r="H48" s="4">
        <v>116</v>
      </c>
      <c r="I48" s="4">
        <v>90</v>
      </c>
      <c r="J48" s="4">
        <v>11</v>
      </c>
      <c r="K48" s="4">
        <v>117</v>
      </c>
      <c r="L48" s="4">
        <v>86</v>
      </c>
      <c r="M48" s="4">
        <v>11</v>
      </c>
      <c r="N48" s="4">
        <v>128</v>
      </c>
      <c r="O48" s="4">
        <v>79</v>
      </c>
      <c r="P48" s="4">
        <v>9</v>
      </c>
    </row>
    <row r="49" spans="1:16" x14ac:dyDescent="0.3">
      <c r="A49" s="5">
        <v>0.83333333333333337</v>
      </c>
      <c r="B49" s="4">
        <v>113</v>
      </c>
      <c r="C49" s="4">
        <v>90</v>
      </c>
      <c r="D49" s="4">
        <v>278</v>
      </c>
      <c r="E49" s="4">
        <v>112</v>
      </c>
      <c r="F49" s="4">
        <v>90</v>
      </c>
      <c r="G49" s="4">
        <v>62</v>
      </c>
      <c r="H49" s="4">
        <v>116</v>
      </c>
      <c r="I49" s="4">
        <v>90</v>
      </c>
      <c r="J49" s="4">
        <v>11</v>
      </c>
      <c r="K49" s="4">
        <v>117</v>
      </c>
      <c r="L49" s="4">
        <v>86</v>
      </c>
      <c r="M49" s="4">
        <v>11</v>
      </c>
      <c r="N49" s="4">
        <v>128</v>
      </c>
      <c r="O49" s="4">
        <v>79</v>
      </c>
      <c r="P49" s="4">
        <v>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儀表板</vt:lpstr>
      <vt:lpstr>車種</vt:lpstr>
      <vt:lpstr>SMS</vt:lpstr>
      <vt:lpstr>eTag_台北段</vt:lpstr>
      <vt:lpstr>工作表1</vt:lpstr>
      <vt:lpstr>工作表3</vt:lpstr>
      <vt:lpstr>工作表5</vt:lpstr>
      <vt:lpstr>工作表6</vt:lpstr>
      <vt:lpstr>eTag_三重段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詹映庭</dc:creator>
  <cp:lastModifiedBy>詹映庭</cp:lastModifiedBy>
  <dcterms:created xsi:type="dcterms:W3CDTF">2023-12-31T14:06:05Z</dcterms:created>
  <dcterms:modified xsi:type="dcterms:W3CDTF">2024-01-03T08:42:30Z</dcterms:modified>
</cp:coreProperties>
</file>