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825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G305" i="1" l="1"/>
  <c r="G304" i="1"/>
  <c r="G303" i="1"/>
  <c r="G301" i="1"/>
  <c r="G296" i="1"/>
  <c r="G297" i="1"/>
  <c r="G298" i="1"/>
  <c r="G299" i="1"/>
  <c r="G300" i="1"/>
  <c r="G295" i="1"/>
  <c r="E301" i="1"/>
  <c r="F301" i="1"/>
  <c r="F296" i="1"/>
  <c r="F297" i="1"/>
  <c r="F298" i="1"/>
  <c r="F299" i="1"/>
  <c r="F300" i="1"/>
  <c r="F295" i="1"/>
  <c r="E296" i="1"/>
  <c r="E297" i="1"/>
  <c r="E298" i="1"/>
  <c r="E299" i="1"/>
  <c r="E300" i="1"/>
  <c r="E295" i="1"/>
  <c r="B304" i="1"/>
  <c r="B303" i="1"/>
  <c r="B302" i="1"/>
  <c r="B301" i="1"/>
  <c r="B300" i="1"/>
  <c r="B299" i="1"/>
  <c r="B298" i="1"/>
  <c r="B297" i="1"/>
  <c r="B295" i="1"/>
  <c r="B294" i="1"/>
  <c r="P281" i="1"/>
  <c r="P282" i="1"/>
  <c r="P283" i="1" s="1"/>
  <c r="P284" i="1" s="1"/>
  <c r="P285" i="1" s="1"/>
  <c r="P286" i="1" s="1"/>
  <c r="P287" i="1" s="1"/>
  <c r="P288" i="1" s="1"/>
  <c r="P289" i="1" s="1"/>
  <c r="P290" i="1" s="1"/>
  <c r="P280" i="1"/>
  <c r="P275" i="1"/>
  <c r="P276" i="1"/>
  <c r="P277" i="1"/>
  <c r="P279" i="1"/>
  <c r="L51" i="1"/>
  <c r="J51" i="1"/>
  <c r="B56" i="1"/>
  <c r="B58" i="1" s="1"/>
  <c r="B57" i="1"/>
  <c r="B55" i="1"/>
  <c r="B52" i="1"/>
  <c r="O48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12" i="1"/>
  <c r="G4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2" i="1"/>
  <c r="K13" i="1"/>
  <c r="K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2" i="1"/>
  <c r="D2" i="1"/>
  <c r="K1" i="1" s="1"/>
  <c r="D1" i="1"/>
  <c r="D3" i="1"/>
  <c r="L12" i="1"/>
  <c r="J12" i="1"/>
  <c r="J13" i="1" s="1"/>
  <c r="C13" i="1"/>
  <c r="C48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2" i="1"/>
  <c r="B12" i="1"/>
  <c r="D12" i="1" s="1"/>
  <c r="E12" i="1" s="1"/>
  <c r="B6" i="1"/>
  <c r="A5" i="1"/>
  <c r="M53" i="1" l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51" i="1"/>
  <c r="M67" i="1"/>
  <c r="M83" i="1"/>
  <c r="M99" i="1"/>
  <c r="M115" i="1"/>
  <c r="M131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52" i="1"/>
  <c r="M55" i="1"/>
  <c r="M71" i="1"/>
  <c r="M87" i="1"/>
  <c r="M103" i="1"/>
  <c r="M119" i="1"/>
  <c r="M135" i="1"/>
  <c r="M146" i="1"/>
  <c r="M154" i="1"/>
  <c r="M162" i="1"/>
  <c r="M170" i="1"/>
  <c r="M178" i="1"/>
  <c r="M186" i="1"/>
  <c r="M194" i="1"/>
  <c r="M202" i="1"/>
  <c r="M210" i="1"/>
  <c r="M226" i="1"/>
  <c r="M234" i="1"/>
  <c r="M242" i="1"/>
  <c r="M250" i="1"/>
  <c r="M258" i="1"/>
  <c r="M274" i="1"/>
  <c r="M290" i="1"/>
  <c r="M59" i="1"/>
  <c r="M75" i="1"/>
  <c r="M91" i="1"/>
  <c r="M107" i="1"/>
  <c r="M123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63" i="1"/>
  <c r="M79" i="1"/>
  <c r="M95" i="1"/>
  <c r="M111" i="1"/>
  <c r="M127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18" i="1"/>
  <c r="M266" i="1"/>
  <c r="M282" i="1"/>
  <c r="K51" i="1"/>
  <c r="J14" i="1"/>
  <c r="L13" i="1"/>
  <c r="B7" i="1"/>
  <c r="B8" i="1" s="1"/>
  <c r="B13" i="1"/>
  <c r="D13" i="1" s="1"/>
  <c r="E13" i="1" s="1"/>
  <c r="J52" i="1" l="1"/>
  <c r="M291" i="1"/>
  <c r="L14" i="1"/>
  <c r="K14" i="1" s="1"/>
  <c r="J15" i="1"/>
  <c r="B14" i="1"/>
  <c r="L52" i="1" l="1"/>
  <c r="L15" i="1"/>
  <c r="K15" i="1" s="1"/>
  <c r="D14" i="1"/>
  <c r="K52" i="1" l="1"/>
  <c r="J16" i="1"/>
  <c r="L16" i="1"/>
  <c r="K16" i="1" s="1"/>
  <c r="B15" i="1"/>
  <c r="E14" i="1"/>
  <c r="J53" i="1" l="1"/>
  <c r="L53" i="1" s="1"/>
  <c r="J17" i="1"/>
  <c r="L17" i="1" s="1"/>
  <c r="K17" i="1" s="1"/>
  <c r="J18" i="1" s="1"/>
  <c r="D15" i="1"/>
  <c r="B16" i="1"/>
  <c r="K53" i="1" l="1"/>
  <c r="L18" i="1"/>
  <c r="K18" i="1" s="1"/>
  <c r="J19" i="1"/>
  <c r="D16" i="1"/>
  <c r="E16" i="1" s="1"/>
  <c r="B17" i="1"/>
  <c r="E15" i="1"/>
  <c r="J54" i="1" l="1"/>
  <c r="L19" i="1"/>
  <c r="K19" i="1" s="1"/>
  <c r="J20" i="1" s="1"/>
  <c r="D17" i="1"/>
  <c r="B18" i="1"/>
  <c r="B19" i="1" s="1"/>
  <c r="L54" i="1" l="1"/>
  <c r="L20" i="1"/>
  <c r="K20" i="1" s="1"/>
  <c r="J21" i="1"/>
  <c r="D18" i="1"/>
  <c r="E18" i="1" s="1"/>
  <c r="E17" i="1"/>
  <c r="D19" i="1"/>
  <c r="K54" i="1" l="1"/>
  <c r="L21" i="1"/>
  <c r="K21" i="1" s="1"/>
  <c r="J22" i="1" s="1"/>
  <c r="E19" i="1"/>
  <c r="B20" i="1"/>
  <c r="J55" i="1" l="1"/>
  <c r="L55" i="1" s="1"/>
  <c r="K55" i="1" s="1"/>
  <c r="J56" i="1" s="1"/>
  <c r="L56" i="1" s="1"/>
  <c r="K56" i="1" s="1"/>
  <c r="J57" i="1" s="1"/>
  <c r="L57" i="1" s="1"/>
  <c r="K57" i="1" s="1"/>
  <c r="J58" i="1" s="1"/>
  <c r="L58" i="1" s="1"/>
  <c r="K58" i="1" s="1"/>
  <c r="J59" i="1" s="1"/>
  <c r="L59" i="1" s="1"/>
  <c r="K59" i="1" s="1"/>
  <c r="J60" i="1" s="1"/>
  <c r="L60" i="1" s="1"/>
  <c r="K60" i="1" s="1"/>
  <c r="J61" i="1" s="1"/>
  <c r="L61" i="1" s="1"/>
  <c r="K61" i="1" s="1"/>
  <c r="J62" i="1" s="1"/>
  <c r="L62" i="1" s="1"/>
  <c r="K62" i="1" s="1"/>
  <c r="J63" i="1" s="1"/>
  <c r="L63" i="1" s="1"/>
  <c r="K63" i="1" s="1"/>
  <c r="J64" i="1" s="1"/>
  <c r="L22" i="1"/>
  <c r="K22" i="1" s="1"/>
  <c r="J23" i="1"/>
  <c r="D20" i="1"/>
  <c r="B21" i="1"/>
  <c r="L64" i="1" l="1"/>
  <c r="K64" i="1" s="1"/>
  <c r="J65" i="1" s="1"/>
  <c r="L23" i="1"/>
  <c r="K23" i="1" s="1"/>
  <c r="J24" i="1" s="1"/>
  <c r="D21" i="1"/>
  <c r="E20" i="1"/>
  <c r="L65" i="1" l="1"/>
  <c r="K65" i="1" s="1"/>
  <c r="J66" i="1" s="1"/>
  <c r="L24" i="1"/>
  <c r="K24" i="1" s="1"/>
  <c r="J25" i="1" s="1"/>
  <c r="E21" i="1"/>
  <c r="B22" i="1"/>
  <c r="D22" i="1" s="1"/>
  <c r="E22" i="1" s="1"/>
  <c r="L66" i="1" l="1"/>
  <c r="K66" i="1" s="1"/>
  <c r="J67" i="1" s="1"/>
  <c r="L25" i="1"/>
  <c r="K25" i="1" s="1"/>
  <c r="J26" i="1" s="1"/>
  <c r="B23" i="1"/>
  <c r="L67" i="1" l="1"/>
  <c r="K67" i="1" s="1"/>
  <c r="J68" i="1" s="1"/>
  <c r="L26" i="1"/>
  <c r="K26" i="1" s="1"/>
  <c r="J27" i="1" s="1"/>
  <c r="D23" i="1"/>
  <c r="L68" i="1" l="1"/>
  <c r="K68" i="1" s="1"/>
  <c r="J69" i="1" s="1"/>
  <c r="L27" i="1"/>
  <c r="K27" i="1" s="1"/>
  <c r="J28" i="1"/>
  <c r="E23" i="1"/>
  <c r="B24" i="1"/>
  <c r="L69" i="1" l="1"/>
  <c r="K69" i="1" s="1"/>
  <c r="J70" i="1" s="1"/>
  <c r="L28" i="1"/>
  <c r="K28" i="1" s="1"/>
  <c r="J29" i="1" s="1"/>
  <c r="D24" i="1"/>
  <c r="E24" i="1" s="1"/>
  <c r="L70" i="1" l="1"/>
  <c r="K70" i="1" s="1"/>
  <c r="J71" i="1" s="1"/>
  <c r="L29" i="1"/>
  <c r="K29" i="1" s="1"/>
  <c r="J30" i="1"/>
  <c r="B25" i="1"/>
  <c r="L71" i="1" l="1"/>
  <c r="K71" i="1" s="1"/>
  <c r="J72" i="1" s="1"/>
  <c r="L30" i="1"/>
  <c r="K30" i="1" s="1"/>
  <c r="J31" i="1"/>
  <c r="D25" i="1"/>
  <c r="L72" i="1" l="1"/>
  <c r="K72" i="1" s="1"/>
  <c r="J73" i="1" s="1"/>
  <c r="L31" i="1"/>
  <c r="K31" i="1" s="1"/>
  <c r="J32" i="1" s="1"/>
  <c r="E25" i="1"/>
  <c r="B26" i="1"/>
  <c r="L73" i="1" l="1"/>
  <c r="K73" i="1" s="1"/>
  <c r="J74" i="1" s="1"/>
  <c r="L32" i="1"/>
  <c r="K32" i="1" s="1"/>
  <c r="J33" i="1"/>
  <c r="D26" i="1"/>
  <c r="L74" i="1" l="1"/>
  <c r="K74" i="1" s="1"/>
  <c r="J75" i="1" s="1"/>
  <c r="L33" i="1"/>
  <c r="K33" i="1" s="1"/>
  <c r="J34" i="1" s="1"/>
  <c r="E26" i="1"/>
  <c r="B27" i="1"/>
  <c r="L75" i="1" l="1"/>
  <c r="K75" i="1" s="1"/>
  <c r="J76" i="1" s="1"/>
  <c r="L34" i="1"/>
  <c r="K34" i="1" s="1"/>
  <c r="J35" i="1"/>
  <c r="D27" i="1"/>
  <c r="L76" i="1" l="1"/>
  <c r="K76" i="1" s="1"/>
  <c r="J77" i="1" s="1"/>
  <c r="L35" i="1"/>
  <c r="K35" i="1" s="1"/>
  <c r="J36" i="1" s="1"/>
  <c r="E27" i="1"/>
  <c r="B28" i="1"/>
  <c r="L77" i="1" l="1"/>
  <c r="K77" i="1" s="1"/>
  <c r="J78" i="1" s="1"/>
  <c r="L36" i="1"/>
  <c r="K36" i="1" s="1"/>
  <c r="J37" i="1"/>
  <c r="D28" i="1"/>
  <c r="L78" i="1" l="1"/>
  <c r="K78" i="1" s="1"/>
  <c r="J79" i="1" s="1"/>
  <c r="L37" i="1"/>
  <c r="K37" i="1" s="1"/>
  <c r="J38" i="1" s="1"/>
  <c r="E28" i="1"/>
  <c r="B29" i="1"/>
  <c r="L79" i="1" l="1"/>
  <c r="K79" i="1" s="1"/>
  <c r="J80" i="1" s="1"/>
  <c r="L38" i="1"/>
  <c r="K38" i="1" s="1"/>
  <c r="J39" i="1"/>
  <c r="D29" i="1"/>
  <c r="E29" i="1" s="1"/>
  <c r="L80" i="1" l="1"/>
  <c r="K80" i="1" s="1"/>
  <c r="J81" i="1" s="1"/>
  <c r="L39" i="1"/>
  <c r="K39" i="1" s="1"/>
  <c r="J40" i="1" s="1"/>
  <c r="B30" i="1"/>
  <c r="L81" i="1" l="1"/>
  <c r="K81" i="1" s="1"/>
  <c r="J82" i="1" s="1"/>
  <c r="L40" i="1"/>
  <c r="K40" i="1" s="1"/>
  <c r="J41" i="1"/>
  <c r="D30" i="1"/>
  <c r="L82" i="1" l="1"/>
  <c r="K82" i="1" s="1"/>
  <c r="J83" i="1" s="1"/>
  <c r="L41" i="1"/>
  <c r="K41" i="1" s="1"/>
  <c r="J42" i="1"/>
  <c r="E30" i="1"/>
  <c r="B31" i="1"/>
  <c r="L83" i="1" l="1"/>
  <c r="K83" i="1" s="1"/>
  <c r="J84" i="1" s="1"/>
  <c r="L42" i="1"/>
  <c r="K42" i="1" s="1"/>
  <c r="J43" i="1" s="1"/>
  <c r="D31" i="1"/>
  <c r="L84" i="1" l="1"/>
  <c r="K84" i="1" s="1"/>
  <c r="J85" i="1" s="1"/>
  <c r="L43" i="1"/>
  <c r="K43" i="1" s="1"/>
  <c r="J44" i="1"/>
  <c r="E31" i="1"/>
  <c r="B32" i="1"/>
  <c r="L85" i="1" l="1"/>
  <c r="K85" i="1" s="1"/>
  <c r="J86" i="1" s="1"/>
  <c r="L44" i="1"/>
  <c r="K44" i="1" s="1"/>
  <c r="J45" i="1"/>
  <c r="D32" i="1"/>
  <c r="L86" i="1" l="1"/>
  <c r="K86" i="1" s="1"/>
  <c r="J87" i="1" s="1"/>
  <c r="L45" i="1"/>
  <c r="K45" i="1" s="1"/>
  <c r="J46" i="1"/>
  <c r="E32" i="1"/>
  <c r="B33" i="1"/>
  <c r="L87" i="1" l="1"/>
  <c r="K87" i="1" s="1"/>
  <c r="J88" i="1" s="1"/>
  <c r="L46" i="1"/>
  <c r="K46" i="1" s="1"/>
  <c r="J47" i="1"/>
  <c r="D33" i="1"/>
  <c r="E33" i="1" s="1"/>
  <c r="L88" i="1" l="1"/>
  <c r="K88" i="1" s="1"/>
  <c r="J89" i="1" s="1"/>
  <c r="L47" i="1"/>
  <c r="K47" i="1" s="1"/>
  <c r="K48" i="1" s="1"/>
  <c r="J48" i="1"/>
  <c r="B34" i="1"/>
  <c r="L89" i="1" l="1"/>
  <c r="K89" i="1" s="1"/>
  <c r="J90" i="1" s="1"/>
  <c r="M48" i="1"/>
  <c r="L48" i="1"/>
  <c r="D34" i="1"/>
  <c r="L90" i="1" l="1"/>
  <c r="K90" i="1" s="1"/>
  <c r="J91" i="1" s="1"/>
  <c r="E34" i="1"/>
  <c r="B35" i="1"/>
  <c r="L91" i="1" l="1"/>
  <c r="K91" i="1" s="1"/>
  <c r="J92" i="1" s="1"/>
  <c r="D35" i="1"/>
  <c r="E35" i="1" s="1"/>
  <c r="L92" i="1" l="1"/>
  <c r="K92" i="1" s="1"/>
  <c r="J93" i="1" s="1"/>
  <c r="B36" i="1"/>
  <c r="L93" i="1" l="1"/>
  <c r="K93" i="1" s="1"/>
  <c r="J94" i="1" s="1"/>
  <c r="D36" i="1"/>
  <c r="L94" i="1" l="1"/>
  <c r="K94" i="1" s="1"/>
  <c r="J95" i="1" s="1"/>
  <c r="E36" i="1"/>
  <c r="B37" i="1"/>
  <c r="L95" i="1" l="1"/>
  <c r="K95" i="1" s="1"/>
  <c r="J96" i="1" s="1"/>
  <c r="D37" i="1"/>
  <c r="L96" i="1" l="1"/>
  <c r="K96" i="1" s="1"/>
  <c r="J97" i="1" s="1"/>
  <c r="E37" i="1"/>
  <c r="B38" i="1"/>
  <c r="L97" i="1" l="1"/>
  <c r="K97" i="1" s="1"/>
  <c r="J98" i="1" s="1"/>
  <c r="D38" i="1"/>
  <c r="L98" i="1" l="1"/>
  <c r="K98" i="1" s="1"/>
  <c r="J99" i="1" s="1"/>
  <c r="E38" i="1"/>
  <c r="B39" i="1"/>
  <c r="L99" i="1" l="1"/>
  <c r="K99" i="1" s="1"/>
  <c r="J100" i="1" s="1"/>
  <c r="D39" i="1"/>
  <c r="E39" i="1" s="1"/>
  <c r="L100" i="1" l="1"/>
  <c r="K100" i="1" s="1"/>
  <c r="J101" i="1" s="1"/>
  <c r="B40" i="1"/>
  <c r="L101" i="1" l="1"/>
  <c r="K101" i="1" s="1"/>
  <c r="J102" i="1" s="1"/>
  <c r="D40" i="1"/>
  <c r="L102" i="1" l="1"/>
  <c r="K102" i="1" s="1"/>
  <c r="J103" i="1" s="1"/>
  <c r="E40" i="1"/>
  <c r="B41" i="1"/>
  <c r="L103" i="1" l="1"/>
  <c r="K103" i="1" s="1"/>
  <c r="J104" i="1" s="1"/>
  <c r="D41" i="1"/>
  <c r="L104" i="1" l="1"/>
  <c r="K104" i="1" s="1"/>
  <c r="J105" i="1" s="1"/>
  <c r="E41" i="1"/>
  <c r="B42" i="1"/>
  <c r="L105" i="1" l="1"/>
  <c r="K105" i="1" s="1"/>
  <c r="J106" i="1" s="1"/>
  <c r="D42" i="1"/>
  <c r="L106" i="1" l="1"/>
  <c r="K106" i="1" s="1"/>
  <c r="J107" i="1" s="1"/>
  <c r="E42" i="1"/>
  <c r="B43" i="1"/>
  <c r="L107" i="1" l="1"/>
  <c r="K107" i="1" s="1"/>
  <c r="J108" i="1" s="1"/>
  <c r="D43" i="1"/>
  <c r="E43" i="1" s="1"/>
  <c r="L108" i="1" l="1"/>
  <c r="K108" i="1" s="1"/>
  <c r="J109" i="1" s="1"/>
  <c r="B44" i="1"/>
  <c r="L109" i="1" l="1"/>
  <c r="K109" i="1" s="1"/>
  <c r="J110" i="1" s="1"/>
  <c r="D44" i="1"/>
  <c r="L110" i="1" l="1"/>
  <c r="K110" i="1" s="1"/>
  <c r="J111" i="1" s="1"/>
  <c r="E44" i="1"/>
  <c r="B45" i="1"/>
  <c r="L111" i="1" l="1"/>
  <c r="K111" i="1" s="1"/>
  <c r="J112" i="1" s="1"/>
  <c r="D45" i="1"/>
  <c r="E45" i="1" s="1"/>
  <c r="L112" i="1" l="1"/>
  <c r="K112" i="1" s="1"/>
  <c r="J113" i="1" s="1"/>
  <c r="B46" i="1"/>
  <c r="L113" i="1" l="1"/>
  <c r="K113" i="1" s="1"/>
  <c r="J114" i="1" s="1"/>
  <c r="D46" i="1"/>
  <c r="L114" i="1" l="1"/>
  <c r="K114" i="1" s="1"/>
  <c r="J115" i="1" s="1"/>
  <c r="E46" i="1"/>
  <c r="B47" i="1"/>
  <c r="B48" i="1" s="1"/>
  <c r="L115" i="1" l="1"/>
  <c r="K115" i="1" s="1"/>
  <c r="J116" i="1" s="1"/>
  <c r="D47" i="1"/>
  <c r="D48" i="1" s="1"/>
  <c r="E47" i="1"/>
  <c r="E48" i="1" s="1"/>
  <c r="L116" i="1" l="1"/>
  <c r="K116" i="1" s="1"/>
  <c r="J117" i="1" s="1"/>
  <c r="L117" i="1" l="1"/>
  <c r="K117" i="1" s="1"/>
  <c r="J118" i="1" s="1"/>
  <c r="L118" i="1" l="1"/>
  <c r="K118" i="1" s="1"/>
  <c r="J119" i="1" s="1"/>
  <c r="L119" i="1" l="1"/>
  <c r="K119" i="1" s="1"/>
  <c r="J120" i="1" s="1"/>
  <c r="L120" i="1" l="1"/>
  <c r="K120" i="1" s="1"/>
  <c r="J121" i="1" s="1"/>
  <c r="L121" i="1" l="1"/>
  <c r="K121" i="1" s="1"/>
  <c r="J122" i="1" s="1"/>
  <c r="L122" i="1" l="1"/>
  <c r="K122" i="1" s="1"/>
  <c r="J123" i="1" s="1"/>
  <c r="L123" i="1" l="1"/>
  <c r="K123" i="1" s="1"/>
  <c r="J124" i="1" s="1"/>
  <c r="L124" i="1" l="1"/>
  <c r="K124" i="1" s="1"/>
  <c r="J125" i="1" s="1"/>
  <c r="L125" i="1" l="1"/>
  <c r="K125" i="1" s="1"/>
  <c r="J126" i="1" s="1"/>
  <c r="L126" i="1" l="1"/>
  <c r="K126" i="1" s="1"/>
  <c r="J127" i="1" s="1"/>
  <c r="L127" i="1" l="1"/>
  <c r="K127" i="1" s="1"/>
  <c r="J128" i="1" s="1"/>
  <c r="L128" i="1" l="1"/>
  <c r="K128" i="1" s="1"/>
  <c r="J129" i="1" s="1"/>
  <c r="L129" i="1" l="1"/>
  <c r="K129" i="1" s="1"/>
  <c r="J130" i="1" s="1"/>
  <c r="L130" i="1" l="1"/>
  <c r="K130" i="1" s="1"/>
  <c r="J131" i="1" s="1"/>
  <c r="L131" i="1" l="1"/>
  <c r="K131" i="1" s="1"/>
  <c r="J132" i="1" s="1"/>
  <c r="L132" i="1" l="1"/>
  <c r="K132" i="1" s="1"/>
  <c r="J133" i="1" s="1"/>
  <c r="L133" i="1" l="1"/>
  <c r="K133" i="1" s="1"/>
  <c r="J134" i="1" s="1"/>
  <c r="L134" i="1" l="1"/>
  <c r="K134" i="1" s="1"/>
  <c r="J135" i="1" s="1"/>
  <c r="L135" i="1" l="1"/>
  <c r="K135" i="1" s="1"/>
  <c r="J136" i="1" s="1"/>
  <c r="L136" i="1" l="1"/>
  <c r="K136" i="1" s="1"/>
  <c r="J137" i="1" s="1"/>
  <c r="L137" i="1" l="1"/>
  <c r="K137" i="1" s="1"/>
  <c r="J138" i="1" s="1"/>
  <c r="L138" i="1" l="1"/>
  <c r="K138" i="1" s="1"/>
  <c r="J139" i="1" s="1"/>
  <c r="L139" i="1" l="1"/>
  <c r="K139" i="1" s="1"/>
  <c r="J140" i="1" s="1"/>
  <c r="L140" i="1" l="1"/>
  <c r="K140" i="1" s="1"/>
  <c r="J141" i="1" s="1"/>
  <c r="L141" i="1" l="1"/>
  <c r="K141" i="1" s="1"/>
  <c r="J142" i="1" s="1"/>
  <c r="L142" i="1" l="1"/>
  <c r="K142" i="1" s="1"/>
  <c r="J143" i="1" s="1"/>
  <c r="L143" i="1" l="1"/>
  <c r="K143" i="1" s="1"/>
  <c r="J144" i="1" s="1"/>
  <c r="L144" i="1" l="1"/>
  <c r="K144" i="1" s="1"/>
  <c r="J145" i="1" s="1"/>
  <c r="L145" i="1" l="1"/>
  <c r="K145" i="1" s="1"/>
  <c r="J146" i="1" s="1"/>
  <c r="L146" i="1" l="1"/>
  <c r="K146" i="1" s="1"/>
  <c r="J147" i="1" s="1"/>
  <c r="L147" i="1" l="1"/>
  <c r="K147" i="1" s="1"/>
  <c r="J148" i="1" s="1"/>
  <c r="L148" i="1" l="1"/>
  <c r="K148" i="1" s="1"/>
  <c r="J149" i="1" s="1"/>
  <c r="L149" i="1" l="1"/>
  <c r="K149" i="1" s="1"/>
  <c r="J150" i="1" s="1"/>
  <c r="L150" i="1" l="1"/>
  <c r="K150" i="1" s="1"/>
  <c r="J151" i="1" s="1"/>
  <c r="L151" i="1" l="1"/>
  <c r="K151" i="1" s="1"/>
  <c r="J152" i="1" s="1"/>
  <c r="L152" i="1" l="1"/>
  <c r="K152" i="1" s="1"/>
  <c r="J153" i="1" s="1"/>
  <c r="L153" i="1" l="1"/>
  <c r="K153" i="1" s="1"/>
  <c r="J154" i="1" s="1"/>
  <c r="L154" i="1" l="1"/>
  <c r="K154" i="1" s="1"/>
  <c r="J155" i="1" s="1"/>
  <c r="L155" i="1" l="1"/>
  <c r="K155" i="1" s="1"/>
  <c r="J156" i="1" s="1"/>
  <c r="L156" i="1" l="1"/>
  <c r="K156" i="1" s="1"/>
  <c r="J157" i="1" s="1"/>
  <c r="L157" i="1" l="1"/>
  <c r="K157" i="1" s="1"/>
  <c r="J158" i="1" s="1"/>
  <c r="L158" i="1" l="1"/>
  <c r="K158" i="1" s="1"/>
  <c r="J159" i="1" s="1"/>
  <c r="L159" i="1" l="1"/>
  <c r="K159" i="1" s="1"/>
  <c r="J160" i="1" s="1"/>
  <c r="L160" i="1" l="1"/>
  <c r="K160" i="1" s="1"/>
  <c r="J161" i="1" s="1"/>
  <c r="L161" i="1" l="1"/>
  <c r="K161" i="1" s="1"/>
  <c r="J162" i="1" s="1"/>
  <c r="L162" i="1" l="1"/>
  <c r="K162" i="1" s="1"/>
  <c r="J163" i="1" s="1"/>
  <c r="L163" i="1" l="1"/>
  <c r="K163" i="1" s="1"/>
  <c r="J164" i="1" s="1"/>
  <c r="L164" i="1" l="1"/>
  <c r="K164" i="1" s="1"/>
  <c r="J165" i="1" s="1"/>
  <c r="L165" i="1" l="1"/>
  <c r="K165" i="1" s="1"/>
  <c r="J166" i="1" s="1"/>
  <c r="L166" i="1" l="1"/>
  <c r="K166" i="1" s="1"/>
  <c r="J167" i="1" s="1"/>
  <c r="L167" i="1" l="1"/>
  <c r="K167" i="1" s="1"/>
  <c r="J168" i="1" s="1"/>
  <c r="L168" i="1" l="1"/>
  <c r="K168" i="1" s="1"/>
  <c r="J169" i="1" s="1"/>
  <c r="L169" i="1" l="1"/>
  <c r="K169" i="1" s="1"/>
  <c r="J170" i="1" s="1"/>
  <c r="L170" i="1" l="1"/>
  <c r="K170" i="1" s="1"/>
  <c r="J171" i="1" s="1"/>
  <c r="L171" i="1" l="1"/>
  <c r="K171" i="1" s="1"/>
  <c r="J172" i="1" s="1"/>
  <c r="L172" i="1" l="1"/>
  <c r="K172" i="1" s="1"/>
  <c r="J173" i="1" s="1"/>
  <c r="L173" i="1" l="1"/>
  <c r="K173" i="1" s="1"/>
  <c r="J174" i="1" s="1"/>
  <c r="L174" i="1" l="1"/>
  <c r="K174" i="1" s="1"/>
  <c r="J175" i="1" s="1"/>
  <c r="L175" i="1" l="1"/>
  <c r="K175" i="1" s="1"/>
  <c r="J176" i="1" s="1"/>
  <c r="L176" i="1" l="1"/>
  <c r="K176" i="1" s="1"/>
  <c r="J177" i="1" s="1"/>
  <c r="L177" i="1" l="1"/>
  <c r="K177" i="1" s="1"/>
  <c r="J178" i="1" s="1"/>
  <c r="L178" i="1" l="1"/>
  <c r="K178" i="1" s="1"/>
  <c r="J179" i="1" s="1"/>
  <c r="L179" i="1" l="1"/>
  <c r="K179" i="1" s="1"/>
  <c r="J180" i="1" s="1"/>
  <c r="L180" i="1" l="1"/>
  <c r="K180" i="1" s="1"/>
  <c r="J181" i="1" s="1"/>
  <c r="L181" i="1" l="1"/>
  <c r="K181" i="1" s="1"/>
  <c r="J182" i="1" s="1"/>
  <c r="L182" i="1" l="1"/>
  <c r="K182" i="1" s="1"/>
  <c r="J183" i="1" s="1"/>
  <c r="L183" i="1" l="1"/>
  <c r="K183" i="1" s="1"/>
  <c r="J184" i="1" s="1"/>
  <c r="L184" i="1" l="1"/>
  <c r="K184" i="1" s="1"/>
  <c r="J185" i="1" s="1"/>
  <c r="L185" i="1" l="1"/>
  <c r="K185" i="1" s="1"/>
  <c r="J186" i="1" s="1"/>
  <c r="L186" i="1" l="1"/>
  <c r="K186" i="1" s="1"/>
  <c r="J187" i="1" s="1"/>
  <c r="L187" i="1" l="1"/>
  <c r="K187" i="1" s="1"/>
  <c r="J188" i="1" s="1"/>
  <c r="L188" i="1" l="1"/>
  <c r="K188" i="1" s="1"/>
  <c r="J189" i="1" s="1"/>
  <c r="L189" i="1" l="1"/>
  <c r="K189" i="1" s="1"/>
  <c r="J190" i="1" s="1"/>
  <c r="L190" i="1" l="1"/>
  <c r="K190" i="1" s="1"/>
  <c r="J191" i="1" s="1"/>
  <c r="L191" i="1" l="1"/>
  <c r="K191" i="1" s="1"/>
  <c r="J192" i="1" s="1"/>
  <c r="L192" i="1" l="1"/>
  <c r="K192" i="1" s="1"/>
  <c r="J193" i="1" s="1"/>
  <c r="L193" i="1" l="1"/>
  <c r="K193" i="1" s="1"/>
  <c r="J194" i="1" s="1"/>
  <c r="L194" i="1" l="1"/>
  <c r="K194" i="1" s="1"/>
  <c r="J195" i="1" s="1"/>
  <c r="L195" i="1" l="1"/>
  <c r="K195" i="1" s="1"/>
  <c r="J196" i="1" s="1"/>
  <c r="L196" i="1" l="1"/>
  <c r="K196" i="1" s="1"/>
  <c r="J197" i="1" s="1"/>
  <c r="L197" i="1" l="1"/>
  <c r="K197" i="1" s="1"/>
  <c r="J198" i="1" s="1"/>
  <c r="L198" i="1" l="1"/>
  <c r="K198" i="1" s="1"/>
  <c r="J199" i="1" s="1"/>
  <c r="L199" i="1" l="1"/>
  <c r="K199" i="1" s="1"/>
  <c r="J200" i="1" s="1"/>
  <c r="L200" i="1" l="1"/>
  <c r="K200" i="1" s="1"/>
  <c r="J201" i="1" s="1"/>
  <c r="L201" i="1" l="1"/>
  <c r="K201" i="1" s="1"/>
  <c r="J202" i="1" s="1"/>
  <c r="L202" i="1" l="1"/>
  <c r="K202" i="1" s="1"/>
  <c r="J203" i="1" s="1"/>
  <c r="L203" i="1" l="1"/>
  <c r="K203" i="1" s="1"/>
  <c r="J204" i="1" s="1"/>
  <c r="L204" i="1" l="1"/>
  <c r="K204" i="1" s="1"/>
  <c r="J205" i="1" s="1"/>
  <c r="L205" i="1" l="1"/>
  <c r="K205" i="1" s="1"/>
  <c r="J206" i="1" s="1"/>
  <c r="L206" i="1" l="1"/>
  <c r="K206" i="1" s="1"/>
  <c r="J207" i="1" s="1"/>
  <c r="L207" i="1" l="1"/>
  <c r="K207" i="1" s="1"/>
  <c r="J208" i="1" s="1"/>
  <c r="L208" i="1" l="1"/>
  <c r="K208" i="1" s="1"/>
  <c r="J209" i="1" s="1"/>
  <c r="L209" i="1" l="1"/>
  <c r="K209" i="1" s="1"/>
  <c r="J210" i="1" s="1"/>
  <c r="L210" i="1" l="1"/>
  <c r="K210" i="1" s="1"/>
  <c r="J211" i="1" s="1"/>
  <c r="L211" i="1" l="1"/>
  <c r="K211" i="1" s="1"/>
  <c r="J212" i="1" s="1"/>
  <c r="L212" i="1" l="1"/>
  <c r="K212" i="1" s="1"/>
  <c r="J213" i="1" s="1"/>
  <c r="L213" i="1" l="1"/>
  <c r="K213" i="1" s="1"/>
  <c r="J214" i="1" s="1"/>
  <c r="L214" i="1" l="1"/>
  <c r="K214" i="1" s="1"/>
  <c r="J215" i="1" s="1"/>
  <c r="L215" i="1" l="1"/>
  <c r="K215" i="1" s="1"/>
  <c r="J216" i="1" s="1"/>
  <c r="L216" i="1" l="1"/>
  <c r="K216" i="1" s="1"/>
  <c r="J217" i="1" s="1"/>
  <c r="L217" i="1" l="1"/>
  <c r="K217" i="1" s="1"/>
  <c r="J218" i="1" s="1"/>
  <c r="L218" i="1" l="1"/>
  <c r="K218" i="1" s="1"/>
  <c r="J219" i="1" s="1"/>
  <c r="L219" i="1" l="1"/>
  <c r="K219" i="1" s="1"/>
  <c r="J220" i="1" s="1"/>
  <c r="L220" i="1" l="1"/>
  <c r="K220" i="1" s="1"/>
  <c r="J221" i="1" s="1"/>
  <c r="L221" i="1" l="1"/>
  <c r="K221" i="1" s="1"/>
  <c r="J222" i="1" s="1"/>
  <c r="L222" i="1" l="1"/>
  <c r="K222" i="1" s="1"/>
  <c r="J223" i="1" s="1"/>
  <c r="L223" i="1" l="1"/>
  <c r="K223" i="1" s="1"/>
  <c r="J224" i="1" s="1"/>
  <c r="L224" i="1" l="1"/>
  <c r="K224" i="1" s="1"/>
  <c r="J225" i="1" s="1"/>
  <c r="L225" i="1" l="1"/>
  <c r="K225" i="1" s="1"/>
  <c r="J226" i="1" s="1"/>
  <c r="L226" i="1" l="1"/>
  <c r="K226" i="1" s="1"/>
  <c r="J227" i="1" s="1"/>
  <c r="L227" i="1" l="1"/>
  <c r="K227" i="1" s="1"/>
  <c r="J228" i="1" s="1"/>
  <c r="L228" i="1" l="1"/>
  <c r="K228" i="1" s="1"/>
  <c r="J229" i="1" s="1"/>
  <c r="L229" i="1" l="1"/>
  <c r="K229" i="1" s="1"/>
  <c r="J230" i="1" s="1"/>
  <c r="L230" i="1" l="1"/>
  <c r="K230" i="1" s="1"/>
  <c r="J231" i="1" s="1"/>
  <c r="L231" i="1" l="1"/>
  <c r="K231" i="1" s="1"/>
  <c r="J232" i="1" s="1"/>
  <c r="L232" i="1" l="1"/>
  <c r="K232" i="1" s="1"/>
  <c r="J233" i="1" s="1"/>
  <c r="L233" i="1" l="1"/>
  <c r="K233" i="1" s="1"/>
  <c r="J234" i="1" s="1"/>
  <c r="L234" i="1" l="1"/>
  <c r="K234" i="1" s="1"/>
  <c r="J235" i="1" s="1"/>
  <c r="L235" i="1" l="1"/>
  <c r="K235" i="1" s="1"/>
  <c r="J236" i="1" s="1"/>
  <c r="L236" i="1" l="1"/>
  <c r="K236" i="1" s="1"/>
  <c r="J237" i="1" s="1"/>
  <c r="L237" i="1" l="1"/>
  <c r="K237" i="1" s="1"/>
  <c r="J238" i="1" s="1"/>
  <c r="L238" i="1" l="1"/>
  <c r="K238" i="1" s="1"/>
  <c r="J239" i="1" s="1"/>
  <c r="L239" i="1" l="1"/>
  <c r="K239" i="1" s="1"/>
  <c r="J240" i="1" s="1"/>
  <c r="L240" i="1" l="1"/>
  <c r="K240" i="1" s="1"/>
  <c r="J241" i="1" s="1"/>
  <c r="L241" i="1" l="1"/>
  <c r="K241" i="1" s="1"/>
  <c r="J242" i="1" s="1"/>
  <c r="L242" i="1" l="1"/>
  <c r="K242" i="1" s="1"/>
  <c r="J243" i="1" s="1"/>
  <c r="L243" i="1" l="1"/>
  <c r="K243" i="1" s="1"/>
  <c r="J244" i="1" s="1"/>
  <c r="L244" i="1" l="1"/>
  <c r="K244" i="1" s="1"/>
  <c r="J245" i="1" s="1"/>
  <c r="L245" i="1" l="1"/>
  <c r="K245" i="1" s="1"/>
  <c r="J246" i="1" s="1"/>
  <c r="L246" i="1" l="1"/>
  <c r="K246" i="1" s="1"/>
  <c r="J247" i="1" s="1"/>
  <c r="L247" i="1" l="1"/>
  <c r="K247" i="1" s="1"/>
  <c r="J248" i="1" s="1"/>
  <c r="L248" i="1" l="1"/>
  <c r="K248" i="1" s="1"/>
  <c r="J249" i="1" s="1"/>
  <c r="L249" i="1" l="1"/>
  <c r="K249" i="1" s="1"/>
  <c r="J250" i="1" s="1"/>
  <c r="L250" i="1" l="1"/>
  <c r="K250" i="1" s="1"/>
  <c r="J251" i="1" s="1"/>
  <c r="L251" i="1" l="1"/>
  <c r="K251" i="1" s="1"/>
  <c r="J252" i="1" s="1"/>
  <c r="L252" i="1" l="1"/>
  <c r="K252" i="1" s="1"/>
  <c r="J253" i="1" s="1"/>
  <c r="L253" i="1" l="1"/>
  <c r="K253" i="1" s="1"/>
  <c r="J254" i="1" s="1"/>
  <c r="L254" i="1" l="1"/>
  <c r="K254" i="1" s="1"/>
  <c r="J255" i="1" s="1"/>
  <c r="L255" i="1" l="1"/>
  <c r="K255" i="1" s="1"/>
  <c r="J256" i="1" s="1"/>
  <c r="L256" i="1" l="1"/>
  <c r="K256" i="1" s="1"/>
  <c r="J257" i="1" s="1"/>
  <c r="L257" i="1" l="1"/>
  <c r="K257" i="1" s="1"/>
  <c r="J258" i="1" s="1"/>
  <c r="L258" i="1" l="1"/>
  <c r="K258" i="1" s="1"/>
  <c r="J259" i="1" s="1"/>
  <c r="L259" i="1" l="1"/>
  <c r="K259" i="1" s="1"/>
  <c r="J260" i="1" s="1"/>
  <c r="L260" i="1" l="1"/>
  <c r="K260" i="1" s="1"/>
  <c r="J261" i="1" s="1"/>
  <c r="L261" i="1" l="1"/>
  <c r="K261" i="1" s="1"/>
  <c r="J262" i="1" s="1"/>
  <c r="L262" i="1" l="1"/>
  <c r="K262" i="1" s="1"/>
  <c r="J263" i="1" s="1"/>
  <c r="L263" i="1" l="1"/>
  <c r="K263" i="1" s="1"/>
  <c r="J264" i="1" s="1"/>
  <c r="L264" i="1" l="1"/>
  <c r="K264" i="1" s="1"/>
  <c r="J265" i="1" s="1"/>
  <c r="L265" i="1" l="1"/>
  <c r="K265" i="1" s="1"/>
  <c r="J266" i="1" s="1"/>
  <c r="L266" i="1" l="1"/>
  <c r="K266" i="1" s="1"/>
  <c r="J267" i="1" s="1"/>
  <c r="L267" i="1" l="1"/>
  <c r="K267" i="1" s="1"/>
  <c r="J268" i="1" s="1"/>
  <c r="L268" i="1" l="1"/>
  <c r="K268" i="1" s="1"/>
  <c r="J269" i="1" s="1"/>
  <c r="L269" i="1" l="1"/>
  <c r="K269" i="1" s="1"/>
  <c r="J270" i="1" s="1"/>
  <c r="L270" i="1" l="1"/>
  <c r="K270" i="1" s="1"/>
  <c r="J271" i="1" s="1"/>
  <c r="L271" i="1" l="1"/>
  <c r="K271" i="1" s="1"/>
  <c r="J272" i="1" s="1"/>
  <c r="L272" i="1" l="1"/>
  <c r="K272" i="1" s="1"/>
  <c r="J273" i="1" s="1"/>
  <c r="L273" i="1" l="1"/>
  <c r="K273" i="1" s="1"/>
  <c r="J274" i="1" s="1"/>
  <c r="L274" i="1" l="1"/>
  <c r="K274" i="1" s="1"/>
  <c r="J275" i="1" s="1"/>
  <c r="L275" i="1" l="1"/>
  <c r="K275" i="1" s="1"/>
  <c r="J276" i="1" s="1"/>
  <c r="L276" i="1" l="1"/>
  <c r="K276" i="1" s="1"/>
  <c r="J277" i="1" s="1"/>
  <c r="L277" i="1" l="1"/>
  <c r="K277" i="1" s="1"/>
  <c r="J278" i="1" s="1"/>
  <c r="L278" i="1" l="1"/>
  <c r="K278" i="1" s="1"/>
  <c r="J279" i="1" s="1"/>
  <c r="L279" i="1" l="1"/>
  <c r="K279" i="1" s="1"/>
  <c r="J280" i="1" s="1"/>
  <c r="L280" i="1" l="1"/>
  <c r="K280" i="1" s="1"/>
  <c r="J281" i="1" s="1"/>
  <c r="L281" i="1" l="1"/>
  <c r="K281" i="1" s="1"/>
  <c r="J282" i="1" s="1"/>
  <c r="L282" i="1" l="1"/>
  <c r="K282" i="1" s="1"/>
  <c r="J283" i="1" s="1"/>
  <c r="L283" i="1" l="1"/>
  <c r="K283" i="1" s="1"/>
  <c r="J284" i="1" s="1"/>
  <c r="L284" i="1" l="1"/>
  <c r="K284" i="1" s="1"/>
  <c r="J285" i="1" s="1"/>
  <c r="L285" i="1" l="1"/>
  <c r="K285" i="1" s="1"/>
  <c r="J286" i="1" s="1"/>
  <c r="L286" i="1" l="1"/>
  <c r="K286" i="1" s="1"/>
  <c r="J287" i="1" s="1"/>
  <c r="L287" i="1" l="1"/>
  <c r="K287" i="1" s="1"/>
  <c r="J288" i="1" s="1"/>
  <c r="L288" i="1" l="1"/>
  <c r="K288" i="1" s="1"/>
  <c r="J289" i="1" s="1"/>
  <c r="L289" i="1" l="1"/>
  <c r="K289" i="1" s="1"/>
  <c r="J290" i="1" s="1"/>
  <c r="L290" i="1" l="1"/>
  <c r="K290" i="1" l="1"/>
  <c r="L291" i="1"/>
  <c r="K291" i="1" l="1"/>
  <c r="J291" i="1"/>
</calcChain>
</file>

<file path=xl/sharedStrings.xml><?xml version="1.0" encoding="utf-8"?>
<sst xmlns="http://schemas.openxmlformats.org/spreadsheetml/2006/main" count="59" uniqueCount="34">
  <si>
    <t>n=</t>
  </si>
  <si>
    <t>i=</t>
  </si>
  <si>
    <t>m=</t>
  </si>
  <si>
    <t>D=</t>
  </si>
  <si>
    <t>I=</t>
  </si>
  <si>
    <t>- 35 раз</t>
  </si>
  <si>
    <t>- 36 раз</t>
  </si>
  <si>
    <t>- сложные %</t>
  </si>
  <si>
    <t>- выплачиваем % сразу</t>
  </si>
  <si>
    <t>№3</t>
  </si>
  <si>
    <t>Номер периода</t>
  </si>
  <si>
    <t>Остаток долга на нач.пер.</t>
  </si>
  <si>
    <t>Выплата по долгу</t>
  </si>
  <si>
    <t>% платеж</t>
  </si>
  <si>
    <t>Общий платеж</t>
  </si>
  <si>
    <t>Итого</t>
  </si>
  <si>
    <t>Аннуитетный платеж</t>
  </si>
  <si>
    <t>R=</t>
  </si>
  <si>
    <t>i(мес)=</t>
  </si>
  <si>
    <t>1+i(мес)^n=</t>
  </si>
  <si>
    <t>n(мес)=</t>
  </si>
  <si>
    <t>Наращенные платежи</t>
  </si>
  <si>
    <t>№4</t>
  </si>
  <si>
    <t>i(г)=</t>
  </si>
  <si>
    <t>платеж</t>
  </si>
  <si>
    <t>выгода за мес</t>
  </si>
  <si>
    <t>выгода за м*12</t>
  </si>
  <si>
    <t>№5</t>
  </si>
  <si>
    <t>N=</t>
  </si>
  <si>
    <t>вып по долгу=</t>
  </si>
  <si>
    <t>Мес ставка=</t>
  </si>
  <si>
    <t>Г ставка=</t>
  </si>
  <si>
    <t>Э ставка=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</si>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</sst>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0.0%"/>
    <numFmt numFmtId="167" formatCode="0.0000%"/>
    <numFmt numFmtId="16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44" fontId="2" fillId="0" borderId="0" xfId="1" applyFont="1"/>
    <xf numFmtId="0" fontId="2" fillId="0" borderId="0" xfId="0" quotePrefix="1" applyFont="1"/>
    <xf numFmtId="44" fontId="2" fillId="0" borderId="0" xfId="0" applyNumberFormat="1" applyFont="1"/>
    <xf numFmtId="0" fontId="2" fillId="0" borderId="0" xfId="0" applyFont="1" applyAlignment="1">
      <alignment wrapText="1"/>
    </xf>
    <xf numFmtId="9" fontId="2" fillId="0" borderId="0" xfId="2" applyFont="1"/>
    <xf numFmtId="164" fontId="2" fillId="0" borderId="0" xfId="2" applyNumberFormat="1" applyFont="1"/>
    <xf numFmtId="10" fontId="2" fillId="0" borderId="0" xfId="2" applyNumberFormat="1" applyFont="1"/>
    <xf numFmtId="9" fontId="2" fillId="0" borderId="0" xfId="0" applyNumberFormat="1" applyFont="1"/>
    <xf numFmtId="10" fontId="2" fillId="0" borderId="0" xfId="0" applyNumberFormat="1" applyFont="1"/>
    <xf numFmtId="0" fontId="2" fillId="0" borderId="0" xfId="1" applyNumberFormat="1" applyFont="1"/>
    <xf numFmtId="167" fontId="2" fillId="0" borderId="0" xfId="2" applyNumberFormat="1" applyFont="1"/>
    <xf numFmtId="168" fontId="2" fillId="0" borderId="0" xfId="2" applyNumberFormat="1" applyFont="1"/>
    <xf numFmtId="168" fontId="2" fillId="0" borderId="0" xfId="0" applyNumberFormat="1" applyFont="1"/>
    <xf numFmtId="0" fontId="2" fillId="2" borderId="0" xfId="0" applyFont="1" applyFill="1"/>
    <xf numFmtId="8" fontId="2" fillId="0" borderId="0" xfId="0" applyNumberFormat="1" applyFont="1"/>
    <xf numFmtId="0" fontId="2" fillId="0" borderId="0" xfId="0" applyNumberFormat="1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abSelected="1" topLeftCell="A280" zoomScale="145" zoomScaleNormal="145" workbookViewId="0">
      <selection activeCell="B285" sqref="B285"/>
    </sheetView>
  </sheetViews>
  <sheetFormatPr defaultRowHeight="15" x14ac:dyDescent="0.25"/>
  <cols>
    <col min="1" max="2" width="15.85546875" style="3" bestFit="1" customWidth="1"/>
    <col min="3" max="3" width="16.42578125" style="3" customWidth="1"/>
    <col min="4" max="4" width="16.85546875" style="3" bestFit="1" customWidth="1"/>
    <col min="5" max="5" width="15.85546875" style="3" bestFit="1" customWidth="1"/>
    <col min="6" max="6" width="15" style="3" customWidth="1"/>
    <col min="7" max="7" width="15.85546875" style="3" bestFit="1" customWidth="1"/>
    <col min="8" max="8" width="9.140625" style="3"/>
    <col min="9" max="9" width="9.28515625" style="3" bestFit="1" customWidth="1"/>
    <col min="10" max="11" width="15.85546875" style="3" bestFit="1" customWidth="1"/>
    <col min="12" max="12" width="20.7109375" style="3" bestFit="1" customWidth="1"/>
    <col min="13" max="13" width="15.85546875" style="3" bestFit="1" customWidth="1"/>
    <col min="14" max="14" width="9.140625" style="3"/>
    <col min="15" max="15" width="15" style="3" customWidth="1"/>
    <col min="16" max="16" width="13.42578125" style="3" bestFit="1" customWidth="1"/>
    <col min="17" max="16384" width="9.140625" style="3"/>
  </cols>
  <sheetData>
    <row r="1" spans="1:15" x14ac:dyDescent="0.25">
      <c r="A1" s="1" t="s">
        <v>3</v>
      </c>
      <c r="B1" s="2">
        <v>5454000</v>
      </c>
      <c r="C1" s="3" t="s">
        <v>20</v>
      </c>
      <c r="D1" s="3">
        <f>B2*B4</f>
        <v>36</v>
      </c>
      <c r="J1" s="1" t="s">
        <v>17</v>
      </c>
      <c r="K1" s="6">
        <f>B1*D3*D2/(D2-1)</f>
        <v>168902.86536206619</v>
      </c>
    </row>
    <row r="2" spans="1:15" x14ac:dyDescent="0.25">
      <c r="A2" s="1" t="s">
        <v>0</v>
      </c>
      <c r="B2" s="4">
        <v>3</v>
      </c>
      <c r="C2" s="3" t="s">
        <v>19</v>
      </c>
      <c r="D2" s="3">
        <f>(1+D3)^D1</f>
        <v>1.2403016056345815</v>
      </c>
    </row>
    <row r="3" spans="1:15" x14ac:dyDescent="0.25">
      <c r="A3" s="1" t="s">
        <v>1</v>
      </c>
      <c r="B3" s="5">
        <v>7.1999999999999995E-2</v>
      </c>
      <c r="C3" s="3" t="s">
        <v>18</v>
      </c>
      <c r="D3" s="11">
        <f>B3/B4</f>
        <v>5.9999999999999993E-3</v>
      </c>
    </row>
    <row r="4" spans="1:15" x14ac:dyDescent="0.25">
      <c r="A4" s="1" t="s">
        <v>2</v>
      </c>
      <c r="B4" s="4">
        <v>12</v>
      </c>
    </row>
    <row r="5" spans="1:15" x14ac:dyDescent="0.25">
      <c r="A5" s="6">
        <f>B1*(1+B3/B4)^(B2*B4)</f>
        <v>6764604.9571310077</v>
      </c>
      <c r="B5" s="7" t="s">
        <v>7</v>
      </c>
    </row>
    <row r="6" spans="1:15" x14ac:dyDescent="0.25">
      <c r="A6" s="1" t="s">
        <v>4</v>
      </c>
      <c r="B6" s="8">
        <f>B1*B3/B4</f>
        <v>32723.999999999996</v>
      </c>
      <c r="C6" s="7" t="s">
        <v>5</v>
      </c>
    </row>
    <row r="7" spans="1:15" x14ac:dyDescent="0.25">
      <c r="B7" s="8">
        <f>B6+B1</f>
        <v>5486724</v>
      </c>
      <c r="C7" s="7" t="s">
        <v>6</v>
      </c>
    </row>
    <row r="8" spans="1:15" x14ac:dyDescent="0.25">
      <c r="B8" s="8">
        <f>B6*35+B7</f>
        <v>6632064</v>
      </c>
      <c r="C8" s="7" t="s">
        <v>8</v>
      </c>
    </row>
    <row r="10" spans="1:15" x14ac:dyDescent="0.25">
      <c r="A10" s="3" t="s">
        <v>9</v>
      </c>
    </row>
    <row r="11" spans="1:15" ht="45" x14ac:dyDescent="0.25">
      <c r="A11" s="9" t="s">
        <v>10</v>
      </c>
      <c r="B11" s="9" t="s">
        <v>11</v>
      </c>
      <c r="C11" s="9" t="s">
        <v>12</v>
      </c>
      <c r="D11" s="9" t="s">
        <v>13</v>
      </c>
      <c r="E11" s="9" t="s">
        <v>14</v>
      </c>
      <c r="F11" s="9"/>
      <c r="G11" s="9" t="s">
        <v>21</v>
      </c>
      <c r="I11" s="9" t="s">
        <v>10</v>
      </c>
      <c r="J11" s="9" t="s">
        <v>11</v>
      </c>
      <c r="K11" s="9" t="s">
        <v>12</v>
      </c>
      <c r="L11" s="9" t="s">
        <v>13</v>
      </c>
      <c r="M11" s="9" t="s">
        <v>16</v>
      </c>
      <c r="O11" s="9" t="s">
        <v>21</v>
      </c>
    </row>
    <row r="12" spans="1:15" x14ac:dyDescent="0.25">
      <c r="A12" s="3">
        <v>1</v>
      </c>
      <c r="B12" s="8">
        <f>$B$1</f>
        <v>5454000</v>
      </c>
      <c r="C12" s="8">
        <f>$B$1/36</f>
        <v>151500</v>
      </c>
      <c r="D12" s="6">
        <f>B12*($B$3/12)</f>
        <v>32723.999999999996</v>
      </c>
      <c r="E12" s="8">
        <f>C12+D12</f>
        <v>184224</v>
      </c>
      <c r="F12" s="8"/>
      <c r="G12" s="6">
        <f>E12*(1+$B$3/12)^(36-A12)</f>
        <v>227130.53975787785</v>
      </c>
      <c r="I12" s="3">
        <v>1</v>
      </c>
      <c r="J12" s="8">
        <f>$B$1</f>
        <v>5454000</v>
      </c>
      <c r="K12" s="8">
        <f>M12-L12</f>
        <v>136178.86536206619</v>
      </c>
      <c r="L12" s="6">
        <f>J12*($B$3/12)</f>
        <v>32723.999999999996</v>
      </c>
      <c r="M12" s="8">
        <f>$K$1</f>
        <v>168902.86536206619</v>
      </c>
      <c r="O12" s="6">
        <f>M12*(1+$B$3/12)^(36-I12)</f>
        <v>208241.04881198032</v>
      </c>
    </row>
    <row r="13" spans="1:15" x14ac:dyDescent="0.25">
      <c r="A13" s="3">
        <v>2</v>
      </c>
      <c r="B13" s="8">
        <f>B12-C12</f>
        <v>5302500</v>
      </c>
      <c r="C13" s="8">
        <f t="shared" ref="C13:C47" si="0">$B$1/36</f>
        <v>151500</v>
      </c>
      <c r="D13" s="6">
        <f>B13*($B$3/12)</f>
        <v>31814.999999999996</v>
      </c>
      <c r="E13" s="8">
        <f>C13+D13</f>
        <v>183315</v>
      </c>
      <c r="F13" s="8"/>
      <c r="G13" s="6">
        <f t="shared" ref="G13:G47" si="1">E13*(1+$B$3/12)^(36-A13)</f>
        <v>224661.85870552363</v>
      </c>
      <c r="I13" s="3">
        <v>2</v>
      </c>
      <c r="J13" s="8">
        <f>J12-K12</f>
        <v>5317821.1346379342</v>
      </c>
      <c r="K13" s="8">
        <f t="shared" ref="K13:K47" si="2">M13-L13</f>
        <v>136995.93855423859</v>
      </c>
      <c r="L13" s="6">
        <f>J13*($B$3/12)</f>
        <v>31906.9268078276</v>
      </c>
      <c r="M13" s="8">
        <f t="shared" ref="M13:M47" si="3">$K$1</f>
        <v>168902.86536206619</v>
      </c>
      <c r="O13" s="6">
        <f t="shared" ref="O13:O47" si="4">M13*(1+$B$3/12)^(36-I13)</f>
        <v>206999.05448506994</v>
      </c>
    </row>
    <row r="14" spans="1:15" x14ac:dyDescent="0.25">
      <c r="A14" s="3">
        <v>3</v>
      </c>
      <c r="B14" s="8">
        <f t="shared" ref="B14:B48" si="5">B13-C13</f>
        <v>5151000</v>
      </c>
      <c r="C14" s="8">
        <f t="shared" si="0"/>
        <v>151500</v>
      </c>
      <c r="D14" s="6">
        <f t="shared" ref="D14:D47" si="6">B14*($B$3/12)</f>
        <v>30905.999999999996</v>
      </c>
      <c r="E14" s="8">
        <f t="shared" ref="E14:E47" si="7">C14+D14</f>
        <v>182406</v>
      </c>
      <c r="F14" s="8"/>
      <c r="G14" s="6">
        <f t="shared" si="1"/>
        <v>222214.54568576187</v>
      </c>
      <c r="I14" s="3">
        <v>3</v>
      </c>
      <c r="J14" s="8">
        <f t="shared" ref="J14:J48" si="8">J13-K13</f>
        <v>5180825.1960836956</v>
      </c>
      <c r="K14" s="8">
        <f t="shared" si="2"/>
        <v>137817.91418556403</v>
      </c>
      <c r="L14" s="6">
        <f t="shared" ref="L14:L48" si="9">J14*($B$3/12)</f>
        <v>31084.951176502171</v>
      </c>
      <c r="M14" s="8">
        <f t="shared" si="3"/>
        <v>168902.86536206619</v>
      </c>
      <c r="O14" s="6">
        <f t="shared" si="4"/>
        <v>205764.46767899598</v>
      </c>
    </row>
    <row r="15" spans="1:15" x14ac:dyDescent="0.25">
      <c r="A15" s="3">
        <v>4</v>
      </c>
      <c r="B15" s="8">
        <f t="shared" si="5"/>
        <v>4999500</v>
      </c>
      <c r="C15" s="8">
        <f t="shared" si="0"/>
        <v>151500</v>
      </c>
      <c r="D15" s="6">
        <f t="shared" si="6"/>
        <v>29996.999999999996</v>
      </c>
      <c r="E15" s="8">
        <f t="shared" si="7"/>
        <v>181497</v>
      </c>
      <c r="F15" s="8"/>
      <c r="G15" s="6">
        <f t="shared" si="1"/>
        <v>219788.4336270935</v>
      </c>
      <c r="I15" s="3">
        <v>4</v>
      </c>
      <c r="J15" s="8">
        <f t="shared" si="8"/>
        <v>5043007.2818981316</v>
      </c>
      <c r="K15" s="8">
        <f t="shared" si="2"/>
        <v>138644.8216706774</v>
      </c>
      <c r="L15" s="6">
        <f t="shared" si="9"/>
        <v>30258.043691388786</v>
      </c>
      <c r="M15" s="8">
        <f t="shared" si="3"/>
        <v>168902.86536206619</v>
      </c>
      <c r="O15" s="6">
        <f t="shared" si="4"/>
        <v>204537.24421371368</v>
      </c>
    </row>
    <row r="16" spans="1:15" x14ac:dyDescent="0.25">
      <c r="A16" s="3">
        <v>5</v>
      </c>
      <c r="B16" s="8">
        <f t="shared" si="5"/>
        <v>4848000</v>
      </c>
      <c r="C16" s="8">
        <f t="shared" si="0"/>
        <v>151500</v>
      </c>
      <c r="D16" s="6">
        <f t="shared" si="6"/>
        <v>29087.999999999996</v>
      </c>
      <c r="E16" s="8">
        <f t="shared" si="7"/>
        <v>180588</v>
      </c>
      <c r="F16" s="8"/>
      <c r="G16" s="6">
        <f t="shared" si="1"/>
        <v>217383.35669081955</v>
      </c>
      <c r="I16" s="3">
        <v>5</v>
      </c>
      <c r="J16" s="8">
        <f t="shared" si="8"/>
        <v>4904362.4602274541</v>
      </c>
      <c r="K16" s="8">
        <f t="shared" si="2"/>
        <v>139476.69060070146</v>
      </c>
      <c r="L16" s="6">
        <f t="shared" si="9"/>
        <v>29426.17476136472</v>
      </c>
      <c r="M16" s="8">
        <f t="shared" si="3"/>
        <v>168902.86536206619</v>
      </c>
      <c r="O16" s="6">
        <f t="shared" si="4"/>
        <v>203317.34017267762</v>
      </c>
    </row>
    <row r="17" spans="1:15" x14ac:dyDescent="0.25">
      <c r="A17" s="3">
        <v>6</v>
      </c>
      <c r="B17" s="8">
        <f t="shared" si="5"/>
        <v>4696500</v>
      </c>
      <c r="C17" s="8">
        <f t="shared" si="0"/>
        <v>151500</v>
      </c>
      <c r="D17" s="6">
        <f t="shared" si="6"/>
        <v>28178.999999999996</v>
      </c>
      <c r="E17" s="8">
        <f t="shared" si="7"/>
        <v>179679</v>
      </c>
      <c r="F17" s="8"/>
      <c r="G17" s="6">
        <f t="shared" si="1"/>
        <v>214999.15026227868</v>
      </c>
      <c r="I17" s="3">
        <v>6</v>
      </c>
      <c r="J17" s="8">
        <f t="shared" si="8"/>
        <v>4764885.7696267525</v>
      </c>
      <c r="K17" s="8">
        <f t="shared" si="2"/>
        <v>140313.55074430568</v>
      </c>
      <c r="L17" s="6">
        <f t="shared" si="9"/>
        <v>28589.314617760512</v>
      </c>
      <c r="M17" s="8">
        <f t="shared" si="3"/>
        <v>168902.86536206619</v>
      </c>
      <c r="O17" s="6">
        <f t="shared" si="4"/>
        <v>202104.71190127003</v>
      </c>
    </row>
    <row r="18" spans="1:15" x14ac:dyDescent="0.25">
      <c r="A18" s="3">
        <v>7</v>
      </c>
      <c r="B18" s="8">
        <f t="shared" si="5"/>
        <v>4545000</v>
      </c>
      <c r="C18" s="8">
        <f t="shared" si="0"/>
        <v>151500</v>
      </c>
      <c r="D18" s="6">
        <f t="shared" si="6"/>
        <v>27269.999999999996</v>
      </c>
      <c r="E18" s="8">
        <f t="shared" si="7"/>
        <v>178770</v>
      </c>
      <c r="F18" s="8"/>
      <c r="G18" s="6">
        <f t="shared" si="1"/>
        <v>212635.65094214547</v>
      </c>
      <c r="I18" s="3">
        <v>7</v>
      </c>
      <c r="J18" s="8">
        <f t="shared" si="8"/>
        <v>4624572.2188824471</v>
      </c>
      <c r="K18" s="8">
        <f t="shared" si="2"/>
        <v>141155.43204877153</v>
      </c>
      <c r="L18" s="6">
        <f t="shared" si="9"/>
        <v>27747.433313294678</v>
      </c>
      <c r="M18" s="8">
        <f t="shared" si="3"/>
        <v>168902.86536206619</v>
      </c>
      <c r="O18" s="6">
        <f t="shared" si="4"/>
        <v>200899.31600523856</v>
      </c>
    </row>
    <row r="19" spans="1:15" x14ac:dyDescent="0.25">
      <c r="A19" s="3">
        <v>8</v>
      </c>
      <c r="B19" s="8">
        <f t="shared" si="5"/>
        <v>4393500</v>
      </c>
      <c r="C19" s="8">
        <f t="shared" si="0"/>
        <v>151500</v>
      </c>
      <c r="D19" s="6">
        <f t="shared" si="6"/>
        <v>26360.999999999996</v>
      </c>
      <c r="E19" s="8">
        <f t="shared" si="7"/>
        <v>177861</v>
      </c>
      <c r="F19" s="8"/>
      <c r="G19" s="6">
        <f t="shared" si="1"/>
        <v>210292.69653778919</v>
      </c>
      <c r="I19" s="3">
        <v>8</v>
      </c>
      <c r="J19" s="8">
        <f t="shared" si="8"/>
        <v>4483416.7868336756</v>
      </c>
      <c r="K19" s="8">
        <f t="shared" si="2"/>
        <v>142002.36464106414</v>
      </c>
      <c r="L19" s="6">
        <f t="shared" si="9"/>
        <v>26900.500721002049</v>
      </c>
      <c r="M19" s="8">
        <f t="shared" si="3"/>
        <v>168902.86536206619</v>
      </c>
      <c r="O19" s="6">
        <f t="shared" si="4"/>
        <v>199701.10934914372</v>
      </c>
    </row>
    <row r="20" spans="1:15" x14ac:dyDescent="0.25">
      <c r="A20" s="3">
        <v>9</v>
      </c>
      <c r="B20" s="8">
        <f t="shared" si="5"/>
        <v>4242000</v>
      </c>
      <c r="C20" s="8">
        <f t="shared" si="0"/>
        <v>151500</v>
      </c>
      <c r="D20" s="6">
        <f t="shared" si="6"/>
        <v>25451.999999999996</v>
      </c>
      <c r="E20" s="8">
        <f t="shared" si="7"/>
        <v>176952</v>
      </c>
      <c r="F20" s="8"/>
      <c r="G20" s="6">
        <f t="shared" si="1"/>
        <v>207970.12605469205</v>
      </c>
      <c r="I20" s="3">
        <v>9</v>
      </c>
      <c r="J20" s="8">
        <f t="shared" si="8"/>
        <v>4341414.4221926117</v>
      </c>
      <c r="K20" s="8">
        <f t="shared" si="2"/>
        <v>142854.37882891053</v>
      </c>
      <c r="L20" s="6">
        <f t="shared" si="9"/>
        <v>26048.486533155668</v>
      </c>
      <c r="M20" s="8">
        <f t="shared" si="3"/>
        <v>168902.86536206619</v>
      </c>
      <c r="O20" s="6">
        <f t="shared" si="4"/>
        <v>198510.04905481479</v>
      </c>
    </row>
    <row r="21" spans="1:15" x14ac:dyDescent="0.25">
      <c r="A21" s="3">
        <v>10</v>
      </c>
      <c r="B21" s="8">
        <f t="shared" si="5"/>
        <v>4090500</v>
      </c>
      <c r="C21" s="8">
        <f t="shared" si="0"/>
        <v>151500</v>
      </c>
      <c r="D21" s="6">
        <f t="shared" si="6"/>
        <v>24542.999999999996</v>
      </c>
      <c r="E21" s="8">
        <f t="shared" si="7"/>
        <v>176043</v>
      </c>
      <c r="F21" s="8"/>
      <c r="G21" s="6">
        <f t="shared" si="1"/>
        <v>205667.7796879274</v>
      </c>
      <c r="I21" s="3">
        <v>10</v>
      </c>
      <c r="J21" s="8">
        <f t="shared" si="8"/>
        <v>4198560.0433637016</v>
      </c>
      <c r="K21" s="8">
        <f t="shared" si="2"/>
        <v>143711.50510188399</v>
      </c>
      <c r="L21" s="6">
        <f t="shared" si="9"/>
        <v>25191.360260182206</v>
      </c>
      <c r="M21" s="8">
        <f t="shared" si="3"/>
        <v>168902.86536206619</v>
      </c>
      <c r="O21" s="6">
        <f t="shared" si="4"/>
        <v>197326.09249981592</v>
      </c>
    </row>
    <row r="22" spans="1:15" x14ac:dyDescent="0.25">
      <c r="A22" s="3">
        <v>11</v>
      </c>
      <c r="B22" s="8">
        <f t="shared" si="5"/>
        <v>3939000</v>
      </c>
      <c r="C22" s="8">
        <f t="shared" si="0"/>
        <v>151500</v>
      </c>
      <c r="D22" s="6">
        <f t="shared" si="6"/>
        <v>23633.999999999996</v>
      </c>
      <c r="E22" s="8">
        <f t="shared" si="7"/>
        <v>175134</v>
      </c>
      <c r="F22" s="8"/>
      <c r="G22" s="6">
        <f t="shared" si="1"/>
        <v>203385.49881369623</v>
      </c>
      <c r="I22" s="3">
        <v>11</v>
      </c>
      <c r="J22" s="8">
        <f t="shared" si="8"/>
        <v>4054848.5382618178</v>
      </c>
      <c r="K22" s="8">
        <f t="shared" si="2"/>
        <v>144573.77413249528</v>
      </c>
      <c r="L22" s="6">
        <f t="shared" si="9"/>
        <v>24329.091229570902</v>
      </c>
      <c r="M22" s="8">
        <f t="shared" si="3"/>
        <v>168902.86536206619</v>
      </c>
      <c r="O22" s="6">
        <f t="shared" si="4"/>
        <v>196149.19731592044</v>
      </c>
    </row>
    <row r="23" spans="1:15" x14ac:dyDescent="0.25">
      <c r="A23" s="3">
        <v>12</v>
      </c>
      <c r="B23" s="8">
        <f t="shared" si="5"/>
        <v>3787500</v>
      </c>
      <c r="C23" s="8">
        <f t="shared" si="0"/>
        <v>151500</v>
      </c>
      <c r="D23" s="6">
        <f t="shared" si="6"/>
        <v>22724.999999999996</v>
      </c>
      <c r="E23" s="8">
        <f t="shared" si="7"/>
        <v>174225</v>
      </c>
      <c r="F23" s="8"/>
      <c r="G23" s="6">
        <f t="shared" si="1"/>
        <v>201123.12598092301</v>
      </c>
      <c r="I23" s="3">
        <v>12</v>
      </c>
      <c r="J23" s="8">
        <f t="shared" si="8"/>
        <v>3910274.7641293225</v>
      </c>
      <c r="K23" s="8">
        <f t="shared" si="2"/>
        <v>145441.21677729028</v>
      </c>
      <c r="L23" s="6">
        <f t="shared" si="9"/>
        <v>23461.648584775932</v>
      </c>
      <c r="M23" s="8">
        <f t="shared" si="3"/>
        <v>168902.86536206619</v>
      </c>
      <c r="O23" s="6">
        <f t="shared" si="4"/>
        <v>194979.32138759486</v>
      </c>
    </row>
    <row r="24" spans="1:15" x14ac:dyDescent="0.25">
      <c r="A24" s="3">
        <v>13</v>
      </c>
      <c r="B24" s="8">
        <f t="shared" si="5"/>
        <v>3636000</v>
      </c>
      <c r="C24" s="8">
        <f t="shared" si="0"/>
        <v>151500</v>
      </c>
      <c r="D24" s="6">
        <f t="shared" si="6"/>
        <v>21815.999999999996</v>
      </c>
      <c r="E24" s="8">
        <f t="shared" si="7"/>
        <v>173316</v>
      </c>
      <c r="F24" s="8"/>
      <c r="G24" s="6">
        <f t="shared" si="1"/>
        <v>198880.50490290939</v>
      </c>
      <c r="I24" s="3">
        <v>13</v>
      </c>
      <c r="J24" s="8">
        <f t="shared" si="8"/>
        <v>3764833.5473520323</v>
      </c>
      <c r="K24" s="8">
        <f t="shared" si="2"/>
        <v>146313.864077954</v>
      </c>
      <c r="L24" s="6">
        <f t="shared" si="9"/>
        <v>22589.00128411219</v>
      </c>
      <c r="M24" s="8">
        <f t="shared" si="3"/>
        <v>168902.86536206619</v>
      </c>
      <c r="O24" s="6">
        <f t="shared" si="4"/>
        <v>193816.42285049189</v>
      </c>
    </row>
    <row r="25" spans="1:15" x14ac:dyDescent="0.25">
      <c r="A25" s="3">
        <v>14</v>
      </c>
      <c r="B25" s="8">
        <f t="shared" si="5"/>
        <v>3484500</v>
      </c>
      <c r="C25" s="8">
        <f t="shared" si="0"/>
        <v>151500</v>
      </c>
      <c r="D25" s="6">
        <f t="shared" si="6"/>
        <v>20906.999999999996</v>
      </c>
      <c r="E25" s="8">
        <f t="shared" si="7"/>
        <v>172407</v>
      </c>
      <c r="F25" s="8"/>
      <c r="G25" s="6">
        <f t="shared" si="1"/>
        <v>196657.48044904601</v>
      </c>
      <c r="I25" s="3">
        <v>14</v>
      </c>
      <c r="J25" s="8">
        <f t="shared" si="8"/>
        <v>3618519.6832740782</v>
      </c>
      <c r="K25" s="8">
        <f t="shared" si="2"/>
        <v>147191.74726242173</v>
      </c>
      <c r="L25" s="6">
        <f t="shared" si="9"/>
        <v>21711.118099644467</v>
      </c>
      <c r="M25" s="8">
        <f t="shared" si="3"/>
        <v>168902.86536206619</v>
      </c>
      <c r="O25" s="6">
        <f t="shared" si="4"/>
        <v>192660.46008995219</v>
      </c>
    </row>
    <row r="26" spans="1:15" x14ac:dyDescent="0.25">
      <c r="A26" s="3">
        <v>15</v>
      </c>
      <c r="B26" s="8">
        <f t="shared" si="5"/>
        <v>3333000</v>
      </c>
      <c r="C26" s="8">
        <f t="shared" si="0"/>
        <v>151500</v>
      </c>
      <c r="D26" s="6">
        <f t="shared" si="6"/>
        <v>19997.999999999996</v>
      </c>
      <c r="E26" s="8">
        <f t="shared" si="7"/>
        <v>171498</v>
      </c>
      <c r="F26" s="8"/>
      <c r="G26" s="6">
        <f t="shared" si="1"/>
        <v>194453.89863658129</v>
      </c>
      <c r="I26" s="3">
        <v>15</v>
      </c>
      <c r="J26" s="8">
        <f>J25-K25</f>
        <v>3471327.9360116567</v>
      </c>
      <c r="K26" s="8">
        <f t="shared" si="2"/>
        <v>148074.89774599625</v>
      </c>
      <c r="L26" s="6">
        <f t="shared" si="9"/>
        <v>20827.967616069938</v>
      </c>
      <c r="M26" s="8">
        <f t="shared" si="3"/>
        <v>168902.86536206619</v>
      </c>
      <c r="O26" s="6">
        <f t="shared" si="4"/>
        <v>191511.39173951509</v>
      </c>
    </row>
    <row r="27" spans="1:15" x14ac:dyDescent="0.25">
      <c r="A27" s="3">
        <v>16</v>
      </c>
      <c r="B27" s="8">
        <f t="shared" si="5"/>
        <v>3181500</v>
      </c>
      <c r="C27" s="8">
        <f t="shared" si="0"/>
        <v>151500</v>
      </c>
      <c r="D27" s="6">
        <f t="shared" si="6"/>
        <v>19088.999999999996</v>
      </c>
      <c r="E27" s="8">
        <f t="shared" si="7"/>
        <v>170589</v>
      </c>
      <c r="F27" s="8"/>
      <c r="G27" s="6">
        <f t="shared" si="1"/>
        <v>192269.60662244781</v>
      </c>
      <c r="I27" s="3">
        <v>16</v>
      </c>
      <c r="J27" s="8">
        <f t="shared" si="8"/>
        <v>3323253.0382656604</v>
      </c>
      <c r="K27" s="8">
        <f t="shared" si="2"/>
        <v>148963.34713247223</v>
      </c>
      <c r="L27" s="6">
        <f t="shared" si="9"/>
        <v>19939.518229593959</v>
      </c>
      <c r="M27" s="8">
        <f t="shared" si="3"/>
        <v>168902.86536206619</v>
      </c>
      <c r="O27" s="6">
        <f t="shared" si="4"/>
        <v>190369.17667943847</v>
      </c>
    </row>
    <row r="28" spans="1:15" x14ac:dyDescent="0.25">
      <c r="A28" s="3">
        <v>17</v>
      </c>
      <c r="B28" s="8">
        <f t="shared" si="5"/>
        <v>3030000</v>
      </c>
      <c r="C28" s="8">
        <f t="shared" si="0"/>
        <v>151500</v>
      </c>
      <c r="D28" s="6">
        <f t="shared" si="6"/>
        <v>18179.999999999996</v>
      </c>
      <c r="E28" s="8">
        <f t="shared" si="7"/>
        <v>169680</v>
      </c>
      <c r="F28" s="8"/>
      <c r="G28" s="6">
        <f t="shared" si="1"/>
        <v>190104.45269514486</v>
      </c>
      <c r="I28" s="3">
        <v>17</v>
      </c>
      <c r="J28" s="8">
        <f t="shared" si="8"/>
        <v>3174289.6911331881</v>
      </c>
      <c r="K28" s="8">
        <f t="shared" si="2"/>
        <v>149857.12721526707</v>
      </c>
      <c r="L28" s="6">
        <f t="shared" si="9"/>
        <v>19045.738146799125</v>
      </c>
      <c r="M28" s="8">
        <f t="shared" si="3"/>
        <v>168902.86536206619</v>
      </c>
      <c r="O28" s="6">
        <f t="shared" si="4"/>
        <v>189233.77403522711</v>
      </c>
    </row>
    <row r="29" spans="1:15" x14ac:dyDescent="0.25">
      <c r="A29" s="3">
        <v>18</v>
      </c>
      <c r="B29" s="8">
        <f t="shared" si="5"/>
        <v>2878500</v>
      </c>
      <c r="C29" s="8">
        <f t="shared" si="0"/>
        <v>151500</v>
      </c>
      <c r="D29" s="6">
        <f t="shared" si="6"/>
        <v>17270.999999999996</v>
      </c>
      <c r="E29" s="8">
        <f t="shared" si="7"/>
        <v>168771</v>
      </c>
      <c r="F29" s="8"/>
      <c r="G29" s="6">
        <f t="shared" si="1"/>
        <v>187958.28626667795</v>
      </c>
      <c r="I29" s="3">
        <v>18</v>
      </c>
      <c r="J29" s="8">
        <f t="shared" si="8"/>
        <v>3024432.5639179209</v>
      </c>
      <c r="K29" s="8">
        <f t="shared" si="2"/>
        <v>150756.26997855867</v>
      </c>
      <c r="L29" s="6">
        <f t="shared" si="9"/>
        <v>18146.595383507523</v>
      </c>
      <c r="M29" s="8">
        <f t="shared" si="3"/>
        <v>168902.86536206619</v>
      </c>
      <c r="O29" s="6">
        <f t="shared" si="4"/>
        <v>188105.14317617007</v>
      </c>
    </row>
    <row r="30" spans="1:15" x14ac:dyDescent="0.25">
      <c r="A30" s="3">
        <v>19</v>
      </c>
      <c r="B30" s="8">
        <f t="shared" si="5"/>
        <v>2727000</v>
      </c>
      <c r="C30" s="8">
        <f t="shared" si="0"/>
        <v>151500</v>
      </c>
      <c r="D30" s="6">
        <f t="shared" si="6"/>
        <v>16361.999999999998</v>
      </c>
      <c r="E30" s="8">
        <f t="shared" si="7"/>
        <v>167862</v>
      </c>
      <c r="F30" s="8"/>
      <c r="G30" s="6">
        <f t="shared" si="1"/>
        <v>185830.95786455341</v>
      </c>
      <c r="I30" s="3">
        <v>19</v>
      </c>
      <c r="J30" s="8">
        <f t="shared" si="8"/>
        <v>2873676.2939393623</v>
      </c>
      <c r="K30" s="8">
        <f t="shared" si="2"/>
        <v>151660.80759843002</v>
      </c>
      <c r="L30" s="6">
        <f t="shared" si="9"/>
        <v>17242.05776363617</v>
      </c>
      <c r="M30" s="8">
        <f t="shared" si="3"/>
        <v>168902.86536206619</v>
      </c>
      <c r="O30" s="6">
        <f t="shared" si="4"/>
        <v>186983.24371388674</v>
      </c>
    </row>
    <row r="31" spans="1:15" x14ac:dyDescent="0.25">
      <c r="A31" s="3">
        <v>20</v>
      </c>
      <c r="B31" s="8">
        <f t="shared" si="5"/>
        <v>2575500</v>
      </c>
      <c r="C31" s="8">
        <f t="shared" si="0"/>
        <v>151500</v>
      </c>
      <c r="D31" s="6">
        <f t="shared" si="6"/>
        <v>15452.999999999998</v>
      </c>
      <c r="E31" s="8">
        <f t="shared" si="7"/>
        <v>166953</v>
      </c>
      <c r="F31" s="8"/>
      <c r="G31" s="6">
        <f t="shared" si="1"/>
        <v>183722.3191238291</v>
      </c>
      <c r="I31" s="3">
        <v>20</v>
      </c>
      <c r="J31" s="8">
        <f t="shared" si="8"/>
        <v>2722015.4863409321</v>
      </c>
      <c r="K31" s="8">
        <f t="shared" si="2"/>
        <v>152570.77244402061</v>
      </c>
      <c r="L31" s="6">
        <f t="shared" si="9"/>
        <v>16332.09291804559</v>
      </c>
      <c r="M31" s="8">
        <f t="shared" si="3"/>
        <v>168902.86536206619</v>
      </c>
      <c r="O31" s="6">
        <f t="shared" si="4"/>
        <v>185868.03550088147</v>
      </c>
    </row>
    <row r="32" spans="1:15" x14ac:dyDescent="0.25">
      <c r="A32" s="3">
        <v>21</v>
      </c>
      <c r="B32" s="8">
        <f t="shared" si="5"/>
        <v>2424000</v>
      </c>
      <c r="C32" s="8">
        <f t="shared" si="0"/>
        <v>151500</v>
      </c>
      <c r="D32" s="6">
        <f t="shared" si="6"/>
        <v>14543.999999999998</v>
      </c>
      <c r="E32" s="8">
        <f t="shared" si="7"/>
        <v>166044</v>
      </c>
      <c r="F32" s="8"/>
      <c r="G32" s="6">
        <f t="shared" si="1"/>
        <v>181632.22277922003</v>
      </c>
      <c r="I32" s="3">
        <v>21</v>
      </c>
      <c r="J32" s="8">
        <f t="shared" si="8"/>
        <v>2569444.7138969116</v>
      </c>
      <c r="K32" s="8">
        <f t="shared" si="2"/>
        <v>153486.19707868472</v>
      </c>
      <c r="L32" s="6">
        <f t="shared" si="9"/>
        <v>15416.668283381468</v>
      </c>
      <c r="M32" s="8">
        <f t="shared" si="3"/>
        <v>168902.86536206619</v>
      </c>
      <c r="O32" s="6">
        <f t="shared" si="4"/>
        <v>184759.4786291068</v>
      </c>
    </row>
    <row r="33" spans="1:15" x14ac:dyDescent="0.25">
      <c r="A33" s="3">
        <v>22</v>
      </c>
      <c r="B33" s="8">
        <f t="shared" si="5"/>
        <v>2272500</v>
      </c>
      <c r="C33" s="8">
        <f t="shared" si="0"/>
        <v>151500</v>
      </c>
      <c r="D33" s="6">
        <f t="shared" si="6"/>
        <v>13634.999999999998</v>
      </c>
      <c r="E33" s="8">
        <f t="shared" si="7"/>
        <v>165135</v>
      </c>
      <c r="F33" s="8"/>
      <c r="G33" s="6">
        <f t="shared" si="1"/>
        <v>179560.52265725887</v>
      </c>
      <c r="I33" s="3">
        <v>22</v>
      </c>
      <c r="J33" s="8">
        <f t="shared" si="8"/>
        <v>2415958.5168182268</v>
      </c>
      <c r="K33" s="8">
        <f t="shared" si="2"/>
        <v>154407.11426115682</v>
      </c>
      <c r="L33" s="6">
        <f t="shared" si="9"/>
        <v>14495.75110090936</v>
      </c>
      <c r="M33" s="8">
        <f t="shared" si="3"/>
        <v>168902.86536206619</v>
      </c>
      <c r="O33" s="6">
        <f t="shared" si="4"/>
        <v>183657.53342853562</v>
      </c>
    </row>
    <row r="34" spans="1:15" x14ac:dyDescent="0.25">
      <c r="A34" s="3">
        <v>23</v>
      </c>
      <c r="B34" s="8">
        <f t="shared" si="5"/>
        <v>2121000</v>
      </c>
      <c r="C34" s="8">
        <f t="shared" si="0"/>
        <v>151500</v>
      </c>
      <c r="D34" s="6">
        <f t="shared" si="6"/>
        <v>12725.999999999998</v>
      </c>
      <c r="E34" s="8">
        <f t="shared" si="7"/>
        <v>164226</v>
      </c>
      <c r="F34" s="8"/>
      <c r="G34" s="6">
        <f t="shared" si="1"/>
        <v>177507.07366851059</v>
      </c>
      <c r="I34" s="3">
        <v>23</v>
      </c>
      <c r="J34" s="8">
        <f t="shared" si="8"/>
        <v>2261551.4025570699</v>
      </c>
      <c r="K34" s="8">
        <f t="shared" si="2"/>
        <v>155333.55694672378</v>
      </c>
      <c r="L34" s="6">
        <f t="shared" si="9"/>
        <v>13569.308415342417</v>
      </c>
      <c r="M34" s="8">
        <f t="shared" si="3"/>
        <v>168902.86536206619</v>
      </c>
      <c r="O34" s="6">
        <f t="shared" si="4"/>
        <v>182562.16046574118</v>
      </c>
    </row>
    <row r="35" spans="1:15" x14ac:dyDescent="0.25">
      <c r="A35" s="3">
        <v>24</v>
      </c>
      <c r="B35" s="8">
        <f t="shared" si="5"/>
        <v>1969500</v>
      </c>
      <c r="C35" s="8">
        <f t="shared" si="0"/>
        <v>151500</v>
      </c>
      <c r="D35" s="6">
        <f t="shared" si="6"/>
        <v>11816.999999999998</v>
      </c>
      <c r="E35" s="8">
        <f t="shared" si="7"/>
        <v>163317</v>
      </c>
      <c r="F35" s="8"/>
      <c r="G35" s="6">
        <f t="shared" si="1"/>
        <v>175471.73179984157</v>
      </c>
      <c r="I35" s="3">
        <v>24</v>
      </c>
      <c r="J35" s="8">
        <f t="shared" si="8"/>
        <v>2106217.8456103462</v>
      </c>
      <c r="K35" s="8">
        <f t="shared" si="2"/>
        <v>156265.55828840411</v>
      </c>
      <c r="L35" s="6">
        <f t="shared" si="9"/>
        <v>12637.307073662076</v>
      </c>
      <c r="M35" s="8">
        <f t="shared" si="3"/>
        <v>168902.86536206619</v>
      </c>
      <c r="O35" s="6">
        <f t="shared" si="4"/>
        <v>181473.32054248627</v>
      </c>
    </row>
    <row r="36" spans="1:15" x14ac:dyDescent="0.25">
      <c r="A36" s="3">
        <v>25</v>
      </c>
      <c r="B36" s="8">
        <f t="shared" si="5"/>
        <v>1818000</v>
      </c>
      <c r="C36" s="8">
        <f t="shared" si="0"/>
        <v>151500</v>
      </c>
      <c r="D36" s="6">
        <f t="shared" si="6"/>
        <v>10907.999999999998</v>
      </c>
      <c r="E36" s="8">
        <f t="shared" si="7"/>
        <v>162408</v>
      </c>
      <c r="F36" s="8"/>
      <c r="G36" s="6">
        <f t="shared" si="1"/>
        <v>173454.35410674187</v>
      </c>
      <c r="I36" s="3">
        <v>25</v>
      </c>
      <c r="J36" s="8">
        <f t="shared" si="8"/>
        <v>1949952.2873219422</v>
      </c>
      <c r="K36" s="8">
        <f t="shared" si="2"/>
        <v>157203.15163813456</v>
      </c>
      <c r="L36" s="6">
        <f t="shared" si="9"/>
        <v>11699.713723931651</v>
      </c>
      <c r="M36" s="8">
        <f t="shared" si="3"/>
        <v>168902.86536206619</v>
      </c>
      <c r="O36" s="6">
        <f t="shared" si="4"/>
        <v>180390.97469432032</v>
      </c>
    </row>
    <row r="37" spans="1:15" x14ac:dyDescent="0.25">
      <c r="A37" s="3">
        <v>26</v>
      </c>
      <c r="B37" s="8">
        <f t="shared" si="5"/>
        <v>1666500</v>
      </c>
      <c r="C37" s="8">
        <f t="shared" si="0"/>
        <v>151500</v>
      </c>
      <c r="D37" s="6">
        <f t="shared" si="6"/>
        <v>9998.9999999999982</v>
      </c>
      <c r="E37" s="8">
        <f t="shared" si="7"/>
        <v>161499</v>
      </c>
      <c r="F37" s="8"/>
      <c r="G37" s="6">
        <f t="shared" si="1"/>
        <v>171454.79870570128</v>
      </c>
      <c r="I37" s="3">
        <v>26</v>
      </c>
      <c r="J37" s="8">
        <f t="shared" si="8"/>
        <v>1792749.1356838075</v>
      </c>
      <c r="K37" s="8">
        <f t="shared" si="2"/>
        <v>158146.37054796336</v>
      </c>
      <c r="L37" s="6">
        <f t="shared" si="9"/>
        <v>10756.494814102844</v>
      </c>
      <c r="M37" s="8">
        <f t="shared" si="3"/>
        <v>168902.86536206619</v>
      </c>
      <c r="O37" s="6">
        <f t="shared" si="4"/>
        <v>179315.08418918523</v>
      </c>
    </row>
    <row r="38" spans="1:15" x14ac:dyDescent="0.25">
      <c r="A38" s="3">
        <v>27</v>
      </c>
      <c r="B38" s="8">
        <f t="shared" si="5"/>
        <v>1515000</v>
      </c>
      <c r="C38" s="8">
        <f t="shared" si="0"/>
        <v>151500</v>
      </c>
      <c r="D38" s="6">
        <f t="shared" si="6"/>
        <v>9089.9999999999982</v>
      </c>
      <c r="E38" s="8">
        <f t="shared" si="7"/>
        <v>160590</v>
      </c>
      <c r="F38" s="8"/>
      <c r="G38" s="6">
        <f t="shared" si="1"/>
        <v>169472.92476663785</v>
      </c>
      <c r="I38" s="3">
        <v>27</v>
      </c>
      <c r="J38" s="8">
        <f t="shared" si="8"/>
        <v>1634602.7651358442</v>
      </c>
      <c r="K38" s="8">
        <f t="shared" si="2"/>
        <v>159095.24877125112</v>
      </c>
      <c r="L38" s="6">
        <f t="shared" si="9"/>
        <v>9807.6165908150633</v>
      </c>
      <c r="M38" s="8">
        <f t="shared" si="3"/>
        <v>168902.86536206619</v>
      </c>
      <c r="O38" s="6">
        <f t="shared" si="4"/>
        <v>178245.61052602905</v>
      </c>
    </row>
    <row r="39" spans="1:15" x14ac:dyDescent="0.25">
      <c r="A39" s="3">
        <v>28</v>
      </c>
      <c r="B39" s="8">
        <f t="shared" si="5"/>
        <v>1363500</v>
      </c>
      <c r="C39" s="8">
        <f t="shared" si="0"/>
        <v>151500</v>
      </c>
      <c r="D39" s="6">
        <f t="shared" si="6"/>
        <v>8180.9999999999991</v>
      </c>
      <c r="E39" s="8">
        <f t="shared" si="7"/>
        <v>159681</v>
      </c>
      <c r="F39" s="8"/>
      <c r="G39" s="6">
        <f t="shared" si="1"/>
        <v>167508.59250537932</v>
      </c>
      <c r="I39" s="3">
        <v>28</v>
      </c>
      <c r="J39" s="8">
        <f t="shared" si="8"/>
        <v>1475507.5163645931</v>
      </c>
      <c r="K39" s="8">
        <f t="shared" si="2"/>
        <v>160049.82026387865</v>
      </c>
      <c r="L39" s="6">
        <f t="shared" si="9"/>
        <v>8853.0450981875565</v>
      </c>
      <c r="M39" s="8">
        <f t="shared" si="3"/>
        <v>168902.86536206619</v>
      </c>
      <c r="O39" s="6">
        <f t="shared" si="4"/>
        <v>177182.51543342849</v>
      </c>
    </row>
    <row r="40" spans="1:15" x14ac:dyDescent="0.25">
      <c r="A40" s="3">
        <v>29</v>
      </c>
      <c r="B40" s="8">
        <f t="shared" si="5"/>
        <v>1212000</v>
      </c>
      <c r="C40" s="8">
        <f t="shared" si="0"/>
        <v>151500</v>
      </c>
      <c r="D40" s="6">
        <f t="shared" si="6"/>
        <v>7271.9999999999991</v>
      </c>
      <c r="E40" s="8">
        <f t="shared" si="7"/>
        <v>158772</v>
      </c>
      <c r="F40" s="8"/>
      <c r="G40" s="6">
        <f t="shared" si="1"/>
        <v>165561.66317619663</v>
      </c>
      <c r="I40" s="3">
        <v>29</v>
      </c>
      <c r="J40" s="8">
        <f t="shared" si="8"/>
        <v>1315457.6961007144</v>
      </c>
      <c r="K40" s="8">
        <f t="shared" si="2"/>
        <v>161010.1191854619</v>
      </c>
      <c r="L40" s="6">
        <f t="shared" si="9"/>
        <v>7892.7461766042852</v>
      </c>
      <c r="M40" s="8">
        <f t="shared" si="3"/>
        <v>168902.86536206619</v>
      </c>
      <c r="O40" s="6">
        <f t="shared" si="4"/>
        <v>176125.76086821913</v>
      </c>
    </row>
    <row r="41" spans="1:15" x14ac:dyDescent="0.25">
      <c r="A41" s="3">
        <v>30</v>
      </c>
      <c r="B41" s="8">
        <f t="shared" si="5"/>
        <v>1060500</v>
      </c>
      <c r="C41" s="8">
        <f t="shared" si="0"/>
        <v>151500</v>
      </c>
      <c r="D41" s="6">
        <f t="shared" si="6"/>
        <v>6362.9999999999991</v>
      </c>
      <c r="E41" s="8">
        <f t="shared" si="7"/>
        <v>157863</v>
      </c>
      <c r="F41" s="8"/>
      <c r="G41" s="6">
        <f t="shared" si="1"/>
        <v>163631.99906438935</v>
      </c>
      <c r="I41" s="3">
        <v>30</v>
      </c>
      <c r="J41" s="8">
        <f t="shared" si="8"/>
        <v>1154447.5769152525</v>
      </c>
      <c r="K41" s="8">
        <f t="shared" si="2"/>
        <v>161976.17990057467</v>
      </c>
      <c r="L41" s="6">
        <f t="shared" si="9"/>
        <v>6926.6854614915137</v>
      </c>
      <c r="M41" s="8">
        <f t="shared" si="3"/>
        <v>168902.86536206619</v>
      </c>
      <c r="O41" s="6">
        <f t="shared" si="4"/>
        <v>175075.30901413437</v>
      </c>
    </row>
    <row r="42" spans="1:15" x14ac:dyDescent="0.25">
      <c r="A42" s="3">
        <v>31</v>
      </c>
      <c r="B42" s="8">
        <f t="shared" si="5"/>
        <v>909000</v>
      </c>
      <c r="C42" s="8">
        <f t="shared" si="0"/>
        <v>151500</v>
      </c>
      <c r="D42" s="6">
        <f t="shared" si="6"/>
        <v>5453.9999999999991</v>
      </c>
      <c r="E42" s="8">
        <f t="shared" si="7"/>
        <v>156954</v>
      </c>
      <c r="F42" s="8"/>
      <c r="G42" s="6">
        <f t="shared" si="1"/>
        <v>161719.46347892241</v>
      </c>
      <c r="I42" s="3">
        <v>31</v>
      </c>
      <c r="J42" s="8">
        <f t="shared" si="8"/>
        <v>992471.39701467776</v>
      </c>
      <c r="K42" s="8">
        <f t="shared" si="2"/>
        <v>162948.03697997812</v>
      </c>
      <c r="L42" s="6">
        <f t="shared" si="9"/>
        <v>5954.8283820880661</v>
      </c>
      <c r="M42" s="8">
        <f t="shared" si="3"/>
        <v>168902.86536206619</v>
      </c>
      <c r="O42" s="6">
        <f t="shared" si="4"/>
        <v>174031.12228045167</v>
      </c>
    </row>
    <row r="43" spans="1:15" x14ac:dyDescent="0.25">
      <c r="A43" s="3">
        <v>32</v>
      </c>
      <c r="B43" s="8">
        <f t="shared" si="5"/>
        <v>757500</v>
      </c>
      <c r="C43" s="8">
        <f t="shared" si="0"/>
        <v>151500</v>
      </c>
      <c r="D43" s="6">
        <f t="shared" si="6"/>
        <v>4544.9999999999991</v>
      </c>
      <c r="E43" s="8">
        <f t="shared" si="7"/>
        <v>156045</v>
      </c>
      <c r="F43" s="8"/>
      <c r="G43" s="6">
        <f t="shared" si="1"/>
        <v>159823.92074511433</v>
      </c>
      <c r="I43" s="3">
        <v>32</v>
      </c>
      <c r="J43" s="8">
        <f t="shared" si="8"/>
        <v>829523.36003469967</v>
      </c>
      <c r="K43" s="8">
        <f t="shared" si="2"/>
        <v>163925.725201858</v>
      </c>
      <c r="L43" s="6">
        <f t="shared" si="9"/>
        <v>4977.1401602081978</v>
      </c>
      <c r="M43" s="8">
        <f t="shared" si="3"/>
        <v>168902.86536206619</v>
      </c>
      <c r="O43" s="6">
        <f t="shared" si="4"/>
        <v>172993.16330064778</v>
      </c>
    </row>
    <row r="44" spans="1:15" x14ac:dyDescent="0.25">
      <c r="A44" s="3">
        <v>33</v>
      </c>
      <c r="B44" s="8">
        <f t="shared" si="5"/>
        <v>606000</v>
      </c>
      <c r="C44" s="8">
        <f t="shared" si="0"/>
        <v>151500</v>
      </c>
      <c r="D44" s="6">
        <f t="shared" si="6"/>
        <v>3635.9999999999995</v>
      </c>
      <c r="E44" s="8">
        <f t="shared" si="7"/>
        <v>155136</v>
      </c>
      <c r="F44" s="8"/>
      <c r="G44" s="6">
        <f t="shared" si="1"/>
        <v>157945.23619737598</v>
      </c>
      <c r="I44" s="3">
        <v>33</v>
      </c>
      <c r="J44" s="8">
        <f t="shared" si="8"/>
        <v>665597.63483284169</v>
      </c>
      <c r="K44" s="8">
        <f t="shared" si="2"/>
        <v>164909.27955306915</v>
      </c>
      <c r="L44" s="6">
        <f t="shared" si="9"/>
        <v>3993.5858089970498</v>
      </c>
      <c r="M44" s="8">
        <f t="shared" si="3"/>
        <v>168902.86536206619</v>
      </c>
      <c r="O44" s="6">
        <f t="shared" si="4"/>
        <v>171961.3949310614</v>
      </c>
    </row>
    <row r="45" spans="1:15" x14ac:dyDescent="0.25">
      <c r="A45" s="3">
        <v>34</v>
      </c>
      <c r="B45" s="8">
        <f t="shared" si="5"/>
        <v>454500</v>
      </c>
      <c r="C45" s="8">
        <f t="shared" si="0"/>
        <v>151500</v>
      </c>
      <c r="D45" s="6">
        <f t="shared" si="6"/>
        <v>2726.9999999999995</v>
      </c>
      <c r="E45" s="8">
        <f t="shared" si="7"/>
        <v>154227</v>
      </c>
      <c r="F45" s="8"/>
      <c r="G45" s="6">
        <f t="shared" si="1"/>
        <v>156083.27617199998</v>
      </c>
      <c r="I45" s="3">
        <v>34</v>
      </c>
      <c r="J45" s="8">
        <f t="shared" si="8"/>
        <v>500688.35527977254</v>
      </c>
      <c r="K45" s="8">
        <f t="shared" si="2"/>
        <v>165898.73523038757</v>
      </c>
      <c r="L45" s="6">
        <f t="shared" si="9"/>
        <v>3004.1301316786348</v>
      </c>
      <c r="M45" s="8">
        <f t="shared" si="3"/>
        <v>168902.86536206619</v>
      </c>
      <c r="O45" s="6">
        <f t="shared" si="4"/>
        <v>170935.78024956401</v>
      </c>
    </row>
    <row r="46" spans="1:15" x14ac:dyDescent="0.25">
      <c r="A46" s="3">
        <v>35</v>
      </c>
      <c r="B46" s="8">
        <f t="shared" si="5"/>
        <v>303000</v>
      </c>
      <c r="C46" s="8">
        <f t="shared" si="0"/>
        <v>151500</v>
      </c>
      <c r="D46" s="6">
        <f t="shared" si="6"/>
        <v>1817.9999999999998</v>
      </c>
      <c r="E46" s="8">
        <f t="shared" si="7"/>
        <v>153318</v>
      </c>
      <c r="F46" s="8"/>
      <c r="G46" s="6">
        <f t="shared" si="1"/>
        <v>154237.908</v>
      </c>
      <c r="I46" s="3">
        <v>35</v>
      </c>
      <c r="J46" s="8">
        <f t="shared" si="8"/>
        <v>334789.620049385</v>
      </c>
      <c r="K46" s="8">
        <f t="shared" si="2"/>
        <v>166894.12764176988</v>
      </c>
      <c r="L46" s="6">
        <f t="shared" si="9"/>
        <v>2008.7377202963098</v>
      </c>
      <c r="M46" s="8">
        <f t="shared" si="3"/>
        <v>168902.86536206619</v>
      </c>
      <c r="O46" s="6">
        <f t="shared" si="4"/>
        <v>169916.2825542386</v>
      </c>
    </row>
    <row r="47" spans="1:15" x14ac:dyDescent="0.25">
      <c r="A47" s="3">
        <v>36</v>
      </c>
      <c r="B47" s="8">
        <f t="shared" si="5"/>
        <v>151500</v>
      </c>
      <c r="C47" s="8">
        <f t="shared" si="0"/>
        <v>151500</v>
      </c>
      <c r="D47" s="6">
        <f t="shared" si="6"/>
        <v>908.99999999999989</v>
      </c>
      <c r="E47" s="8">
        <f>C47+D47</f>
        <v>152409</v>
      </c>
      <c r="F47" s="8"/>
      <c r="G47" s="6">
        <f t="shared" si="1"/>
        <v>152409</v>
      </c>
      <c r="I47" s="3">
        <v>36</v>
      </c>
      <c r="J47" s="8">
        <f t="shared" si="8"/>
        <v>167895.49240761512</v>
      </c>
      <c r="K47" s="8">
        <f t="shared" si="2"/>
        <v>167895.49240762051</v>
      </c>
      <c r="L47" s="6">
        <f t="shared" si="9"/>
        <v>1007.3729544456907</v>
      </c>
      <c r="M47" s="8">
        <f t="shared" si="3"/>
        <v>168902.86536206619</v>
      </c>
      <c r="O47" s="6">
        <f t="shared" si="4"/>
        <v>168902.86536206619</v>
      </c>
    </row>
    <row r="48" spans="1:15" x14ac:dyDescent="0.25">
      <c r="A48" s="3" t="s">
        <v>15</v>
      </c>
      <c r="B48" s="8">
        <f t="shared" si="5"/>
        <v>0</v>
      </c>
      <c r="C48" s="8">
        <f>SUM(C12:C47)</f>
        <v>5454000</v>
      </c>
      <c r="D48" s="6">
        <f>SUM(D12:D47)</f>
        <v>605393.99999999988</v>
      </c>
      <c r="E48" s="8">
        <f>SUM(E12:E47)</f>
        <v>6059394</v>
      </c>
      <c r="F48" s="8"/>
      <c r="G48" s="8">
        <f>SUM(G12:G47)</f>
        <v>6764604.9571310095</v>
      </c>
      <c r="I48" s="3" t="s">
        <v>15</v>
      </c>
      <c r="J48" s="8">
        <f t="shared" si="8"/>
        <v>-5.3842086344957352E-9</v>
      </c>
      <c r="K48" s="8">
        <f>SUM(K12:K47)</f>
        <v>5454000.0000000065</v>
      </c>
      <c r="L48" s="6">
        <f>SUM(L12:L47)</f>
        <v>626503.15303437633</v>
      </c>
      <c r="M48" s="8">
        <f>SUM(M12:M47)</f>
        <v>6080503.1530343806</v>
      </c>
      <c r="O48" s="8">
        <f>SUM(O12:O47)</f>
        <v>6764604.9571310133</v>
      </c>
    </row>
    <row r="50" spans="1:15" ht="30" x14ac:dyDescent="0.25">
      <c r="I50" s="9" t="s">
        <v>10</v>
      </c>
      <c r="J50" s="9" t="s">
        <v>11</v>
      </c>
      <c r="K50" s="9" t="s">
        <v>12</v>
      </c>
      <c r="L50" s="9" t="s">
        <v>13</v>
      </c>
      <c r="M50" s="9" t="s">
        <v>16</v>
      </c>
      <c r="O50" s="9"/>
    </row>
    <row r="51" spans="1:15" x14ac:dyDescent="0.25">
      <c r="A51" s="3" t="s">
        <v>22</v>
      </c>
      <c r="B51" s="13">
        <v>0.8</v>
      </c>
      <c r="I51" s="3">
        <v>1</v>
      </c>
      <c r="J51" s="8">
        <f>B52</f>
        <v>5200000</v>
      </c>
      <c r="K51" s="18">
        <f>M51-L51</f>
        <v>6847.7922105151447</v>
      </c>
      <c r="L51" s="8">
        <f>J51*$B$57</f>
        <v>43333.333333333336</v>
      </c>
      <c r="M51" s="18">
        <f>$B$58</f>
        <v>50181.12554384848</v>
      </c>
    </row>
    <row r="52" spans="1:15" x14ac:dyDescent="0.25">
      <c r="A52" s="6">
        <v>6500000</v>
      </c>
      <c r="B52" s="8">
        <f>A52*B51</f>
        <v>5200000</v>
      </c>
      <c r="I52" s="3">
        <v>2</v>
      </c>
      <c r="J52" s="8">
        <f>J51-K51</f>
        <v>5193152.2077894844</v>
      </c>
      <c r="K52" s="18">
        <f>M52-L52</f>
        <v>6904.8571456027785</v>
      </c>
      <c r="L52" s="8">
        <f>J52*$B$57</f>
        <v>43276.268398245702</v>
      </c>
      <c r="M52" s="18">
        <f>$B$58</f>
        <v>50181.12554384848</v>
      </c>
    </row>
    <row r="53" spans="1:15" x14ac:dyDescent="0.25">
      <c r="A53" s="3" t="s">
        <v>0</v>
      </c>
      <c r="B53" s="15">
        <v>20</v>
      </c>
      <c r="I53" s="3">
        <v>3</v>
      </c>
      <c r="J53" s="8">
        <f t="shared" ref="J53:J116" si="10">J52-K52</f>
        <v>5186247.3506438816</v>
      </c>
      <c r="K53" s="18">
        <f t="shared" ref="K53:K116" si="11">M53-L53</f>
        <v>6962.3976218161333</v>
      </c>
      <c r="L53" s="8">
        <f t="shared" ref="L53:L116" si="12">J53*$B$57</f>
        <v>43218.727922032347</v>
      </c>
      <c r="M53" s="18">
        <f t="shared" ref="M53:M116" si="13">$B$58</f>
        <v>50181.12554384848</v>
      </c>
    </row>
    <row r="54" spans="1:15" x14ac:dyDescent="0.25">
      <c r="A54" s="3" t="s">
        <v>23</v>
      </c>
      <c r="B54" s="14">
        <v>0.1</v>
      </c>
      <c r="I54" s="3">
        <v>4</v>
      </c>
      <c r="J54" s="8">
        <f t="shared" si="10"/>
        <v>5179284.9530220656</v>
      </c>
      <c r="K54" s="18">
        <f t="shared" si="11"/>
        <v>7020.417601997935</v>
      </c>
      <c r="L54" s="8">
        <f t="shared" si="12"/>
        <v>43160.707941850545</v>
      </c>
      <c r="M54" s="18">
        <f t="shared" si="13"/>
        <v>50181.12554384848</v>
      </c>
    </row>
    <row r="55" spans="1:15" x14ac:dyDescent="0.25">
      <c r="A55" s="3" t="s">
        <v>20</v>
      </c>
      <c r="B55" s="3">
        <f>B53*12</f>
        <v>240</v>
      </c>
      <c r="I55" s="3">
        <v>5</v>
      </c>
      <c r="J55" s="8">
        <f t="shared" si="10"/>
        <v>5172264.5354200676</v>
      </c>
      <c r="K55" s="18">
        <f t="shared" si="11"/>
        <v>7078.9210820145818</v>
      </c>
      <c r="L55" s="8">
        <f t="shared" si="12"/>
        <v>43102.204461833899</v>
      </c>
      <c r="M55" s="18">
        <f t="shared" si="13"/>
        <v>50181.12554384848</v>
      </c>
    </row>
    <row r="56" spans="1:15" x14ac:dyDescent="0.25">
      <c r="A56" s="3" t="s">
        <v>19</v>
      </c>
      <c r="B56" s="3">
        <f>(1+B57)^B55</f>
        <v>7.3280736332496632</v>
      </c>
      <c r="I56" s="3">
        <v>6</v>
      </c>
      <c r="J56" s="8">
        <f t="shared" si="10"/>
        <v>5165185.6143380534</v>
      </c>
      <c r="K56" s="18">
        <f t="shared" si="11"/>
        <v>7137.9120910313723</v>
      </c>
      <c r="L56" s="8">
        <f t="shared" si="12"/>
        <v>43043.213452817108</v>
      </c>
      <c r="M56" s="18">
        <f t="shared" si="13"/>
        <v>50181.12554384848</v>
      </c>
    </row>
    <row r="57" spans="1:15" x14ac:dyDescent="0.25">
      <c r="A57" s="3" t="s">
        <v>18</v>
      </c>
      <c r="B57" s="16">
        <f>B54/12</f>
        <v>8.3333333333333332E-3</v>
      </c>
      <c r="I57" s="3">
        <v>7</v>
      </c>
      <c r="J57" s="8">
        <f t="shared" si="10"/>
        <v>5158047.7022470217</v>
      </c>
      <c r="K57" s="18">
        <f t="shared" si="11"/>
        <v>7197.3946917899666</v>
      </c>
      <c r="L57" s="8">
        <f t="shared" si="12"/>
        <v>42983.730852058514</v>
      </c>
      <c r="M57" s="18">
        <f t="shared" si="13"/>
        <v>50181.12554384848</v>
      </c>
    </row>
    <row r="58" spans="1:15" x14ac:dyDescent="0.25">
      <c r="A58" s="3" t="s">
        <v>17</v>
      </c>
      <c r="B58" s="17">
        <f>B57*B56/(B56-1)*B52</f>
        <v>50181.12554384848</v>
      </c>
      <c r="I58" s="3">
        <v>8</v>
      </c>
      <c r="J58" s="8">
        <f t="shared" si="10"/>
        <v>5150850.3075552322</v>
      </c>
      <c r="K58" s="18">
        <f t="shared" si="11"/>
        <v>7257.3729808882126</v>
      </c>
      <c r="L58" s="8">
        <f t="shared" si="12"/>
        <v>42923.752562960268</v>
      </c>
      <c r="M58" s="18">
        <f t="shared" si="13"/>
        <v>50181.12554384848</v>
      </c>
    </row>
    <row r="59" spans="1:15" x14ac:dyDescent="0.25">
      <c r="I59" s="3">
        <v>9</v>
      </c>
      <c r="J59" s="8">
        <f t="shared" si="10"/>
        <v>5143592.9345743442</v>
      </c>
      <c r="K59" s="18">
        <f t="shared" si="11"/>
        <v>7317.8510890622783</v>
      </c>
      <c r="L59" s="8">
        <f t="shared" si="12"/>
        <v>42863.274454786202</v>
      </c>
      <c r="M59" s="18">
        <f t="shared" si="13"/>
        <v>50181.12554384848</v>
      </c>
    </row>
    <row r="60" spans="1:15" x14ac:dyDescent="0.25">
      <c r="I60" s="3">
        <v>10</v>
      </c>
      <c r="J60" s="8">
        <f t="shared" si="10"/>
        <v>5136275.083485282</v>
      </c>
      <c r="K60" s="18">
        <f t="shared" si="11"/>
        <v>7378.8331814711273</v>
      </c>
      <c r="L60" s="8">
        <f t="shared" si="12"/>
        <v>42802.292362377353</v>
      </c>
      <c r="M60" s="18">
        <f t="shared" si="13"/>
        <v>50181.12554384848</v>
      </c>
    </row>
    <row r="61" spans="1:15" x14ac:dyDescent="0.25">
      <c r="I61" s="3">
        <v>11</v>
      </c>
      <c r="J61" s="8">
        <f t="shared" si="10"/>
        <v>5128896.2503038105</v>
      </c>
      <c r="K61" s="18">
        <f t="shared" si="11"/>
        <v>7440.3234579833952</v>
      </c>
      <c r="L61" s="8">
        <f t="shared" si="12"/>
        <v>42740.802085865085</v>
      </c>
      <c r="M61" s="18">
        <f t="shared" si="13"/>
        <v>50181.12554384848</v>
      </c>
    </row>
    <row r="62" spans="1:15" x14ac:dyDescent="0.25">
      <c r="I62" s="3">
        <v>12</v>
      </c>
      <c r="J62" s="8">
        <f t="shared" si="10"/>
        <v>5121455.9268458271</v>
      </c>
      <c r="K62" s="18">
        <f t="shared" si="11"/>
        <v>7502.3261534665871</v>
      </c>
      <c r="L62" s="8">
        <f t="shared" si="12"/>
        <v>42678.799390381893</v>
      </c>
      <c r="M62" s="18">
        <f t="shared" si="13"/>
        <v>50181.12554384848</v>
      </c>
    </row>
    <row r="63" spans="1:15" x14ac:dyDescent="0.25">
      <c r="I63" s="3">
        <v>13</v>
      </c>
      <c r="J63" s="8">
        <f t="shared" si="10"/>
        <v>5113953.6006923607</v>
      </c>
      <c r="K63" s="18">
        <f t="shared" si="11"/>
        <v>7564.8455380788073</v>
      </c>
      <c r="L63" s="8">
        <f t="shared" si="12"/>
        <v>42616.280005769673</v>
      </c>
      <c r="M63" s="18">
        <f t="shared" si="13"/>
        <v>50181.12554384848</v>
      </c>
    </row>
    <row r="64" spans="1:15" x14ac:dyDescent="0.25">
      <c r="I64" s="3">
        <v>14</v>
      </c>
      <c r="J64" s="8">
        <f t="shared" si="10"/>
        <v>5106388.7551542819</v>
      </c>
      <c r="K64" s="18">
        <f t="shared" si="11"/>
        <v>7627.8859175628022</v>
      </c>
      <c r="L64" s="8">
        <f t="shared" si="12"/>
        <v>42553.239626285678</v>
      </c>
      <c r="M64" s="18">
        <f t="shared" si="13"/>
        <v>50181.12554384848</v>
      </c>
    </row>
    <row r="65" spans="9:13" x14ac:dyDescent="0.25">
      <c r="I65" s="3">
        <v>15</v>
      </c>
      <c r="J65" s="8">
        <f t="shared" si="10"/>
        <v>5098760.8692367189</v>
      </c>
      <c r="K65" s="18">
        <f t="shared" si="11"/>
        <v>7691.4516335424923</v>
      </c>
      <c r="L65" s="8">
        <f t="shared" si="12"/>
        <v>42489.673910305988</v>
      </c>
      <c r="M65" s="18">
        <f t="shared" si="13"/>
        <v>50181.12554384848</v>
      </c>
    </row>
    <row r="66" spans="9:13" x14ac:dyDescent="0.25">
      <c r="I66" s="3">
        <v>16</v>
      </c>
      <c r="J66" s="8">
        <f t="shared" si="10"/>
        <v>5091069.4176031761</v>
      </c>
      <c r="K66" s="18">
        <f t="shared" si="11"/>
        <v>7755.547063822014</v>
      </c>
      <c r="L66" s="8">
        <f t="shared" si="12"/>
        <v>42425.578480026466</v>
      </c>
      <c r="M66" s="18">
        <f t="shared" si="13"/>
        <v>50181.12554384848</v>
      </c>
    </row>
    <row r="67" spans="9:13" x14ac:dyDescent="0.25">
      <c r="I67" s="3">
        <v>17</v>
      </c>
      <c r="J67" s="8">
        <f t="shared" si="10"/>
        <v>5083313.8705393542</v>
      </c>
      <c r="K67" s="18">
        <f t="shared" si="11"/>
        <v>7820.1766226871987</v>
      </c>
      <c r="L67" s="8">
        <f t="shared" si="12"/>
        <v>42360.948921161282</v>
      </c>
      <c r="M67" s="18">
        <f t="shared" si="13"/>
        <v>50181.12554384848</v>
      </c>
    </row>
    <row r="68" spans="9:13" x14ac:dyDescent="0.25">
      <c r="I68" s="3">
        <v>18</v>
      </c>
      <c r="J68" s="8">
        <f t="shared" si="10"/>
        <v>5075493.6939166673</v>
      </c>
      <c r="K68" s="18">
        <f t="shared" si="11"/>
        <v>7885.3447612095842</v>
      </c>
      <c r="L68" s="8">
        <f t="shared" si="12"/>
        <v>42295.780782638896</v>
      </c>
      <c r="M68" s="18">
        <f t="shared" si="13"/>
        <v>50181.12554384848</v>
      </c>
    </row>
    <row r="69" spans="9:13" x14ac:dyDescent="0.25">
      <c r="I69" s="3">
        <v>19</v>
      </c>
      <c r="J69" s="8">
        <f t="shared" si="10"/>
        <v>5067608.3491554577</v>
      </c>
      <c r="K69" s="18">
        <f t="shared" si="11"/>
        <v>7951.0559675530021</v>
      </c>
      <c r="L69" s="8">
        <f t="shared" si="12"/>
        <v>42230.069576295478</v>
      </c>
      <c r="M69" s="18">
        <f t="shared" si="13"/>
        <v>50181.12554384848</v>
      </c>
    </row>
    <row r="70" spans="9:13" x14ac:dyDescent="0.25">
      <c r="I70" s="3">
        <v>20</v>
      </c>
      <c r="J70" s="8">
        <f t="shared" si="10"/>
        <v>5059657.2931879051</v>
      </c>
      <c r="K70" s="18">
        <f t="shared" si="11"/>
        <v>8017.3147672826017</v>
      </c>
      <c r="L70" s="8">
        <f t="shared" si="12"/>
        <v>42163.810776565879</v>
      </c>
      <c r="M70" s="18">
        <f t="shared" si="13"/>
        <v>50181.12554384848</v>
      </c>
    </row>
    <row r="71" spans="9:13" x14ac:dyDescent="0.25">
      <c r="I71" s="3">
        <v>21</v>
      </c>
      <c r="J71" s="8">
        <f t="shared" si="10"/>
        <v>5051639.9784206226</v>
      </c>
      <c r="K71" s="18">
        <f t="shared" si="11"/>
        <v>8084.1257236766251</v>
      </c>
      <c r="L71" s="8">
        <f t="shared" si="12"/>
        <v>42096.999820171855</v>
      </c>
      <c r="M71" s="18">
        <f t="shared" si="13"/>
        <v>50181.12554384848</v>
      </c>
    </row>
    <row r="72" spans="9:13" x14ac:dyDescent="0.25">
      <c r="I72" s="3">
        <v>22</v>
      </c>
      <c r="J72" s="8">
        <f t="shared" si="10"/>
        <v>5043555.8526969459</v>
      </c>
      <c r="K72" s="18">
        <f t="shared" si="11"/>
        <v>8151.4934380405975</v>
      </c>
      <c r="L72" s="8">
        <f t="shared" si="12"/>
        <v>42029.632105807883</v>
      </c>
      <c r="M72" s="18">
        <f t="shared" si="13"/>
        <v>50181.12554384848</v>
      </c>
    </row>
    <row r="73" spans="9:13" x14ac:dyDescent="0.25">
      <c r="I73" s="3">
        <v>23</v>
      </c>
      <c r="J73" s="8">
        <f t="shared" si="10"/>
        <v>5035404.3592589051</v>
      </c>
      <c r="K73" s="18">
        <f t="shared" si="11"/>
        <v>8219.4225500242756</v>
      </c>
      <c r="L73" s="8">
        <f t="shared" si="12"/>
        <v>41961.702993824205</v>
      </c>
      <c r="M73" s="18">
        <f t="shared" si="13"/>
        <v>50181.12554384848</v>
      </c>
    </row>
    <row r="74" spans="9:13" x14ac:dyDescent="0.25">
      <c r="I74" s="3">
        <v>24</v>
      </c>
      <c r="J74" s="8">
        <f t="shared" si="10"/>
        <v>5027184.9367088806</v>
      </c>
      <c r="K74" s="18">
        <f t="shared" si="11"/>
        <v>8287.9177379411412</v>
      </c>
      <c r="L74" s="8">
        <f t="shared" si="12"/>
        <v>41893.207805907339</v>
      </c>
      <c r="M74" s="18">
        <f t="shared" si="13"/>
        <v>50181.12554384848</v>
      </c>
    </row>
    <row r="75" spans="9:13" x14ac:dyDescent="0.25">
      <c r="I75" s="3">
        <v>25</v>
      </c>
      <c r="J75" s="8">
        <f t="shared" si="10"/>
        <v>5018897.0189709393</v>
      </c>
      <c r="K75" s="18">
        <f t="shared" si="11"/>
        <v>8356.9837190906546</v>
      </c>
      <c r="L75" s="8">
        <f t="shared" si="12"/>
        <v>41824.141824757826</v>
      </c>
      <c r="M75" s="18">
        <f t="shared" si="13"/>
        <v>50181.12554384848</v>
      </c>
    </row>
    <row r="76" spans="9:13" x14ac:dyDescent="0.25">
      <c r="I76" s="3">
        <v>26</v>
      </c>
      <c r="J76" s="8">
        <f t="shared" si="10"/>
        <v>5010540.0352518484</v>
      </c>
      <c r="K76" s="18">
        <f t="shared" si="11"/>
        <v>8426.6252500830742</v>
      </c>
      <c r="L76" s="8">
        <f t="shared" si="12"/>
        <v>41754.500293765406</v>
      </c>
      <c r="M76" s="18">
        <f t="shared" si="13"/>
        <v>50181.12554384848</v>
      </c>
    </row>
    <row r="77" spans="9:13" x14ac:dyDescent="0.25">
      <c r="I77" s="3">
        <v>27</v>
      </c>
      <c r="J77" s="8">
        <f t="shared" si="10"/>
        <v>5002113.410001765</v>
      </c>
      <c r="K77" s="18">
        <f t="shared" si="11"/>
        <v>8496.8471271671078</v>
      </c>
      <c r="L77" s="8">
        <f t="shared" si="12"/>
        <v>41684.278416681373</v>
      </c>
      <c r="M77" s="18">
        <f t="shared" si="13"/>
        <v>50181.12554384848</v>
      </c>
    </row>
    <row r="78" spans="9:13" x14ac:dyDescent="0.25">
      <c r="I78" s="3">
        <v>28</v>
      </c>
      <c r="J78" s="8">
        <f t="shared" si="10"/>
        <v>4993616.5628745975</v>
      </c>
      <c r="K78" s="18">
        <f t="shared" si="11"/>
        <v>8567.6541865601685</v>
      </c>
      <c r="L78" s="8">
        <f t="shared" si="12"/>
        <v>41613.471357288312</v>
      </c>
      <c r="M78" s="18">
        <f t="shared" si="13"/>
        <v>50181.12554384848</v>
      </c>
    </row>
    <row r="79" spans="9:13" x14ac:dyDescent="0.25">
      <c r="I79" s="3">
        <v>29</v>
      </c>
      <c r="J79" s="8">
        <f t="shared" si="10"/>
        <v>4985048.9086880377</v>
      </c>
      <c r="K79" s="18">
        <f t="shared" si="11"/>
        <v>8639.0513047815039</v>
      </c>
      <c r="L79" s="8">
        <f t="shared" si="12"/>
        <v>41542.074239066977</v>
      </c>
      <c r="M79" s="18">
        <f t="shared" si="13"/>
        <v>50181.12554384848</v>
      </c>
    </row>
    <row r="80" spans="9:13" x14ac:dyDescent="0.25">
      <c r="I80" s="3">
        <v>30</v>
      </c>
      <c r="J80" s="8">
        <f t="shared" si="10"/>
        <v>4976409.8573832558</v>
      </c>
      <c r="K80" s="18">
        <f t="shared" si="11"/>
        <v>8711.0433989880185</v>
      </c>
      <c r="L80" s="8">
        <f t="shared" si="12"/>
        <v>41470.082144860462</v>
      </c>
      <c r="M80" s="18">
        <f t="shared" si="13"/>
        <v>50181.12554384848</v>
      </c>
    </row>
    <row r="81" spans="9:13" x14ac:dyDescent="0.25">
      <c r="I81" s="3">
        <v>31</v>
      </c>
      <c r="J81" s="8">
        <f t="shared" si="10"/>
        <v>4967698.8139842674</v>
      </c>
      <c r="K81" s="18">
        <f t="shared" si="11"/>
        <v>8783.6354273129182</v>
      </c>
      <c r="L81" s="8">
        <f t="shared" si="12"/>
        <v>41397.490116535562</v>
      </c>
      <c r="M81" s="18">
        <f t="shared" si="13"/>
        <v>50181.12554384848</v>
      </c>
    </row>
    <row r="82" spans="9:13" x14ac:dyDescent="0.25">
      <c r="I82" s="3">
        <v>32</v>
      </c>
      <c r="J82" s="8">
        <f t="shared" si="10"/>
        <v>4958915.1785569545</v>
      </c>
      <c r="K82" s="18">
        <f t="shared" si="11"/>
        <v>8856.832389207193</v>
      </c>
      <c r="L82" s="8">
        <f t="shared" si="12"/>
        <v>41324.293154641287</v>
      </c>
      <c r="M82" s="18">
        <f t="shared" si="13"/>
        <v>50181.12554384848</v>
      </c>
    </row>
    <row r="83" spans="9:13" x14ac:dyDescent="0.25">
      <c r="I83" s="3">
        <v>33</v>
      </c>
      <c r="J83" s="8">
        <f t="shared" si="10"/>
        <v>4950058.3461677469</v>
      </c>
      <c r="K83" s="18">
        <f t="shared" si="11"/>
        <v>8930.6393257839227</v>
      </c>
      <c r="L83" s="8">
        <f t="shared" si="12"/>
        <v>41250.486218064558</v>
      </c>
      <c r="M83" s="18">
        <f t="shared" si="13"/>
        <v>50181.12554384848</v>
      </c>
    </row>
    <row r="84" spans="9:13" x14ac:dyDescent="0.25">
      <c r="I84" s="3">
        <v>34</v>
      </c>
      <c r="J84" s="8">
        <f t="shared" si="10"/>
        <v>4941127.7068419633</v>
      </c>
      <c r="K84" s="18">
        <f t="shared" si="11"/>
        <v>9005.061320165456</v>
      </c>
      <c r="L84" s="8">
        <f t="shared" si="12"/>
        <v>41176.064223683024</v>
      </c>
      <c r="M84" s="18">
        <f t="shared" si="13"/>
        <v>50181.12554384848</v>
      </c>
    </row>
    <row r="85" spans="9:13" x14ac:dyDescent="0.25">
      <c r="I85" s="3">
        <v>35</v>
      </c>
      <c r="J85" s="8">
        <f t="shared" si="10"/>
        <v>4932122.6455217982</v>
      </c>
      <c r="K85" s="18">
        <f t="shared" si="11"/>
        <v>9080.1034978334937</v>
      </c>
      <c r="L85" s="8">
        <f t="shared" si="12"/>
        <v>41101.022046014987</v>
      </c>
      <c r="M85" s="18">
        <f t="shared" si="13"/>
        <v>50181.12554384848</v>
      </c>
    </row>
    <row r="86" spans="9:13" x14ac:dyDescent="0.25">
      <c r="I86" s="3">
        <v>36</v>
      </c>
      <c r="J86" s="8">
        <f t="shared" si="10"/>
        <v>4923042.5420239642</v>
      </c>
      <c r="K86" s="18">
        <f t="shared" si="11"/>
        <v>9155.7710269821109</v>
      </c>
      <c r="L86" s="8">
        <f t="shared" si="12"/>
        <v>41025.35451686637</v>
      </c>
      <c r="M86" s="18">
        <f t="shared" si="13"/>
        <v>50181.12554384848</v>
      </c>
    </row>
    <row r="87" spans="9:13" x14ac:dyDescent="0.25">
      <c r="I87" s="3">
        <v>37</v>
      </c>
      <c r="J87" s="8">
        <f t="shared" si="10"/>
        <v>4913886.7709969822</v>
      </c>
      <c r="K87" s="18">
        <f t="shared" si="11"/>
        <v>9232.0691188736309</v>
      </c>
      <c r="L87" s="8">
        <f t="shared" si="12"/>
        <v>40949.05642497485</v>
      </c>
      <c r="M87" s="18">
        <f t="shared" si="13"/>
        <v>50181.12554384848</v>
      </c>
    </row>
    <row r="88" spans="9:13" x14ac:dyDescent="0.25">
      <c r="I88" s="3">
        <v>38</v>
      </c>
      <c r="J88" s="8">
        <f t="shared" si="10"/>
        <v>4904654.701878109</v>
      </c>
      <c r="K88" s="18">
        <f t="shared" si="11"/>
        <v>9309.0030281975705</v>
      </c>
      <c r="L88" s="8">
        <f t="shared" si="12"/>
        <v>40872.12251565091</v>
      </c>
      <c r="M88" s="18">
        <f t="shared" si="13"/>
        <v>50181.12554384848</v>
      </c>
    </row>
    <row r="89" spans="9:13" x14ac:dyDescent="0.25">
      <c r="I89" s="3">
        <v>39</v>
      </c>
      <c r="J89" s="8">
        <f t="shared" si="10"/>
        <v>4895345.6988499118</v>
      </c>
      <c r="K89" s="18">
        <f t="shared" si="11"/>
        <v>9386.5780534325459</v>
      </c>
      <c r="L89" s="8">
        <f t="shared" si="12"/>
        <v>40794.547490415935</v>
      </c>
      <c r="M89" s="18">
        <f t="shared" si="13"/>
        <v>50181.12554384848</v>
      </c>
    </row>
    <row r="90" spans="9:13" x14ac:dyDescent="0.25">
      <c r="I90" s="3">
        <v>40</v>
      </c>
      <c r="J90" s="8">
        <f t="shared" si="10"/>
        <v>4885959.1207964793</v>
      </c>
      <c r="K90" s="18">
        <f t="shared" si="11"/>
        <v>9464.7995372111545</v>
      </c>
      <c r="L90" s="8">
        <f t="shared" si="12"/>
        <v>40716.326006637326</v>
      </c>
      <c r="M90" s="18">
        <f t="shared" si="13"/>
        <v>50181.12554384848</v>
      </c>
    </row>
    <row r="91" spans="9:13" x14ac:dyDescent="0.25">
      <c r="I91" s="3">
        <v>41</v>
      </c>
      <c r="J91" s="8">
        <f t="shared" si="10"/>
        <v>4876494.3212592686</v>
      </c>
      <c r="K91" s="18">
        <f t="shared" si="11"/>
        <v>9543.6728666879062</v>
      </c>
      <c r="L91" s="8">
        <f t="shared" si="12"/>
        <v>40637.452677160574</v>
      </c>
      <c r="M91" s="18">
        <f t="shared" si="13"/>
        <v>50181.12554384848</v>
      </c>
    </row>
    <row r="92" spans="9:13" x14ac:dyDescent="0.25">
      <c r="I92" s="3">
        <v>42</v>
      </c>
      <c r="J92" s="8">
        <f t="shared" si="10"/>
        <v>4866950.6483925804</v>
      </c>
      <c r="K92" s="18">
        <f t="shared" si="11"/>
        <v>9623.203473910311</v>
      </c>
      <c r="L92" s="8">
        <f t="shared" si="12"/>
        <v>40557.922069938169</v>
      </c>
      <c r="M92" s="18">
        <f t="shared" si="13"/>
        <v>50181.12554384848</v>
      </c>
    </row>
    <row r="93" spans="9:13" x14ac:dyDescent="0.25">
      <c r="I93" s="3">
        <v>43</v>
      </c>
      <c r="J93" s="8">
        <f t="shared" si="10"/>
        <v>4857327.4449186698</v>
      </c>
      <c r="K93" s="18">
        <f t="shared" si="11"/>
        <v>9703.3968361929001</v>
      </c>
      <c r="L93" s="8">
        <f t="shared" si="12"/>
        <v>40477.72870765558</v>
      </c>
      <c r="M93" s="18">
        <f t="shared" si="13"/>
        <v>50181.12554384848</v>
      </c>
    </row>
    <row r="94" spans="9:13" x14ac:dyDescent="0.25">
      <c r="I94" s="3">
        <v>44</v>
      </c>
      <c r="J94" s="8">
        <f t="shared" si="10"/>
        <v>4847624.0480824765</v>
      </c>
      <c r="K94" s="18">
        <f t="shared" si="11"/>
        <v>9784.2584764945132</v>
      </c>
      <c r="L94" s="8">
        <f t="shared" si="12"/>
        <v>40396.867067353967</v>
      </c>
      <c r="M94" s="18">
        <f t="shared" si="13"/>
        <v>50181.12554384848</v>
      </c>
    </row>
    <row r="95" spans="9:13" x14ac:dyDescent="0.25">
      <c r="I95" s="3">
        <v>45</v>
      </c>
      <c r="J95" s="8">
        <f t="shared" si="10"/>
        <v>4837839.7896059817</v>
      </c>
      <c r="K95" s="18">
        <f t="shared" si="11"/>
        <v>9865.7939637986346</v>
      </c>
      <c r="L95" s="8">
        <f t="shared" si="12"/>
        <v>40315.331580049846</v>
      </c>
      <c r="M95" s="18">
        <f t="shared" si="13"/>
        <v>50181.12554384848</v>
      </c>
    </row>
    <row r="96" spans="9:13" x14ac:dyDescent="0.25">
      <c r="I96" s="3">
        <v>46</v>
      </c>
      <c r="J96" s="8">
        <f t="shared" si="10"/>
        <v>4827973.9956421833</v>
      </c>
      <c r="K96" s="18">
        <f t="shared" si="11"/>
        <v>9948.008913496953</v>
      </c>
      <c r="L96" s="8">
        <f t="shared" si="12"/>
        <v>40233.116630351527</v>
      </c>
      <c r="M96" s="18">
        <f t="shared" si="13"/>
        <v>50181.12554384848</v>
      </c>
    </row>
    <row r="97" spans="9:13" x14ac:dyDescent="0.25">
      <c r="I97" s="3">
        <v>47</v>
      </c>
      <c r="J97" s="8">
        <f t="shared" si="10"/>
        <v>4818025.9867286868</v>
      </c>
      <c r="K97" s="18">
        <f t="shared" si="11"/>
        <v>10030.908987776093</v>
      </c>
      <c r="L97" s="8">
        <f t="shared" si="12"/>
        <v>40150.216556072388</v>
      </c>
      <c r="M97" s="18">
        <f t="shared" si="13"/>
        <v>50181.12554384848</v>
      </c>
    </row>
    <row r="98" spans="9:13" x14ac:dyDescent="0.25">
      <c r="I98" s="3">
        <v>48</v>
      </c>
      <c r="J98" s="8">
        <f t="shared" si="10"/>
        <v>4807995.0777409105</v>
      </c>
      <c r="K98" s="18">
        <f t="shared" si="11"/>
        <v>10114.499896007561</v>
      </c>
      <c r="L98" s="8">
        <f t="shared" si="12"/>
        <v>40066.62564784092</v>
      </c>
      <c r="M98" s="18">
        <f t="shared" si="13"/>
        <v>50181.12554384848</v>
      </c>
    </row>
    <row r="99" spans="9:13" x14ac:dyDescent="0.25">
      <c r="I99" s="3">
        <v>49</v>
      </c>
      <c r="J99" s="8">
        <f t="shared" si="10"/>
        <v>4797880.5778449029</v>
      </c>
      <c r="K99" s="18">
        <f t="shared" si="11"/>
        <v>10198.787395140957</v>
      </c>
      <c r="L99" s="8">
        <f t="shared" si="12"/>
        <v>39982.338148707524</v>
      </c>
      <c r="M99" s="18">
        <f t="shared" si="13"/>
        <v>50181.12554384848</v>
      </c>
    </row>
    <row r="100" spans="9:13" x14ac:dyDescent="0.25">
      <c r="I100" s="3">
        <v>50</v>
      </c>
      <c r="J100" s="8">
        <f t="shared" si="10"/>
        <v>4787681.7904497618</v>
      </c>
      <c r="K100" s="18">
        <f t="shared" si="11"/>
        <v>10283.777290100465</v>
      </c>
      <c r="L100" s="8">
        <f t="shared" si="12"/>
        <v>39897.348253748016</v>
      </c>
      <c r="M100" s="18">
        <f t="shared" si="13"/>
        <v>50181.12554384848</v>
      </c>
    </row>
    <row r="101" spans="9:13" x14ac:dyDescent="0.25">
      <c r="I101" s="3">
        <v>51</v>
      </c>
      <c r="J101" s="8">
        <f t="shared" si="10"/>
        <v>4777398.0131596616</v>
      </c>
      <c r="K101" s="18">
        <f t="shared" si="11"/>
        <v>10369.475434184635</v>
      </c>
      <c r="L101" s="8">
        <f t="shared" si="12"/>
        <v>39811.650109663846</v>
      </c>
      <c r="M101" s="18">
        <f t="shared" si="13"/>
        <v>50181.12554384848</v>
      </c>
    </row>
    <row r="102" spans="9:13" x14ac:dyDescent="0.25">
      <c r="I102" s="3">
        <v>52</v>
      </c>
      <c r="J102" s="8">
        <f t="shared" si="10"/>
        <v>4767028.5377254765</v>
      </c>
      <c r="K102" s="18">
        <f t="shared" si="11"/>
        <v>10455.887729469512</v>
      </c>
      <c r="L102" s="8">
        <f t="shared" si="12"/>
        <v>39725.237814378968</v>
      </c>
      <c r="M102" s="18">
        <f t="shared" si="13"/>
        <v>50181.12554384848</v>
      </c>
    </row>
    <row r="103" spans="9:13" x14ac:dyDescent="0.25">
      <c r="I103" s="3">
        <v>53</v>
      </c>
      <c r="J103" s="8">
        <f t="shared" si="10"/>
        <v>4756572.6499960069</v>
      </c>
      <c r="K103" s="18">
        <f t="shared" si="11"/>
        <v>10543.020127215088</v>
      </c>
      <c r="L103" s="8">
        <f t="shared" si="12"/>
        <v>39638.105416633392</v>
      </c>
      <c r="M103" s="18">
        <f t="shared" si="13"/>
        <v>50181.12554384848</v>
      </c>
    </row>
    <row r="104" spans="9:13" x14ac:dyDescent="0.25">
      <c r="I104" s="3">
        <v>54</v>
      </c>
      <c r="J104" s="8">
        <f t="shared" si="10"/>
        <v>4746029.6298687914</v>
      </c>
      <c r="K104" s="18">
        <f t="shared" si="11"/>
        <v>10630.878628275219</v>
      </c>
      <c r="L104" s="8">
        <f t="shared" si="12"/>
        <v>39550.246915573262</v>
      </c>
      <c r="M104" s="18">
        <f t="shared" si="13"/>
        <v>50181.12554384848</v>
      </c>
    </row>
    <row r="105" spans="9:13" x14ac:dyDescent="0.25">
      <c r="I105" s="3">
        <v>55</v>
      </c>
      <c r="J105" s="8">
        <f t="shared" si="10"/>
        <v>4735398.7512405161</v>
      </c>
      <c r="K105" s="18">
        <f t="shared" si="11"/>
        <v>10719.469283510844</v>
      </c>
      <c r="L105" s="8">
        <f t="shared" si="12"/>
        <v>39461.656260337637</v>
      </c>
      <c r="M105" s="18">
        <f t="shared" si="13"/>
        <v>50181.12554384848</v>
      </c>
    </row>
    <row r="106" spans="9:13" x14ac:dyDescent="0.25">
      <c r="I106" s="3">
        <v>56</v>
      </c>
      <c r="J106" s="8">
        <f t="shared" si="10"/>
        <v>4724679.2819570052</v>
      </c>
      <c r="K106" s="18">
        <f t="shared" si="11"/>
        <v>10808.798194206771</v>
      </c>
      <c r="L106" s="8">
        <f t="shared" si="12"/>
        <v>39372.32734964171</v>
      </c>
      <c r="M106" s="18">
        <f t="shared" si="13"/>
        <v>50181.12554384848</v>
      </c>
    </row>
    <row r="107" spans="9:13" x14ac:dyDescent="0.25">
      <c r="I107" s="3">
        <v>57</v>
      </c>
      <c r="J107" s="8">
        <f t="shared" si="10"/>
        <v>4713870.4837627988</v>
      </c>
      <c r="K107" s="18">
        <f t="shared" si="11"/>
        <v>10898.871512491824</v>
      </c>
      <c r="L107" s="8">
        <f t="shared" si="12"/>
        <v>39282.254031356657</v>
      </c>
      <c r="M107" s="18">
        <f t="shared" si="13"/>
        <v>50181.12554384848</v>
      </c>
    </row>
    <row r="108" spans="9:13" x14ac:dyDescent="0.25">
      <c r="I108" s="3">
        <v>58</v>
      </c>
      <c r="J108" s="8">
        <f t="shared" si="10"/>
        <v>4702971.6122503066</v>
      </c>
      <c r="K108" s="18">
        <f t="shared" si="11"/>
        <v>10989.695441762589</v>
      </c>
      <c r="L108" s="8">
        <f t="shared" si="12"/>
        <v>39191.430102085891</v>
      </c>
      <c r="M108" s="18">
        <f t="shared" si="13"/>
        <v>50181.12554384848</v>
      </c>
    </row>
    <row r="109" spans="9:13" x14ac:dyDescent="0.25">
      <c r="I109" s="3">
        <v>59</v>
      </c>
      <c r="J109" s="8">
        <f t="shared" si="10"/>
        <v>4691981.9168085437</v>
      </c>
      <c r="K109" s="18">
        <f t="shared" si="11"/>
        <v>11081.276237110615</v>
      </c>
      <c r="L109" s="8">
        <f t="shared" si="12"/>
        <v>39099.849306737866</v>
      </c>
      <c r="M109" s="18">
        <f t="shared" si="13"/>
        <v>50181.12554384848</v>
      </c>
    </row>
    <row r="110" spans="9:13" x14ac:dyDescent="0.25">
      <c r="I110" s="3">
        <v>60</v>
      </c>
      <c r="J110" s="8">
        <f t="shared" si="10"/>
        <v>4680900.6405714331</v>
      </c>
      <c r="K110" s="18">
        <f t="shared" si="11"/>
        <v>11173.620205753206</v>
      </c>
      <c r="L110" s="8">
        <f t="shared" si="12"/>
        <v>39007.505338095274</v>
      </c>
      <c r="M110" s="18">
        <f t="shared" si="13"/>
        <v>50181.12554384848</v>
      </c>
    </row>
    <row r="111" spans="9:13" x14ac:dyDescent="0.25">
      <c r="I111" s="3">
        <v>61</v>
      </c>
      <c r="J111" s="8">
        <f t="shared" si="10"/>
        <v>4669727.0203656796</v>
      </c>
      <c r="K111" s="18">
        <f t="shared" si="11"/>
        <v>11266.733707467814</v>
      </c>
      <c r="L111" s="8">
        <f t="shared" si="12"/>
        <v>38914.391836380666</v>
      </c>
      <c r="M111" s="18">
        <f t="shared" si="13"/>
        <v>50181.12554384848</v>
      </c>
    </row>
    <row r="112" spans="9:13" x14ac:dyDescent="0.25">
      <c r="I112" s="3">
        <v>62</v>
      </c>
      <c r="J112" s="8">
        <f t="shared" si="10"/>
        <v>4658460.2866582116</v>
      </c>
      <c r="K112" s="18">
        <f t="shared" si="11"/>
        <v>11360.623155030051</v>
      </c>
      <c r="L112" s="8">
        <f t="shared" si="12"/>
        <v>38820.50238881843</v>
      </c>
      <c r="M112" s="18">
        <f t="shared" si="13"/>
        <v>50181.12554384848</v>
      </c>
    </row>
    <row r="113" spans="9:13" x14ac:dyDescent="0.25">
      <c r="I113" s="3">
        <v>63</v>
      </c>
      <c r="J113" s="8">
        <f t="shared" si="10"/>
        <v>4647099.6635031812</v>
      </c>
      <c r="K113" s="18">
        <f t="shared" si="11"/>
        <v>11455.295014655305</v>
      </c>
      <c r="L113" s="8">
        <f t="shared" si="12"/>
        <v>38725.830529193176</v>
      </c>
      <c r="M113" s="18">
        <f t="shared" si="13"/>
        <v>50181.12554384848</v>
      </c>
    </row>
    <row r="114" spans="9:13" x14ac:dyDescent="0.25">
      <c r="I114" s="3">
        <v>64</v>
      </c>
      <c r="J114" s="8">
        <f t="shared" si="10"/>
        <v>4635644.368488526</v>
      </c>
      <c r="K114" s="18">
        <f t="shared" si="11"/>
        <v>11550.755806444096</v>
      </c>
      <c r="L114" s="8">
        <f t="shared" si="12"/>
        <v>38630.369737404384</v>
      </c>
      <c r="M114" s="18">
        <f t="shared" si="13"/>
        <v>50181.12554384848</v>
      </c>
    </row>
    <row r="115" spans="9:13" x14ac:dyDescent="0.25">
      <c r="I115" s="3">
        <v>65</v>
      </c>
      <c r="J115" s="8">
        <f t="shared" si="10"/>
        <v>4624093.6126820818</v>
      </c>
      <c r="K115" s="18">
        <f t="shared" si="11"/>
        <v>11647.012104831134</v>
      </c>
      <c r="L115" s="8">
        <f t="shared" si="12"/>
        <v>38534.113439017347</v>
      </c>
      <c r="M115" s="18">
        <f t="shared" si="13"/>
        <v>50181.12554384848</v>
      </c>
    </row>
    <row r="116" spans="9:13" x14ac:dyDescent="0.25">
      <c r="I116" s="3">
        <v>66</v>
      </c>
      <c r="J116" s="8">
        <f t="shared" si="10"/>
        <v>4612446.6005772511</v>
      </c>
      <c r="K116" s="18">
        <f t="shared" si="11"/>
        <v>11744.070539038054</v>
      </c>
      <c r="L116" s="8">
        <f t="shared" si="12"/>
        <v>38437.055004810427</v>
      </c>
      <c r="M116" s="18">
        <f t="shared" si="13"/>
        <v>50181.12554384848</v>
      </c>
    </row>
    <row r="117" spans="9:13" x14ac:dyDescent="0.25">
      <c r="I117" s="3">
        <v>67</v>
      </c>
      <c r="J117" s="8">
        <f t="shared" ref="J117:J180" si="14">J116-K116</f>
        <v>4600702.5300382134</v>
      </c>
      <c r="K117" s="18">
        <f t="shared" ref="K117:K180" si="15">M117-L117</f>
        <v>11841.937793530036</v>
      </c>
      <c r="L117" s="8">
        <f t="shared" ref="L117:L180" si="16">J117*$B$57</f>
        <v>38339.187750318444</v>
      </c>
      <c r="M117" s="18">
        <f t="shared" ref="M117:M180" si="17">$B$58</f>
        <v>50181.12554384848</v>
      </c>
    </row>
    <row r="118" spans="9:13" x14ac:dyDescent="0.25">
      <c r="I118" s="3">
        <v>68</v>
      </c>
      <c r="J118" s="8">
        <f t="shared" si="14"/>
        <v>4588860.5922446838</v>
      </c>
      <c r="K118" s="18">
        <f t="shared" si="15"/>
        <v>11940.620608476114</v>
      </c>
      <c r="L118" s="8">
        <f t="shared" si="16"/>
        <v>38240.504935372366</v>
      </c>
      <c r="M118" s="18">
        <f t="shared" si="17"/>
        <v>50181.12554384848</v>
      </c>
    </row>
    <row r="119" spans="9:13" x14ac:dyDescent="0.25">
      <c r="I119" s="3">
        <v>69</v>
      </c>
      <c r="J119" s="8">
        <f t="shared" si="14"/>
        <v>4576919.9716362078</v>
      </c>
      <c r="K119" s="18">
        <f t="shared" si="15"/>
        <v>12040.125780213413</v>
      </c>
      <c r="L119" s="8">
        <f t="shared" si="16"/>
        <v>38140.999763635067</v>
      </c>
      <c r="M119" s="18">
        <f t="shared" si="17"/>
        <v>50181.12554384848</v>
      </c>
    </row>
    <row r="120" spans="9:13" x14ac:dyDescent="0.25">
      <c r="I120" s="3">
        <v>70</v>
      </c>
      <c r="J120" s="8">
        <f t="shared" si="14"/>
        <v>4564879.8458559942</v>
      </c>
      <c r="K120" s="18">
        <f t="shared" si="15"/>
        <v>12140.460161715193</v>
      </c>
      <c r="L120" s="8">
        <f t="shared" si="16"/>
        <v>38040.665382133287</v>
      </c>
      <c r="M120" s="18">
        <f t="shared" si="17"/>
        <v>50181.12554384848</v>
      </c>
    </row>
    <row r="121" spans="9:13" x14ac:dyDescent="0.25">
      <c r="I121" s="3">
        <v>71</v>
      </c>
      <c r="J121" s="8">
        <f t="shared" si="14"/>
        <v>4552739.3856942793</v>
      </c>
      <c r="K121" s="18">
        <f t="shared" si="15"/>
        <v>12241.630663062817</v>
      </c>
      <c r="L121" s="8">
        <f t="shared" si="16"/>
        <v>37939.494880785664</v>
      </c>
      <c r="M121" s="18">
        <f t="shared" si="17"/>
        <v>50181.12554384848</v>
      </c>
    </row>
    <row r="122" spans="9:13" x14ac:dyDescent="0.25">
      <c r="I122" s="3">
        <v>72</v>
      </c>
      <c r="J122" s="8">
        <f t="shared" si="14"/>
        <v>4540497.7550312169</v>
      </c>
      <c r="K122" s="18">
        <f t="shared" si="15"/>
        <v>12343.644251921673</v>
      </c>
      <c r="L122" s="8">
        <f t="shared" si="16"/>
        <v>37837.481291926808</v>
      </c>
      <c r="M122" s="18">
        <f t="shared" si="17"/>
        <v>50181.12554384848</v>
      </c>
    </row>
    <row r="123" spans="9:13" x14ac:dyDescent="0.25">
      <c r="I123" s="3">
        <v>73</v>
      </c>
      <c r="J123" s="8">
        <f t="shared" si="14"/>
        <v>4528154.1107792957</v>
      </c>
      <c r="K123" s="18">
        <f t="shared" si="15"/>
        <v>12446.507954021014</v>
      </c>
      <c r="L123" s="8">
        <f t="shared" si="16"/>
        <v>37734.617589827467</v>
      </c>
      <c r="M123" s="18">
        <f t="shared" si="17"/>
        <v>50181.12554384848</v>
      </c>
    </row>
    <row r="124" spans="9:13" x14ac:dyDescent="0.25">
      <c r="I124" s="3">
        <v>74</v>
      </c>
      <c r="J124" s="8">
        <f t="shared" si="14"/>
        <v>4515707.6028252747</v>
      </c>
      <c r="K124" s="18">
        <f t="shared" si="15"/>
        <v>12550.228853637862</v>
      </c>
      <c r="L124" s="8">
        <f t="shared" si="16"/>
        <v>37630.896690210619</v>
      </c>
      <c r="M124" s="18">
        <f t="shared" si="17"/>
        <v>50181.12554384848</v>
      </c>
    </row>
    <row r="125" spans="9:13" x14ac:dyDescent="0.25">
      <c r="I125" s="3">
        <v>75</v>
      </c>
      <c r="J125" s="8">
        <f t="shared" si="14"/>
        <v>4503157.3739716364</v>
      </c>
      <c r="K125" s="18">
        <f t="shared" si="15"/>
        <v>12654.814094084846</v>
      </c>
      <c r="L125" s="8">
        <f t="shared" si="16"/>
        <v>37526.311449763634</v>
      </c>
      <c r="M125" s="18">
        <f t="shared" si="17"/>
        <v>50181.12554384848</v>
      </c>
    </row>
    <row r="126" spans="9:13" x14ac:dyDescent="0.25">
      <c r="I126" s="3">
        <v>76</v>
      </c>
      <c r="J126" s="8">
        <f t="shared" si="14"/>
        <v>4490502.5598775512</v>
      </c>
      <c r="K126" s="18">
        <f t="shared" si="15"/>
        <v>12760.270878202224</v>
      </c>
      <c r="L126" s="8">
        <f t="shared" si="16"/>
        <v>37420.854665646257</v>
      </c>
      <c r="M126" s="18">
        <f t="shared" si="17"/>
        <v>50181.12554384848</v>
      </c>
    </row>
    <row r="127" spans="9:13" x14ac:dyDescent="0.25">
      <c r="I127" s="3">
        <v>77</v>
      </c>
      <c r="J127" s="8">
        <f t="shared" si="14"/>
        <v>4477742.2889993489</v>
      </c>
      <c r="K127" s="18">
        <f t="shared" si="15"/>
        <v>12866.606468853905</v>
      </c>
      <c r="L127" s="8">
        <f t="shared" si="16"/>
        <v>37314.519074994576</v>
      </c>
      <c r="M127" s="18">
        <f t="shared" si="17"/>
        <v>50181.12554384848</v>
      </c>
    </row>
    <row r="128" spans="9:13" x14ac:dyDescent="0.25">
      <c r="I128" s="3">
        <v>78</v>
      </c>
      <c r="J128" s="8">
        <f t="shared" si="14"/>
        <v>4464875.6825304953</v>
      </c>
      <c r="K128" s="18">
        <f t="shared" si="15"/>
        <v>12973.828189427688</v>
      </c>
      <c r="L128" s="8">
        <f t="shared" si="16"/>
        <v>37207.297354420793</v>
      </c>
      <c r="M128" s="18">
        <f t="shared" si="17"/>
        <v>50181.12554384848</v>
      </c>
    </row>
    <row r="129" spans="9:13" x14ac:dyDescent="0.25">
      <c r="I129" s="3">
        <v>79</v>
      </c>
      <c r="J129" s="8">
        <f t="shared" si="14"/>
        <v>4451901.8543410674</v>
      </c>
      <c r="K129" s="18">
        <f t="shared" si="15"/>
        <v>13081.943424339588</v>
      </c>
      <c r="L129" s="8">
        <f t="shared" si="16"/>
        <v>37099.182119508892</v>
      </c>
      <c r="M129" s="18">
        <f t="shared" si="17"/>
        <v>50181.12554384848</v>
      </c>
    </row>
    <row r="130" spans="9:13" x14ac:dyDescent="0.25">
      <c r="I130" s="3">
        <v>80</v>
      </c>
      <c r="J130" s="8">
        <f t="shared" si="14"/>
        <v>4438819.910916728</v>
      </c>
      <c r="K130" s="18">
        <f t="shared" si="15"/>
        <v>13190.959619542416</v>
      </c>
      <c r="L130" s="8">
        <f t="shared" si="16"/>
        <v>36990.165924306064</v>
      </c>
      <c r="M130" s="18">
        <f t="shared" si="17"/>
        <v>50181.12554384848</v>
      </c>
    </row>
    <row r="131" spans="9:13" x14ac:dyDescent="0.25">
      <c r="I131" s="3">
        <v>81</v>
      </c>
      <c r="J131" s="8">
        <f t="shared" si="14"/>
        <v>4425628.9512971854</v>
      </c>
      <c r="K131" s="18">
        <f t="shared" si="15"/>
        <v>13300.884283038606</v>
      </c>
      <c r="L131" s="8">
        <f t="shared" si="16"/>
        <v>36880.241260809875</v>
      </c>
      <c r="M131" s="18">
        <f t="shared" si="17"/>
        <v>50181.12554384848</v>
      </c>
    </row>
    <row r="132" spans="9:13" x14ac:dyDescent="0.25">
      <c r="I132" s="3">
        <v>82</v>
      </c>
      <c r="J132" s="8">
        <f t="shared" si="14"/>
        <v>4412328.0670141466</v>
      </c>
      <c r="K132" s="18">
        <f t="shared" si="15"/>
        <v>13411.724985397261</v>
      </c>
      <c r="L132" s="8">
        <f t="shared" si="16"/>
        <v>36769.40055845122</v>
      </c>
      <c r="M132" s="18">
        <f t="shared" si="17"/>
        <v>50181.12554384848</v>
      </c>
    </row>
    <row r="133" spans="9:13" x14ac:dyDescent="0.25">
      <c r="I133" s="3">
        <v>83</v>
      </c>
      <c r="J133" s="8">
        <f t="shared" si="14"/>
        <v>4398916.3420287492</v>
      </c>
      <c r="K133" s="18">
        <f t="shared" si="15"/>
        <v>13523.489360275569</v>
      </c>
      <c r="L133" s="8">
        <f t="shared" si="16"/>
        <v>36657.636183572911</v>
      </c>
      <c r="M133" s="18">
        <f t="shared" si="17"/>
        <v>50181.12554384848</v>
      </c>
    </row>
    <row r="134" spans="9:13" x14ac:dyDescent="0.25">
      <c r="I134" s="3">
        <v>84</v>
      </c>
      <c r="J134" s="8">
        <f t="shared" si="14"/>
        <v>4385392.8526684735</v>
      </c>
      <c r="K134" s="18">
        <f t="shared" si="15"/>
        <v>13636.185104944532</v>
      </c>
      <c r="L134" s="8">
        <f t="shared" si="16"/>
        <v>36544.940438903948</v>
      </c>
      <c r="M134" s="18">
        <f t="shared" si="17"/>
        <v>50181.12554384848</v>
      </c>
    </row>
    <row r="135" spans="9:13" x14ac:dyDescent="0.25">
      <c r="I135" s="3">
        <v>85</v>
      </c>
      <c r="J135" s="8">
        <f t="shared" si="14"/>
        <v>4371756.6675635288</v>
      </c>
      <c r="K135" s="18">
        <f t="shared" si="15"/>
        <v>13749.819980819077</v>
      </c>
      <c r="L135" s="8">
        <f t="shared" si="16"/>
        <v>36431.305563029404</v>
      </c>
      <c r="M135" s="18">
        <f t="shared" si="17"/>
        <v>50181.12554384848</v>
      </c>
    </row>
    <row r="136" spans="9:13" x14ac:dyDescent="0.25">
      <c r="I136" s="3">
        <v>86</v>
      </c>
      <c r="J136" s="8">
        <f t="shared" si="14"/>
        <v>4358006.84758271</v>
      </c>
      <c r="K136" s="18">
        <f t="shared" si="15"/>
        <v>13864.401813992561</v>
      </c>
      <c r="L136" s="8">
        <f t="shared" si="16"/>
        <v>36316.723729855919</v>
      </c>
      <c r="M136" s="18">
        <f t="shared" si="17"/>
        <v>50181.12554384848</v>
      </c>
    </row>
    <row r="137" spans="9:13" x14ac:dyDescent="0.25">
      <c r="I137" s="3">
        <v>87</v>
      </c>
      <c r="J137" s="8">
        <f t="shared" si="14"/>
        <v>4344142.4457687177</v>
      </c>
      <c r="K137" s="18">
        <f t="shared" si="15"/>
        <v>13979.93849577583</v>
      </c>
      <c r="L137" s="8">
        <f t="shared" si="16"/>
        <v>36201.18704807265</v>
      </c>
      <c r="M137" s="18">
        <f t="shared" si="17"/>
        <v>50181.12554384848</v>
      </c>
    </row>
    <row r="138" spans="9:13" x14ac:dyDescent="0.25">
      <c r="I138" s="3">
        <v>88</v>
      </c>
      <c r="J138" s="8">
        <f t="shared" si="14"/>
        <v>4330162.507272942</v>
      </c>
      <c r="K138" s="18">
        <f t="shared" si="15"/>
        <v>14096.437983240634</v>
      </c>
      <c r="L138" s="8">
        <f t="shared" si="16"/>
        <v>36084.687560607847</v>
      </c>
      <c r="M138" s="18">
        <f t="shared" si="17"/>
        <v>50181.12554384848</v>
      </c>
    </row>
    <row r="139" spans="9:13" x14ac:dyDescent="0.25">
      <c r="I139" s="3">
        <v>89</v>
      </c>
      <c r="J139" s="8">
        <f t="shared" si="14"/>
        <v>4316066.0692897011</v>
      </c>
      <c r="K139" s="18">
        <f t="shared" si="15"/>
        <v>14213.908299767638</v>
      </c>
      <c r="L139" s="8">
        <f t="shared" si="16"/>
        <v>35967.217244080843</v>
      </c>
      <c r="M139" s="18">
        <f t="shared" si="17"/>
        <v>50181.12554384848</v>
      </c>
    </row>
    <row r="140" spans="9:13" x14ac:dyDescent="0.25">
      <c r="I140" s="3">
        <v>90</v>
      </c>
      <c r="J140" s="8">
        <f t="shared" si="14"/>
        <v>4301852.1609899336</v>
      </c>
      <c r="K140" s="18">
        <f t="shared" si="15"/>
        <v>14332.357535599032</v>
      </c>
      <c r="L140" s="8">
        <f t="shared" si="16"/>
        <v>35848.768008249448</v>
      </c>
      <c r="M140" s="18">
        <f t="shared" si="17"/>
        <v>50181.12554384848</v>
      </c>
    </row>
    <row r="141" spans="9:13" x14ac:dyDescent="0.25">
      <c r="I141" s="3">
        <v>91</v>
      </c>
      <c r="J141" s="8">
        <f t="shared" si="14"/>
        <v>4287519.8034543348</v>
      </c>
      <c r="K141" s="18">
        <f t="shared" si="15"/>
        <v>14451.79384839569</v>
      </c>
      <c r="L141" s="8">
        <f t="shared" si="16"/>
        <v>35729.331695452791</v>
      </c>
      <c r="M141" s="18">
        <f t="shared" si="17"/>
        <v>50181.12554384848</v>
      </c>
    </row>
    <row r="142" spans="9:13" x14ac:dyDescent="0.25">
      <c r="I142" s="3">
        <v>92</v>
      </c>
      <c r="J142" s="8">
        <f t="shared" si="14"/>
        <v>4273068.0096059395</v>
      </c>
      <c r="K142" s="18">
        <f t="shared" si="15"/>
        <v>14572.225463798983</v>
      </c>
      <c r="L142" s="8">
        <f t="shared" si="16"/>
        <v>35608.900080049498</v>
      </c>
      <c r="M142" s="18">
        <f t="shared" si="17"/>
        <v>50181.12554384848</v>
      </c>
    </row>
    <row r="143" spans="9:13" x14ac:dyDescent="0.25">
      <c r="I143" s="3">
        <v>93</v>
      </c>
      <c r="J143" s="8">
        <f t="shared" si="14"/>
        <v>4258495.7841421403</v>
      </c>
      <c r="K143" s="18">
        <f t="shared" si="15"/>
        <v>14693.660675997315</v>
      </c>
      <c r="L143" s="8">
        <f t="shared" si="16"/>
        <v>35487.464867851166</v>
      </c>
      <c r="M143" s="18">
        <f t="shared" si="17"/>
        <v>50181.12554384848</v>
      </c>
    </row>
    <row r="144" spans="9:13" x14ac:dyDescent="0.25">
      <c r="I144" s="3">
        <v>94</v>
      </c>
      <c r="J144" s="8">
        <f t="shared" si="14"/>
        <v>4243802.1234661434</v>
      </c>
      <c r="K144" s="18">
        <f t="shared" si="15"/>
        <v>14816.107848297288</v>
      </c>
      <c r="L144" s="8">
        <f t="shared" si="16"/>
        <v>35365.017695551192</v>
      </c>
      <c r="M144" s="18">
        <f t="shared" si="17"/>
        <v>50181.12554384848</v>
      </c>
    </row>
    <row r="145" spans="9:13" x14ac:dyDescent="0.25">
      <c r="I145" s="3">
        <v>95</v>
      </c>
      <c r="J145" s="8">
        <f t="shared" si="14"/>
        <v>4228986.0156178465</v>
      </c>
      <c r="K145" s="18">
        <f t="shared" si="15"/>
        <v>14939.575413699757</v>
      </c>
      <c r="L145" s="8">
        <f t="shared" si="16"/>
        <v>35241.550130148724</v>
      </c>
      <c r="M145" s="18">
        <f t="shared" si="17"/>
        <v>50181.12554384848</v>
      </c>
    </row>
    <row r="146" spans="9:13" x14ac:dyDescent="0.25">
      <c r="I146" s="3">
        <v>96</v>
      </c>
      <c r="J146" s="8">
        <f t="shared" si="14"/>
        <v>4214046.4402041463</v>
      </c>
      <c r="K146" s="18">
        <f t="shared" si="15"/>
        <v>15064.071875480593</v>
      </c>
      <c r="L146" s="8">
        <f t="shared" si="16"/>
        <v>35117.053668367887</v>
      </c>
      <c r="M146" s="18">
        <f t="shared" si="17"/>
        <v>50181.12554384848</v>
      </c>
    </row>
    <row r="147" spans="9:13" x14ac:dyDescent="0.25">
      <c r="I147" s="3">
        <v>97</v>
      </c>
      <c r="J147" s="8">
        <f t="shared" si="14"/>
        <v>4198982.3683286654</v>
      </c>
      <c r="K147" s="18">
        <f t="shared" si="15"/>
        <v>15189.605807776272</v>
      </c>
      <c r="L147" s="8">
        <f t="shared" si="16"/>
        <v>34991.519736072209</v>
      </c>
      <c r="M147" s="18">
        <f t="shared" si="17"/>
        <v>50181.12554384848</v>
      </c>
    </row>
    <row r="148" spans="9:13" x14ac:dyDescent="0.25">
      <c r="I148" s="3">
        <v>98</v>
      </c>
      <c r="J148" s="8">
        <f t="shared" si="14"/>
        <v>4183792.7625208893</v>
      </c>
      <c r="K148" s="18">
        <f t="shared" si="15"/>
        <v>15316.185856174401</v>
      </c>
      <c r="L148" s="8">
        <f t="shared" si="16"/>
        <v>34864.939687674079</v>
      </c>
      <c r="M148" s="18">
        <f t="shared" si="17"/>
        <v>50181.12554384848</v>
      </c>
    </row>
    <row r="149" spans="9:13" x14ac:dyDescent="0.25">
      <c r="I149" s="3">
        <v>99</v>
      </c>
      <c r="J149" s="8">
        <f t="shared" si="14"/>
        <v>4168476.5766647151</v>
      </c>
      <c r="K149" s="18">
        <f t="shared" si="15"/>
        <v>15443.820738309187</v>
      </c>
      <c r="L149" s="8">
        <f t="shared" si="16"/>
        <v>34737.304805539294</v>
      </c>
      <c r="M149" s="18">
        <f t="shared" si="17"/>
        <v>50181.12554384848</v>
      </c>
    </row>
    <row r="150" spans="9:13" x14ac:dyDescent="0.25">
      <c r="I150" s="3">
        <v>100</v>
      </c>
      <c r="J150" s="8">
        <f t="shared" si="14"/>
        <v>4153032.755926406</v>
      </c>
      <c r="K150" s="18">
        <f t="shared" si="15"/>
        <v>15572.519244461764</v>
      </c>
      <c r="L150" s="8">
        <f t="shared" si="16"/>
        <v>34608.606299386716</v>
      </c>
      <c r="M150" s="18">
        <f t="shared" si="17"/>
        <v>50181.12554384848</v>
      </c>
    </row>
    <row r="151" spans="9:13" x14ac:dyDescent="0.25">
      <c r="I151" s="3">
        <v>101</v>
      </c>
      <c r="J151" s="8">
        <f t="shared" si="14"/>
        <v>4137460.2366819442</v>
      </c>
      <c r="K151" s="18">
        <f t="shared" si="15"/>
        <v>15702.290238165609</v>
      </c>
      <c r="L151" s="8">
        <f t="shared" si="16"/>
        <v>34478.835305682871</v>
      </c>
      <c r="M151" s="18">
        <f t="shared" si="17"/>
        <v>50181.12554384848</v>
      </c>
    </row>
    <row r="152" spans="9:13" x14ac:dyDescent="0.25">
      <c r="I152" s="3">
        <v>102</v>
      </c>
      <c r="J152" s="8">
        <f t="shared" si="14"/>
        <v>4121757.9464437785</v>
      </c>
      <c r="K152" s="18">
        <f t="shared" si="15"/>
        <v>15833.142656816992</v>
      </c>
      <c r="L152" s="8">
        <f t="shared" si="16"/>
        <v>34347.982887031489</v>
      </c>
      <c r="M152" s="18">
        <f t="shared" si="17"/>
        <v>50181.12554384848</v>
      </c>
    </row>
    <row r="153" spans="9:13" x14ac:dyDescent="0.25">
      <c r="I153" s="3">
        <v>103</v>
      </c>
      <c r="J153" s="8">
        <f t="shared" si="14"/>
        <v>4105924.8037869614</v>
      </c>
      <c r="K153" s="18">
        <f t="shared" si="15"/>
        <v>15965.085512290469</v>
      </c>
      <c r="L153" s="8">
        <f t="shared" si="16"/>
        <v>34216.040031558012</v>
      </c>
      <c r="M153" s="18">
        <f t="shared" si="17"/>
        <v>50181.12554384848</v>
      </c>
    </row>
    <row r="154" spans="9:13" x14ac:dyDescent="0.25">
      <c r="I154" s="3">
        <v>104</v>
      </c>
      <c r="J154" s="8">
        <f t="shared" si="14"/>
        <v>4089959.7182746711</v>
      </c>
      <c r="K154" s="18">
        <f t="shared" si="15"/>
        <v>16098.127891559554</v>
      </c>
      <c r="L154" s="8">
        <f t="shared" si="16"/>
        <v>34082.997652288926</v>
      </c>
      <c r="M154" s="18">
        <f t="shared" si="17"/>
        <v>50181.12554384848</v>
      </c>
    </row>
    <row r="155" spans="9:13" x14ac:dyDescent="0.25">
      <c r="I155" s="3">
        <v>105</v>
      </c>
      <c r="J155" s="8">
        <f t="shared" si="14"/>
        <v>4073861.5903831115</v>
      </c>
      <c r="K155" s="18">
        <f t="shared" si="15"/>
        <v>16232.278957322553</v>
      </c>
      <c r="L155" s="8">
        <f t="shared" si="16"/>
        <v>33948.846586525928</v>
      </c>
      <c r="M155" s="18">
        <f t="shared" si="17"/>
        <v>50181.12554384848</v>
      </c>
    </row>
    <row r="156" spans="9:13" x14ac:dyDescent="0.25">
      <c r="I156" s="3">
        <v>106</v>
      </c>
      <c r="J156" s="8">
        <f t="shared" si="14"/>
        <v>4057629.3114257888</v>
      </c>
      <c r="K156" s="18">
        <f t="shared" si="15"/>
        <v>16367.547948633575</v>
      </c>
      <c r="L156" s="8">
        <f t="shared" si="16"/>
        <v>33813.577595214905</v>
      </c>
      <c r="M156" s="18">
        <f t="shared" si="17"/>
        <v>50181.12554384848</v>
      </c>
    </row>
    <row r="157" spans="9:13" x14ac:dyDescent="0.25">
      <c r="I157" s="3">
        <v>107</v>
      </c>
      <c r="J157" s="8">
        <f t="shared" si="14"/>
        <v>4041261.763477155</v>
      </c>
      <c r="K157" s="18">
        <f t="shared" si="15"/>
        <v>16503.944181538856</v>
      </c>
      <c r="L157" s="8">
        <f t="shared" si="16"/>
        <v>33677.181362309624</v>
      </c>
      <c r="M157" s="18">
        <f t="shared" si="17"/>
        <v>50181.12554384848</v>
      </c>
    </row>
    <row r="158" spans="9:13" x14ac:dyDescent="0.25">
      <c r="I158" s="3">
        <v>108</v>
      </c>
      <c r="J158" s="8">
        <f t="shared" si="14"/>
        <v>4024757.8192956164</v>
      </c>
      <c r="K158" s="18">
        <f t="shared" si="15"/>
        <v>16641.477049718342</v>
      </c>
      <c r="L158" s="8">
        <f t="shared" si="16"/>
        <v>33539.648494130139</v>
      </c>
      <c r="M158" s="18">
        <f t="shared" si="17"/>
        <v>50181.12554384848</v>
      </c>
    </row>
    <row r="159" spans="9:13" x14ac:dyDescent="0.25">
      <c r="I159" s="3">
        <v>109</v>
      </c>
      <c r="J159" s="8">
        <f t="shared" si="14"/>
        <v>4008116.3422458982</v>
      </c>
      <c r="K159" s="18">
        <f t="shared" si="15"/>
        <v>16780.156025132659</v>
      </c>
      <c r="L159" s="8">
        <f t="shared" si="16"/>
        <v>33400.969518715821</v>
      </c>
      <c r="M159" s="18">
        <f t="shared" si="17"/>
        <v>50181.12554384848</v>
      </c>
    </row>
    <row r="160" spans="9:13" x14ac:dyDescent="0.25">
      <c r="I160" s="3">
        <v>110</v>
      </c>
      <c r="J160" s="8">
        <f t="shared" si="14"/>
        <v>3991336.1862207656</v>
      </c>
      <c r="K160" s="18">
        <f t="shared" si="15"/>
        <v>16919.990658675437</v>
      </c>
      <c r="L160" s="8">
        <f t="shared" si="16"/>
        <v>33261.134885173044</v>
      </c>
      <c r="M160" s="18">
        <f t="shared" si="17"/>
        <v>50181.12554384848</v>
      </c>
    </row>
    <row r="161" spans="9:13" x14ac:dyDescent="0.25">
      <c r="I161" s="3">
        <v>111</v>
      </c>
      <c r="J161" s="8">
        <f t="shared" si="14"/>
        <v>3974416.1955620903</v>
      </c>
      <c r="K161" s="18">
        <f t="shared" si="15"/>
        <v>17060.990580831065</v>
      </c>
      <c r="L161" s="8">
        <f t="shared" si="16"/>
        <v>33120.134963017415</v>
      </c>
      <c r="M161" s="18">
        <f t="shared" si="17"/>
        <v>50181.12554384848</v>
      </c>
    </row>
    <row r="162" spans="9:13" x14ac:dyDescent="0.25">
      <c r="I162" s="3">
        <v>112</v>
      </c>
      <c r="J162" s="8">
        <f t="shared" si="14"/>
        <v>3957355.2049812591</v>
      </c>
      <c r="K162" s="18">
        <f t="shared" si="15"/>
        <v>17203.165502337986</v>
      </c>
      <c r="L162" s="8">
        <f t="shared" si="16"/>
        <v>32977.960041510494</v>
      </c>
      <c r="M162" s="18">
        <f t="shared" si="17"/>
        <v>50181.12554384848</v>
      </c>
    </row>
    <row r="163" spans="9:13" x14ac:dyDescent="0.25">
      <c r="I163" s="3">
        <v>113</v>
      </c>
      <c r="J163" s="8">
        <f t="shared" si="14"/>
        <v>3940152.0394789209</v>
      </c>
      <c r="K163" s="18">
        <f t="shared" si="15"/>
        <v>17346.525214857473</v>
      </c>
      <c r="L163" s="8">
        <f t="shared" si="16"/>
        <v>32834.600328991008</v>
      </c>
      <c r="M163" s="18">
        <f t="shared" si="17"/>
        <v>50181.12554384848</v>
      </c>
    </row>
    <row r="164" spans="9:13" x14ac:dyDescent="0.25">
      <c r="I164" s="3">
        <v>114</v>
      </c>
      <c r="J164" s="8">
        <f t="shared" si="14"/>
        <v>3922805.5142640634</v>
      </c>
      <c r="K164" s="18">
        <f t="shared" si="15"/>
        <v>17491.079591647951</v>
      </c>
      <c r="L164" s="8">
        <f t="shared" si="16"/>
        <v>32690.045952200529</v>
      </c>
      <c r="M164" s="18">
        <f t="shared" si="17"/>
        <v>50181.12554384848</v>
      </c>
    </row>
    <row r="165" spans="9:13" x14ac:dyDescent="0.25">
      <c r="I165" s="3">
        <v>115</v>
      </c>
      <c r="J165" s="8">
        <f t="shared" si="14"/>
        <v>3905314.4346724157</v>
      </c>
      <c r="K165" s="18">
        <f t="shared" si="15"/>
        <v>17636.838588245017</v>
      </c>
      <c r="L165" s="8">
        <f t="shared" si="16"/>
        <v>32544.286955603464</v>
      </c>
      <c r="M165" s="18">
        <f t="shared" si="17"/>
        <v>50181.12554384848</v>
      </c>
    </row>
    <row r="166" spans="9:13" x14ac:dyDescent="0.25">
      <c r="I166" s="3">
        <v>116</v>
      </c>
      <c r="J166" s="8">
        <f t="shared" si="14"/>
        <v>3887677.5960841705</v>
      </c>
      <c r="K166" s="18">
        <f t="shared" si="15"/>
        <v>17783.812243147058</v>
      </c>
      <c r="L166" s="8">
        <f t="shared" si="16"/>
        <v>32397.313300701422</v>
      </c>
      <c r="M166" s="18">
        <f t="shared" si="17"/>
        <v>50181.12554384848</v>
      </c>
    </row>
    <row r="167" spans="9:13" x14ac:dyDescent="0.25">
      <c r="I167" s="3">
        <v>117</v>
      </c>
      <c r="J167" s="8">
        <f t="shared" si="14"/>
        <v>3869893.7838410232</v>
      </c>
      <c r="K167" s="18">
        <f t="shared" si="15"/>
        <v>17932.01067850662</v>
      </c>
      <c r="L167" s="8">
        <f t="shared" si="16"/>
        <v>32249.11486534186</v>
      </c>
      <c r="M167" s="18">
        <f t="shared" si="17"/>
        <v>50181.12554384848</v>
      </c>
    </row>
    <row r="168" spans="9:13" x14ac:dyDescent="0.25">
      <c r="I168" s="3">
        <v>118</v>
      </c>
      <c r="J168" s="8">
        <f t="shared" si="14"/>
        <v>3851961.7731625168</v>
      </c>
      <c r="K168" s="18">
        <f t="shared" si="15"/>
        <v>18081.444100827506</v>
      </c>
      <c r="L168" s="8">
        <f t="shared" si="16"/>
        <v>32099.681443020974</v>
      </c>
      <c r="M168" s="18">
        <f t="shared" si="17"/>
        <v>50181.12554384848</v>
      </c>
    </row>
    <row r="169" spans="9:13" x14ac:dyDescent="0.25">
      <c r="I169" s="3">
        <v>119</v>
      </c>
      <c r="J169" s="8">
        <f t="shared" si="14"/>
        <v>3833880.3290616893</v>
      </c>
      <c r="K169" s="18">
        <f t="shared" si="15"/>
        <v>18232.122801667738</v>
      </c>
      <c r="L169" s="8">
        <f t="shared" si="16"/>
        <v>31949.002742180743</v>
      </c>
      <c r="M169" s="18">
        <f t="shared" si="17"/>
        <v>50181.12554384848</v>
      </c>
    </row>
    <row r="170" spans="9:13" x14ac:dyDescent="0.25">
      <c r="I170" s="3">
        <v>120</v>
      </c>
      <c r="J170" s="8">
        <f t="shared" si="14"/>
        <v>3815648.2062600218</v>
      </c>
      <c r="K170" s="18">
        <f t="shared" si="15"/>
        <v>18384.0571583483</v>
      </c>
      <c r="L170" s="8">
        <f t="shared" si="16"/>
        <v>31797.068385500181</v>
      </c>
      <c r="M170" s="18">
        <f t="shared" si="17"/>
        <v>50181.12554384848</v>
      </c>
    </row>
    <row r="171" spans="9:13" x14ac:dyDescent="0.25">
      <c r="I171" s="3">
        <v>121</v>
      </c>
      <c r="J171" s="8">
        <f t="shared" si="14"/>
        <v>3797264.1491016736</v>
      </c>
      <c r="K171" s="18">
        <f t="shared" si="15"/>
        <v>18537.257634667869</v>
      </c>
      <c r="L171" s="8">
        <f t="shared" si="16"/>
        <v>31643.867909180612</v>
      </c>
      <c r="M171" s="18">
        <f t="shared" si="17"/>
        <v>50181.12554384848</v>
      </c>
    </row>
    <row r="172" spans="9:13" x14ac:dyDescent="0.25">
      <c r="I172" s="3">
        <v>122</v>
      </c>
      <c r="J172" s="8">
        <f t="shared" si="14"/>
        <v>3778726.8914670059</v>
      </c>
      <c r="K172" s="18">
        <f t="shared" si="15"/>
        <v>18691.734781623432</v>
      </c>
      <c r="L172" s="8">
        <f t="shared" si="16"/>
        <v>31489.390762225048</v>
      </c>
      <c r="M172" s="18">
        <f t="shared" si="17"/>
        <v>50181.12554384848</v>
      </c>
    </row>
    <row r="173" spans="9:13" x14ac:dyDescent="0.25">
      <c r="I173" s="3">
        <v>123</v>
      </c>
      <c r="J173" s="8">
        <f t="shared" si="14"/>
        <v>3760035.1566853826</v>
      </c>
      <c r="K173" s="18">
        <f t="shared" si="15"/>
        <v>18847.499238136959</v>
      </c>
      <c r="L173" s="8">
        <f t="shared" si="16"/>
        <v>31333.626305711521</v>
      </c>
      <c r="M173" s="18">
        <f t="shared" si="17"/>
        <v>50181.12554384848</v>
      </c>
    </row>
    <row r="174" spans="9:13" x14ac:dyDescent="0.25">
      <c r="I174" s="3">
        <v>124</v>
      </c>
      <c r="J174" s="8">
        <f t="shared" si="14"/>
        <v>3741187.6574472454</v>
      </c>
      <c r="K174" s="18">
        <f t="shared" si="15"/>
        <v>19004.561731788101</v>
      </c>
      <c r="L174" s="8">
        <f t="shared" si="16"/>
        <v>31176.56381206038</v>
      </c>
      <c r="M174" s="18">
        <f t="shared" si="17"/>
        <v>50181.12554384848</v>
      </c>
    </row>
    <row r="175" spans="9:13" x14ac:dyDescent="0.25">
      <c r="I175" s="3">
        <v>125</v>
      </c>
      <c r="J175" s="8">
        <f t="shared" si="14"/>
        <v>3722183.0957154571</v>
      </c>
      <c r="K175" s="18">
        <f t="shared" si="15"/>
        <v>19162.933079553004</v>
      </c>
      <c r="L175" s="8">
        <f t="shared" si="16"/>
        <v>31018.192464295476</v>
      </c>
      <c r="M175" s="18">
        <f t="shared" si="17"/>
        <v>50181.12554384848</v>
      </c>
    </row>
    <row r="176" spans="9:13" x14ac:dyDescent="0.25">
      <c r="I176" s="3">
        <v>126</v>
      </c>
      <c r="J176" s="8">
        <f t="shared" si="14"/>
        <v>3703020.1626359043</v>
      </c>
      <c r="K176" s="18">
        <f t="shared" si="15"/>
        <v>19322.624188549278</v>
      </c>
      <c r="L176" s="8">
        <f t="shared" si="16"/>
        <v>30858.501355299202</v>
      </c>
      <c r="M176" s="18">
        <f t="shared" si="17"/>
        <v>50181.12554384848</v>
      </c>
    </row>
    <row r="177" spans="9:13" x14ac:dyDescent="0.25">
      <c r="I177" s="3">
        <v>127</v>
      </c>
      <c r="J177" s="8">
        <f t="shared" si="14"/>
        <v>3683697.5384473549</v>
      </c>
      <c r="K177" s="18">
        <f t="shared" si="15"/>
        <v>19483.646056787191</v>
      </c>
      <c r="L177" s="8">
        <f t="shared" si="16"/>
        <v>30697.47948706129</v>
      </c>
      <c r="M177" s="18">
        <f t="shared" si="17"/>
        <v>50181.12554384848</v>
      </c>
    </row>
    <row r="178" spans="9:13" x14ac:dyDescent="0.25">
      <c r="I178" s="3">
        <v>128</v>
      </c>
      <c r="J178" s="8">
        <f t="shared" si="14"/>
        <v>3664213.8923905678</v>
      </c>
      <c r="K178" s="18">
        <f t="shared" si="15"/>
        <v>19646.009773927082</v>
      </c>
      <c r="L178" s="8">
        <f t="shared" si="16"/>
        <v>30535.115769921398</v>
      </c>
      <c r="M178" s="18">
        <f t="shared" si="17"/>
        <v>50181.12554384848</v>
      </c>
    </row>
    <row r="179" spans="9:13" x14ac:dyDescent="0.25">
      <c r="I179" s="3">
        <v>129</v>
      </c>
      <c r="J179" s="8">
        <f t="shared" si="14"/>
        <v>3644567.8826166405</v>
      </c>
      <c r="K179" s="18">
        <f t="shared" si="15"/>
        <v>19809.726522043144</v>
      </c>
      <c r="L179" s="8">
        <f t="shared" si="16"/>
        <v>30371.399021805337</v>
      </c>
      <c r="M179" s="18">
        <f t="shared" si="17"/>
        <v>50181.12554384848</v>
      </c>
    </row>
    <row r="180" spans="9:13" x14ac:dyDescent="0.25">
      <c r="I180" s="3">
        <v>130</v>
      </c>
      <c r="J180" s="8">
        <f t="shared" si="14"/>
        <v>3624758.1560945972</v>
      </c>
      <c r="K180" s="18">
        <f t="shared" si="15"/>
        <v>19974.807576393505</v>
      </c>
      <c r="L180" s="8">
        <f t="shared" si="16"/>
        <v>30206.317967454976</v>
      </c>
      <c r="M180" s="18">
        <f t="shared" si="17"/>
        <v>50181.12554384848</v>
      </c>
    </row>
    <row r="181" spans="9:13" x14ac:dyDescent="0.25">
      <c r="I181" s="3">
        <v>131</v>
      </c>
      <c r="J181" s="8">
        <f t="shared" ref="J181:J244" si="18">J180-K180</f>
        <v>3604783.3485182035</v>
      </c>
      <c r="K181" s="18">
        <f t="shared" ref="K181:K244" si="19">M181-L181</f>
        <v>20141.264306196786</v>
      </c>
      <c r="L181" s="8">
        <f t="shared" ref="L181:L244" si="20">J181*$B$57</f>
        <v>30039.861237651694</v>
      </c>
      <c r="M181" s="18">
        <f t="shared" ref="M181:M244" si="21">$B$58</f>
        <v>50181.12554384848</v>
      </c>
    </row>
    <row r="182" spans="9:13" x14ac:dyDescent="0.25">
      <c r="I182" s="3">
        <v>132</v>
      </c>
      <c r="J182" s="8">
        <f t="shared" si="18"/>
        <v>3584642.0842120065</v>
      </c>
      <c r="K182" s="18">
        <f t="shared" si="19"/>
        <v>20309.108175415095</v>
      </c>
      <c r="L182" s="8">
        <f t="shared" si="20"/>
        <v>29872.017368433386</v>
      </c>
      <c r="M182" s="18">
        <f t="shared" si="21"/>
        <v>50181.12554384848</v>
      </c>
    </row>
    <row r="183" spans="9:13" x14ac:dyDescent="0.25">
      <c r="I183" s="3">
        <v>133</v>
      </c>
      <c r="J183" s="8">
        <f t="shared" si="18"/>
        <v>3564332.9760365915</v>
      </c>
      <c r="K183" s="18">
        <f t="shared" si="19"/>
        <v>20478.350743543553</v>
      </c>
      <c r="L183" s="8">
        <f t="shared" si="20"/>
        <v>29702.774800304927</v>
      </c>
      <c r="M183" s="18">
        <f t="shared" si="21"/>
        <v>50181.12554384848</v>
      </c>
    </row>
    <row r="184" spans="9:13" x14ac:dyDescent="0.25">
      <c r="I184" s="3">
        <v>134</v>
      </c>
      <c r="J184" s="8">
        <f t="shared" si="18"/>
        <v>3543854.6252930481</v>
      </c>
      <c r="K184" s="18">
        <f t="shared" si="19"/>
        <v>20649.003666406414</v>
      </c>
      <c r="L184" s="8">
        <f t="shared" si="20"/>
        <v>29532.121877442067</v>
      </c>
      <c r="M184" s="18">
        <f t="shared" si="21"/>
        <v>50181.12554384848</v>
      </c>
    </row>
    <row r="185" spans="9:13" x14ac:dyDescent="0.25">
      <c r="I185" s="3">
        <v>135</v>
      </c>
      <c r="J185" s="8">
        <f t="shared" si="18"/>
        <v>3523205.6216266416</v>
      </c>
      <c r="K185" s="18">
        <f t="shared" si="19"/>
        <v>20821.078696959801</v>
      </c>
      <c r="L185" s="8">
        <f t="shared" si="20"/>
        <v>29360.046846888679</v>
      </c>
      <c r="M185" s="18">
        <f t="shared" si="21"/>
        <v>50181.12554384848</v>
      </c>
    </row>
    <row r="186" spans="9:13" x14ac:dyDescent="0.25">
      <c r="I186" s="3">
        <v>136</v>
      </c>
      <c r="J186" s="8">
        <f t="shared" si="18"/>
        <v>3502384.5429296819</v>
      </c>
      <c r="K186" s="18">
        <f t="shared" si="19"/>
        <v>20994.587686101131</v>
      </c>
      <c r="L186" s="8">
        <f t="shared" si="20"/>
        <v>29186.537857747349</v>
      </c>
      <c r="M186" s="18">
        <f t="shared" si="21"/>
        <v>50181.12554384848</v>
      </c>
    </row>
    <row r="187" spans="9:13" x14ac:dyDescent="0.25">
      <c r="I187" s="3">
        <v>137</v>
      </c>
      <c r="J187" s="8">
        <f t="shared" si="18"/>
        <v>3481389.955243581</v>
      </c>
      <c r="K187" s="18">
        <f t="shared" si="19"/>
        <v>21169.542583485305</v>
      </c>
      <c r="L187" s="8">
        <f t="shared" si="20"/>
        <v>29011.582960363176</v>
      </c>
      <c r="M187" s="18">
        <f t="shared" si="21"/>
        <v>50181.12554384848</v>
      </c>
    </row>
    <row r="188" spans="9:13" x14ac:dyDescent="0.25">
      <c r="I188" s="3">
        <v>138</v>
      </c>
      <c r="J188" s="8">
        <f t="shared" si="18"/>
        <v>3460220.4126600958</v>
      </c>
      <c r="K188" s="18">
        <f t="shared" si="19"/>
        <v>21345.955438347683</v>
      </c>
      <c r="L188" s="8">
        <f t="shared" si="20"/>
        <v>28835.170105500798</v>
      </c>
      <c r="M188" s="18">
        <f t="shared" si="21"/>
        <v>50181.12554384848</v>
      </c>
    </row>
    <row r="189" spans="9:13" x14ac:dyDescent="0.25">
      <c r="I189" s="3">
        <v>139</v>
      </c>
      <c r="J189" s="8">
        <f t="shared" si="18"/>
        <v>3438874.4572217483</v>
      </c>
      <c r="K189" s="18">
        <f t="shared" si="19"/>
        <v>21523.838400333912</v>
      </c>
      <c r="L189" s="8">
        <f t="shared" si="20"/>
        <v>28657.287143514568</v>
      </c>
      <c r="M189" s="18">
        <f t="shared" si="21"/>
        <v>50181.12554384848</v>
      </c>
    </row>
    <row r="190" spans="9:13" x14ac:dyDescent="0.25">
      <c r="I190" s="3">
        <v>140</v>
      </c>
      <c r="J190" s="8">
        <f t="shared" si="18"/>
        <v>3417350.6188214142</v>
      </c>
      <c r="K190" s="18">
        <f t="shared" si="19"/>
        <v>21703.203720336696</v>
      </c>
      <c r="L190" s="8">
        <f t="shared" si="20"/>
        <v>28477.921823511784</v>
      </c>
      <c r="M190" s="18">
        <f t="shared" si="21"/>
        <v>50181.12554384848</v>
      </c>
    </row>
    <row r="191" spans="9:13" x14ac:dyDescent="0.25">
      <c r="I191" s="3">
        <v>141</v>
      </c>
      <c r="J191" s="8">
        <f t="shared" si="18"/>
        <v>3395647.4151010774</v>
      </c>
      <c r="K191" s="18">
        <f t="shared" si="19"/>
        <v>21884.063751339501</v>
      </c>
      <c r="L191" s="8">
        <f t="shared" si="20"/>
        <v>28297.061792508979</v>
      </c>
      <c r="M191" s="18">
        <f t="shared" si="21"/>
        <v>50181.12554384848</v>
      </c>
    </row>
    <row r="192" spans="9:13" x14ac:dyDescent="0.25">
      <c r="I192" s="3">
        <v>142</v>
      </c>
      <c r="J192" s="8">
        <f t="shared" si="18"/>
        <v>3373763.351349738</v>
      </c>
      <c r="K192" s="18">
        <f t="shared" si="19"/>
        <v>22066.430949267331</v>
      </c>
      <c r="L192" s="8">
        <f t="shared" si="20"/>
        <v>28114.694594581149</v>
      </c>
      <c r="M192" s="18">
        <f t="shared" si="21"/>
        <v>50181.12554384848</v>
      </c>
    </row>
    <row r="193" spans="9:13" x14ac:dyDescent="0.25">
      <c r="I193" s="3">
        <v>143</v>
      </c>
      <c r="J193" s="8">
        <f t="shared" si="18"/>
        <v>3351696.9204004705</v>
      </c>
      <c r="K193" s="18">
        <f t="shared" si="19"/>
        <v>22250.31787384456</v>
      </c>
      <c r="L193" s="8">
        <f t="shared" si="20"/>
        <v>27930.80767000392</v>
      </c>
      <c r="M193" s="18">
        <f t="shared" si="21"/>
        <v>50181.12554384848</v>
      </c>
    </row>
    <row r="194" spans="9:13" x14ac:dyDescent="0.25">
      <c r="I194" s="3">
        <v>144</v>
      </c>
      <c r="J194" s="8">
        <f t="shared" si="18"/>
        <v>3329446.6025266261</v>
      </c>
      <c r="K194" s="18">
        <f t="shared" si="19"/>
        <v>22435.737189459931</v>
      </c>
      <c r="L194" s="8">
        <f t="shared" si="20"/>
        <v>27745.388354388549</v>
      </c>
      <c r="M194" s="18">
        <f t="shared" si="21"/>
        <v>50181.12554384848</v>
      </c>
    </row>
    <row r="195" spans="9:13" x14ac:dyDescent="0.25">
      <c r="I195" s="3">
        <v>145</v>
      </c>
      <c r="J195" s="8">
        <f t="shared" si="18"/>
        <v>3307010.865337166</v>
      </c>
      <c r="K195" s="18">
        <f t="shared" si="19"/>
        <v>22622.701666038764</v>
      </c>
      <c r="L195" s="8">
        <f t="shared" si="20"/>
        <v>27558.423877809717</v>
      </c>
      <c r="M195" s="18">
        <f t="shared" si="21"/>
        <v>50181.12554384848</v>
      </c>
    </row>
    <row r="196" spans="9:13" x14ac:dyDescent="0.25">
      <c r="I196" s="3">
        <v>146</v>
      </c>
      <c r="J196" s="8">
        <f t="shared" si="18"/>
        <v>3284388.1636711271</v>
      </c>
      <c r="K196" s="18">
        <f t="shared" si="19"/>
        <v>22811.224179922421</v>
      </c>
      <c r="L196" s="8">
        <f t="shared" si="20"/>
        <v>27369.901363926059</v>
      </c>
      <c r="M196" s="18">
        <f t="shared" si="21"/>
        <v>50181.12554384848</v>
      </c>
    </row>
    <row r="197" spans="9:13" x14ac:dyDescent="0.25">
      <c r="I197" s="3">
        <v>147</v>
      </c>
      <c r="J197" s="8">
        <f t="shared" si="18"/>
        <v>3261576.9394912045</v>
      </c>
      <c r="K197" s="18">
        <f t="shared" si="19"/>
        <v>23001.317714755111</v>
      </c>
      <c r="L197" s="8">
        <f t="shared" si="20"/>
        <v>27179.80782909337</v>
      </c>
      <c r="M197" s="18">
        <f t="shared" si="21"/>
        <v>50181.12554384848</v>
      </c>
    </row>
    <row r="198" spans="9:13" x14ac:dyDescent="0.25">
      <c r="I198" s="3">
        <v>148</v>
      </c>
      <c r="J198" s="8">
        <f t="shared" si="18"/>
        <v>3238575.6217764495</v>
      </c>
      <c r="K198" s="18">
        <f t="shared" si="19"/>
        <v>23192.995362378068</v>
      </c>
      <c r="L198" s="8">
        <f t="shared" si="20"/>
        <v>26988.130181470413</v>
      </c>
      <c r="M198" s="18">
        <f t="shared" si="21"/>
        <v>50181.12554384848</v>
      </c>
    </row>
    <row r="199" spans="9:13" x14ac:dyDescent="0.25">
      <c r="I199" s="3">
        <v>149</v>
      </c>
      <c r="J199" s="8">
        <f t="shared" si="18"/>
        <v>3215382.6264140713</v>
      </c>
      <c r="K199" s="18">
        <f t="shared" si="19"/>
        <v>23386.27032373122</v>
      </c>
      <c r="L199" s="8">
        <f t="shared" si="20"/>
        <v>26794.855220117261</v>
      </c>
      <c r="M199" s="18">
        <f t="shared" si="21"/>
        <v>50181.12554384848</v>
      </c>
    </row>
    <row r="200" spans="9:13" x14ac:dyDescent="0.25">
      <c r="I200" s="3">
        <v>150</v>
      </c>
      <c r="J200" s="8">
        <f t="shared" si="18"/>
        <v>3191996.3560903403</v>
      </c>
      <c r="K200" s="18">
        <f t="shared" si="19"/>
        <v>23581.15590976231</v>
      </c>
      <c r="L200" s="8">
        <f t="shared" si="20"/>
        <v>26599.96963408617</v>
      </c>
      <c r="M200" s="18">
        <f t="shared" si="21"/>
        <v>50181.12554384848</v>
      </c>
    </row>
    <row r="201" spans="9:13" x14ac:dyDescent="0.25">
      <c r="I201" s="3">
        <v>151</v>
      </c>
      <c r="J201" s="8">
        <f t="shared" si="18"/>
        <v>3168415.200180578</v>
      </c>
      <c r="K201" s="18">
        <f t="shared" si="19"/>
        <v>23777.665542343664</v>
      </c>
      <c r="L201" s="8">
        <f t="shared" si="20"/>
        <v>26403.460001504816</v>
      </c>
      <c r="M201" s="18">
        <f t="shared" si="21"/>
        <v>50181.12554384848</v>
      </c>
    </row>
    <row r="202" spans="9:13" x14ac:dyDescent="0.25">
      <c r="I202" s="3">
        <v>152</v>
      </c>
      <c r="J202" s="8">
        <f t="shared" si="18"/>
        <v>3144637.5346382344</v>
      </c>
      <c r="K202" s="18">
        <f t="shared" si="19"/>
        <v>23975.812755196526</v>
      </c>
      <c r="L202" s="8">
        <f t="shared" si="20"/>
        <v>26205.312788651954</v>
      </c>
      <c r="M202" s="18">
        <f t="shared" si="21"/>
        <v>50181.12554384848</v>
      </c>
    </row>
    <row r="203" spans="9:13" x14ac:dyDescent="0.25">
      <c r="I203" s="3">
        <v>153</v>
      </c>
      <c r="J203" s="8">
        <f t="shared" si="18"/>
        <v>3120661.7218830381</v>
      </c>
      <c r="K203" s="18">
        <f t="shared" si="19"/>
        <v>24175.611194823163</v>
      </c>
      <c r="L203" s="8">
        <f t="shared" si="20"/>
        <v>26005.514349025318</v>
      </c>
      <c r="M203" s="18">
        <f t="shared" si="21"/>
        <v>50181.12554384848</v>
      </c>
    </row>
    <row r="204" spans="9:13" x14ac:dyDescent="0.25">
      <c r="I204" s="3">
        <v>154</v>
      </c>
      <c r="J204" s="8">
        <f t="shared" si="18"/>
        <v>3096486.1106882151</v>
      </c>
      <c r="K204" s="18">
        <f t="shared" si="19"/>
        <v>24377.074621446689</v>
      </c>
      <c r="L204" s="8">
        <f t="shared" si="20"/>
        <v>25804.050922401791</v>
      </c>
      <c r="M204" s="18">
        <f t="shared" si="21"/>
        <v>50181.12554384848</v>
      </c>
    </row>
    <row r="205" spans="9:13" x14ac:dyDescent="0.25">
      <c r="I205" s="3">
        <v>155</v>
      </c>
      <c r="J205" s="8">
        <f t="shared" si="18"/>
        <v>3072109.0360667682</v>
      </c>
      <c r="K205" s="18">
        <f t="shared" si="19"/>
        <v>24580.216909958745</v>
      </c>
      <c r="L205" s="8">
        <f t="shared" si="20"/>
        <v>25600.908633889736</v>
      </c>
      <c r="M205" s="18">
        <f t="shared" si="21"/>
        <v>50181.12554384848</v>
      </c>
    </row>
    <row r="206" spans="9:13" x14ac:dyDescent="0.25">
      <c r="I206" s="3">
        <v>156</v>
      </c>
      <c r="J206" s="8">
        <f t="shared" si="18"/>
        <v>3047528.8191568097</v>
      </c>
      <c r="K206" s="18">
        <f t="shared" si="19"/>
        <v>24785.052050875067</v>
      </c>
      <c r="L206" s="8">
        <f t="shared" si="20"/>
        <v>25396.073492973414</v>
      </c>
      <c r="M206" s="18">
        <f t="shared" si="21"/>
        <v>50181.12554384848</v>
      </c>
    </row>
    <row r="207" spans="9:13" x14ac:dyDescent="0.25">
      <c r="I207" s="3">
        <v>157</v>
      </c>
      <c r="J207" s="8">
        <f t="shared" si="18"/>
        <v>3022743.7671059347</v>
      </c>
      <c r="K207" s="18">
        <f t="shared" si="19"/>
        <v>24991.594151299025</v>
      </c>
      <c r="L207" s="8">
        <f t="shared" si="20"/>
        <v>25189.531392549456</v>
      </c>
      <c r="M207" s="18">
        <f t="shared" si="21"/>
        <v>50181.12554384848</v>
      </c>
    </row>
    <row r="208" spans="9:13" x14ac:dyDescent="0.25">
      <c r="I208" s="3">
        <v>158</v>
      </c>
      <c r="J208" s="8">
        <f t="shared" si="18"/>
        <v>2997752.1729546357</v>
      </c>
      <c r="K208" s="18">
        <f t="shared" si="19"/>
        <v>25199.857435893184</v>
      </c>
      <c r="L208" s="8">
        <f t="shared" si="20"/>
        <v>24981.268107955297</v>
      </c>
      <c r="M208" s="18">
        <f t="shared" si="21"/>
        <v>50181.12554384848</v>
      </c>
    </row>
    <row r="209" spans="9:13" x14ac:dyDescent="0.25">
      <c r="I209" s="3">
        <v>159</v>
      </c>
      <c r="J209" s="8">
        <f t="shared" si="18"/>
        <v>2972552.3155187424</v>
      </c>
      <c r="K209" s="18">
        <f t="shared" si="19"/>
        <v>25409.856247858959</v>
      </c>
      <c r="L209" s="8">
        <f t="shared" si="20"/>
        <v>24771.269295989521</v>
      </c>
      <c r="M209" s="18">
        <f t="shared" si="21"/>
        <v>50181.12554384848</v>
      </c>
    </row>
    <row r="210" spans="9:13" x14ac:dyDescent="0.25">
      <c r="I210" s="3">
        <v>160</v>
      </c>
      <c r="J210" s="8">
        <f t="shared" si="18"/>
        <v>2947142.4592708834</v>
      </c>
      <c r="K210" s="18">
        <f t="shared" si="19"/>
        <v>25621.605049924452</v>
      </c>
      <c r="L210" s="8">
        <f t="shared" si="20"/>
        <v>24559.520493924028</v>
      </c>
      <c r="M210" s="18">
        <f t="shared" si="21"/>
        <v>50181.12554384848</v>
      </c>
    </row>
    <row r="211" spans="9:13" x14ac:dyDescent="0.25">
      <c r="I211" s="3">
        <v>161</v>
      </c>
      <c r="J211" s="8">
        <f t="shared" si="18"/>
        <v>2921520.8542209589</v>
      </c>
      <c r="K211" s="18">
        <f t="shared" si="19"/>
        <v>25835.11842534049</v>
      </c>
      <c r="L211" s="8">
        <f t="shared" si="20"/>
        <v>24346.007118507991</v>
      </c>
      <c r="M211" s="18">
        <f t="shared" si="21"/>
        <v>50181.12554384848</v>
      </c>
    </row>
    <row r="212" spans="9:13" x14ac:dyDescent="0.25">
      <c r="I212" s="3">
        <v>162</v>
      </c>
      <c r="J212" s="8">
        <f t="shared" si="18"/>
        <v>2895685.7357956185</v>
      </c>
      <c r="K212" s="18">
        <f t="shared" si="19"/>
        <v>26050.411078884994</v>
      </c>
      <c r="L212" s="8">
        <f t="shared" si="20"/>
        <v>24130.714464963487</v>
      </c>
      <c r="M212" s="18">
        <f t="shared" si="21"/>
        <v>50181.12554384848</v>
      </c>
    </row>
    <row r="213" spans="9:13" x14ac:dyDescent="0.25">
      <c r="I213" s="3">
        <v>163</v>
      </c>
      <c r="J213" s="8">
        <f t="shared" si="18"/>
        <v>2869635.3247167333</v>
      </c>
      <c r="K213" s="18">
        <f t="shared" si="19"/>
        <v>26267.497837875704</v>
      </c>
      <c r="L213" s="8">
        <f t="shared" si="20"/>
        <v>23913.627705972776</v>
      </c>
      <c r="M213" s="18">
        <f t="shared" si="21"/>
        <v>50181.12554384848</v>
      </c>
    </row>
    <row r="214" spans="9:13" x14ac:dyDescent="0.25">
      <c r="I214" s="3">
        <v>164</v>
      </c>
      <c r="J214" s="8">
        <f t="shared" si="18"/>
        <v>2843367.8268788578</v>
      </c>
      <c r="K214" s="18">
        <f t="shared" si="19"/>
        <v>26486.393653191331</v>
      </c>
      <c r="L214" s="8">
        <f t="shared" si="20"/>
        <v>23694.731890657149</v>
      </c>
      <c r="M214" s="18">
        <f t="shared" si="21"/>
        <v>50181.12554384848</v>
      </c>
    </row>
    <row r="215" spans="9:13" x14ac:dyDescent="0.25">
      <c r="I215" s="3">
        <v>165</v>
      </c>
      <c r="J215" s="8">
        <f t="shared" si="18"/>
        <v>2816881.4332256666</v>
      </c>
      <c r="K215" s="18">
        <f t="shared" si="19"/>
        <v>26707.113600301258</v>
      </c>
      <c r="L215" s="8">
        <f t="shared" si="20"/>
        <v>23474.011943547222</v>
      </c>
      <c r="M215" s="18">
        <f t="shared" si="21"/>
        <v>50181.12554384848</v>
      </c>
    </row>
    <row r="216" spans="9:13" x14ac:dyDescent="0.25">
      <c r="I216" s="3">
        <v>166</v>
      </c>
      <c r="J216" s="8">
        <f t="shared" si="18"/>
        <v>2790174.3196253655</v>
      </c>
      <c r="K216" s="18">
        <f t="shared" si="19"/>
        <v>26929.672880303769</v>
      </c>
      <c r="L216" s="8">
        <f t="shared" si="20"/>
        <v>23251.452663544711</v>
      </c>
      <c r="M216" s="18">
        <f t="shared" si="21"/>
        <v>50181.12554384848</v>
      </c>
    </row>
    <row r="217" spans="9:13" x14ac:dyDescent="0.25">
      <c r="I217" s="3">
        <v>167</v>
      </c>
      <c r="J217" s="8">
        <f t="shared" si="18"/>
        <v>2763244.646745062</v>
      </c>
      <c r="K217" s="18">
        <f t="shared" si="19"/>
        <v>27154.086820972963</v>
      </c>
      <c r="L217" s="8">
        <f t="shared" si="20"/>
        <v>23027.038722875517</v>
      </c>
      <c r="M217" s="18">
        <f t="shared" si="21"/>
        <v>50181.12554384848</v>
      </c>
    </row>
    <row r="218" spans="9:13" x14ac:dyDescent="0.25">
      <c r="I218" s="3">
        <v>168</v>
      </c>
      <c r="J218" s="8">
        <f t="shared" si="18"/>
        <v>2736090.5599240889</v>
      </c>
      <c r="K218" s="18">
        <f t="shared" si="19"/>
        <v>27380.370877814406</v>
      </c>
      <c r="L218" s="8">
        <f t="shared" si="20"/>
        <v>22800.754666034074</v>
      </c>
      <c r="M218" s="18">
        <f t="shared" si="21"/>
        <v>50181.12554384848</v>
      </c>
    </row>
    <row r="219" spans="9:13" x14ac:dyDescent="0.25">
      <c r="I219" s="3">
        <v>169</v>
      </c>
      <c r="J219" s="8">
        <f t="shared" si="18"/>
        <v>2708710.1890462744</v>
      </c>
      <c r="K219" s="18">
        <f t="shared" si="19"/>
        <v>27608.540635129528</v>
      </c>
      <c r="L219" s="8">
        <f t="shared" si="20"/>
        <v>22572.584908718953</v>
      </c>
      <c r="M219" s="18">
        <f t="shared" si="21"/>
        <v>50181.12554384848</v>
      </c>
    </row>
    <row r="220" spans="9:13" x14ac:dyDescent="0.25">
      <c r="I220" s="3">
        <v>170</v>
      </c>
      <c r="J220" s="8">
        <f t="shared" si="18"/>
        <v>2681101.648411145</v>
      </c>
      <c r="K220" s="18">
        <f t="shared" si="19"/>
        <v>27838.611807088939</v>
      </c>
      <c r="L220" s="8">
        <f t="shared" si="20"/>
        <v>22342.513736759542</v>
      </c>
      <c r="M220" s="18">
        <f t="shared" si="21"/>
        <v>50181.12554384848</v>
      </c>
    </row>
    <row r="221" spans="9:13" x14ac:dyDescent="0.25">
      <c r="I221" s="3">
        <v>171</v>
      </c>
      <c r="J221" s="8">
        <f t="shared" si="18"/>
        <v>2653263.0366040561</v>
      </c>
      <c r="K221" s="18">
        <f t="shared" si="19"/>
        <v>28070.600238814681</v>
      </c>
      <c r="L221" s="8">
        <f t="shared" si="20"/>
        <v>22110.5253050338</v>
      </c>
      <c r="M221" s="18">
        <f t="shared" si="21"/>
        <v>50181.12554384848</v>
      </c>
    </row>
    <row r="222" spans="9:13" x14ac:dyDescent="0.25">
      <c r="I222" s="3">
        <v>172</v>
      </c>
      <c r="J222" s="8">
        <f t="shared" si="18"/>
        <v>2625192.4363652417</v>
      </c>
      <c r="K222" s="18">
        <f t="shared" si="19"/>
        <v>28304.521907471466</v>
      </c>
      <c r="L222" s="8">
        <f t="shared" si="20"/>
        <v>21876.603636377014</v>
      </c>
      <c r="M222" s="18">
        <f t="shared" si="21"/>
        <v>50181.12554384848</v>
      </c>
    </row>
    <row r="223" spans="9:13" x14ac:dyDescent="0.25">
      <c r="I223" s="3">
        <v>173</v>
      </c>
      <c r="J223" s="8">
        <f t="shared" si="18"/>
        <v>2596887.9144577701</v>
      </c>
      <c r="K223" s="18">
        <f t="shared" si="19"/>
        <v>28540.392923367064</v>
      </c>
      <c r="L223" s="8">
        <f t="shared" si="20"/>
        <v>21640.732620481416</v>
      </c>
      <c r="M223" s="18">
        <f t="shared" si="21"/>
        <v>50181.12554384848</v>
      </c>
    </row>
    <row r="224" spans="9:13" x14ac:dyDescent="0.25">
      <c r="I224" s="3">
        <v>174</v>
      </c>
      <c r="J224" s="8">
        <f t="shared" si="18"/>
        <v>2568347.5215344029</v>
      </c>
      <c r="K224" s="18">
        <f t="shared" si="19"/>
        <v>28778.229531061792</v>
      </c>
      <c r="L224" s="8">
        <f t="shared" si="20"/>
        <v>21402.896012786689</v>
      </c>
      <c r="M224" s="18">
        <f t="shared" si="21"/>
        <v>50181.12554384848</v>
      </c>
    </row>
    <row r="225" spans="9:13" x14ac:dyDescent="0.25">
      <c r="I225" s="3">
        <v>175</v>
      </c>
      <c r="J225" s="8">
        <f t="shared" si="18"/>
        <v>2539569.292003341</v>
      </c>
      <c r="K225" s="18">
        <f t="shared" si="19"/>
        <v>29018.048110487307</v>
      </c>
      <c r="L225" s="8">
        <f t="shared" si="20"/>
        <v>21163.077433361173</v>
      </c>
      <c r="M225" s="18">
        <f t="shared" si="21"/>
        <v>50181.12554384848</v>
      </c>
    </row>
    <row r="226" spans="9:13" x14ac:dyDescent="0.25">
      <c r="I226" s="3">
        <v>176</v>
      </c>
      <c r="J226" s="8">
        <f t="shared" si="18"/>
        <v>2510551.2438928536</v>
      </c>
      <c r="K226" s="18">
        <f t="shared" si="19"/>
        <v>29259.865178074702</v>
      </c>
      <c r="L226" s="8">
        <f t="shared" si="20"/>
        <v>20921.260365773778</v>
      </c>
      <c r="M226" s="18">
        <f t="shared" si="21"/>
        <v>50181.12554384848</v>
      </c>
    </row>
    <row r="227" spans="9:13" x14ac:dyDescent="0.25">
      <c r="I227" s="3">
        <v>177</v>
      </c>
      <c r="J227" s="8">
        <f t="shared" si="18"/>
        <v>2481291.3787147789</v>
      </c>
      <c r="K227" s="18">
        <f t="shared" si="19"/>
        <v>29503.697387891989</v>
      </c>
      <c r="L227" s="8">
        <f t="shared" si="20"/>
        <v>20677.428155956492</v>
      </c>
      <c r="M227" s="18">
        <f t="shared" si="21"/>
        <v>50181.12554384848</v>
      </c>
    </row>
    <row r="228" spans="9:13" x14ac:dyDescent="0.25">
      <c r="I228" s="3">
        <v>178</v>
      </c>
      <c r="J228" s="8">
        <f t="shared" si="18"/>
        <v>2451787.6813268871</v>
      </c>
      <c r="K228" s="18">
        <f t="shared" si="19"/>
        <v>29749.561532791089</v>
      </c>
      <c r="L228" s="8">
        <f t="shared" si="20"/>
        <v>20431.564011057391</v>
      </c>
      <c r="M228" s="18">
        <f t="shared" si="21"/>
        <v>50181.12554384848</v>
      </c>
    </row>
    <row r="229" spans="9:13" x14ac:dyDescent="0.25">
      <c r="I229" s="3">
        <v>179</v>
      </c>
      <c r="J229" s="8">
        <f t="shared" si="18"/>
        <v>2422038.1197940959</v>
      </c>
      <c r="K229" s="18">
        <f t="shared" si="19"/>
        <v>29997.47454556435</v>
      </c>
      <c r="L229" s="8">
        <f t="shared" si="20"/>
        <v>20183.650998284131</v>
      </c>
      <c r="M229" s="18">
        <f t="shared" si="21"/>
        <v>50181.12554384848</v>
      </c>
    </row>
    <row r="230" spans="9:13" x14ac:dyDescent="0.25">
      <c r="I230" s="3">
        <v>180</v>
      </c>
      <c r="J230" s="8">
        <f t="shared" si="18"/>
        <v>2392040.6452485314</v>
      </c>
      <c r="K230" s="18">
        <f t="shared" si="19"/>
        <v>30247.453500110718</v>
      </c>
      <c r="L230" s="8">
        <f t="shared" si="20"/>
        <v>19933.672043737763</v>
      </c>
      <c r="M230" s="18">
        <f t="shared" si="21"/>
        <v>50181.12554384848</v>
      </c>
    </row>
    <row r="231" spans="9:13" x14ac:dyDescent="0.25">
      <c r="I231" s="3">
        <v>181</v>
      </c>
      <c r="J231" s="8">
        <f t="shared" si="18"/>
        <v>2361793.1917484207</v>
      </c>
      <c r="K231" s="18">
        <f t="shared" si="19"/>
        <v>30499.515612611642</v>
      </c>
      <c r="L231" s="8">
        <f t="shared" si="20"/>
        <v>19681.609931236839</v>
      </c>
      <c r="M231" s="18">
        <f t="shared" si="21"/>
        <v>50181.12554384848</v>
      </c>
    </row>
    <row r="232" spans="9:13" x14ac:dyDescent="0.25">
      <c r="I232" s="3">
        <v>182</v>
      </c>
      <c r="J232" s="8">
        <f t="shared" si="18"/>
        <v>2331293.6761358092</v>
      </c>
      <c r="K232" s="18">
        <f t="shared" si="19"/>
        <v>30753.678242716738</v>
      </c>
      <c r="L232" s="8">
        <f t="shared" si="20"/>
        <v>19427.447301131742</v>
      </c>
      <c r="M232" s="18">
        <f t="shared" si="21"/>
        <v>50181.12554384848</v>
      </c>
    </row>
    <row r="233" spans="9:13" x14ac:dyDescent="0.25">
      <c r="I233" s="3">
        <v>183</v>
      </c>
      <c r="J233" s="8">
        <f t="shared" si="18"/>
        <v>2300539.9978930922</v>
      </c>
      <c r="K233" s="18">
        <f t="shared" si="19"/>
        <v>31009.958894739379</v>
      </c>
      <c r="L233" s="8">
        <f t="shared" si="20"/>
        <v>19171.166649109102</v>
      </c>
      <c r="M233" s="18">
        <f t="shared" si="21"/>
        <v>50181.12554384848</v>
      </c>
    </row>
    <row r="234" spans="9:13" x14ac:dyDescent="0.25">
      <c r="I234" s="3">
        <v>184</v>
      </c>
      <c r="J234" s="8">
        <f t="shared" si="18"/>
        <v>2269530.0389983528</v>
      </c>
      <c r="K234" s="18">
        <f t="shared" si="19"/>
        <v>31268.375218862206</v>
      </c>
      <c r="L234" s="8">
        <f t="shared" si="20"/>
        <v>18912.750324986275</v>
      </c>
      <c r="M234" s="18">
        <f t="shared" si="21"/>
        <v>50181.12554384848</v>
      </c>
    </row>
    <row r="235" spans="9:13" x14ac:dyDescent="0.25">
      <c r="I235" s="3">
        <v>185</v>
      </c>
      <c r="J235" s="8">
        <f t="shared" si="18"/>
        <v>2238261.6637794906</v>
      </c>
      <c r="K235" s="18">
        <f t="shared" si="19"/>
        <v>31528.945012352724</v>
      </c>
      <c r="L235" s="8">
        <f t="shared" si="20"/>
        <v>18652.180531495756</v>
      </c>
      <c r="M235" s="18">
        <f t="shared" si="21"/>
        <v>50181.12554384848</v>
      </c>
    </row>
    <row r="236" spans="9:13" x14ac:dyDescent="0.25">
      <c r="I236" s="3">
        <v>186</v>
      </c>
      <c r="J236" s="8">
        <f t="shared" si="18"/>
        <v>2206732.7187671377</v>
      </c>
      <c r="K236" s="18">
        <f t="shared" si="19"/>
        <v>31791.686220789001</v>
      </c>
      <c r="L236" s="8">
        <f t="shared" si="20"/>
        <v>18389.43932305948</v>
      </c>
      <c r="M236" s="18">
        <f t="shared" si="21"/>
        <v>50181.12554384848</v>
      </c>
    </row>
    <row r="237" spans="9:13" x14ac:dyDescent="0.25">
      <c r="I237" s="3">
        <v>187</v>
      </c>
      <c r="J237" s="8">
        <f t="shared" si="18"/>
        <v>2174941.0325463489</v>
      </c>
      <c r="K237" s="18">
        <f t="shared" si="19"/>
        <v>32056.616939295574</v>
      </c>
      <c r="L237" s="8">
        <f t="shared" si="20"/>
        <v>18124.508604552906</v>
      </c>
      <c r="M237" s="18">
        <f t="shared" si="21"/>
        <v>50181.12554384848</v>
      </c>
    </row>
    <row r="238" spans="9:13" x14ac:dyDescent="0.25">
      <c r="I238" s="3">
        <v>188</v>
      </c>
      <c r="J238" s="8">
        <f t="shared" si="18"/>
        <v>2142884.4156070533</v>
      </c>
      <c r="K238" s="18">
        <f t="shared" si="19"/>
        <v>32323.755413789702</v>
      </c>
      <c r="L238" s="8">
        <f t="shared" si="20"/>
        <v>17857.370130058778</v>
      </c>
      <c r="M238" s="18">
        <f t="shared" si="21"/>
        <v>50181.12554384848</v>
      </c>
    </row>
    <row r="239" spans="9:13" x14ac:dyDescent="0.25">
      <c r="I239" s="3">
        <v>189</v>
      </c>
      <c r="J239" s="8">
        <f t="shared" si="18"/>
        <v>2110560.6601932636</v>
      </c>
      <c r="K239" s="18">
        <f t="shared" si="19"/>
        <v>32593.120042237952</v>
      </c>
      <c r="L239" s="8">
        <f t="shared" si="20"/>
        <v>17588.005501610529</v>
      </c>
      <c r="M239" s="18">
        <f t="shared" si="21"/>
        <v>50181.12554384848</v>
      </c>
    </row>
    <row r="240" spans="9:13" x14ac:dyDescent="0.25">
      <c r="I240" s="3">
        <v>190</v>
      </c>
      <c r="J240" s="8">
        <f t="shared" si="18"/>
        <v>2077967.5401510256</v>
      </c>
      <c r="K240" s="18">
        <f t="shared" si="19"/>
        <v>32864.729375923271</v>
      </c>
      <c r="L240" s="8">
        <f t="shared" si="20"/>
        <v>17316.396167925213</v>
      </c>
      <c r="M240" s="18">
        <f t="shared" si="21"/>
        <v>50181.12554384848</v>
      </c>
    </row>
    <row r="241" spans="9:13" x14ac:dyDescent="0.25">
      <c r="I241" s="3">
        <v>191</v>
      </c>
      <c r="J241" s="8">
        <f t="shared" si="18"/>
        <v>2045102.8107751023</v>
      </c>
      <c r="K241" s="18">
        <f t="shared" si="19"/>
        <v>33138.602120722629</v>
      </c>
      <c r="L241" s="8">
        <f t="shared" si="20"/>
        <v>17042.523423125851</v>
      </c>
      <c r="M241" s="18">
        <f t="shared" si="21"/>
        <v>50181.12554384848</v>
      </c>
    </row>
    <row r="242" spans="9:13" x14ac:dyDescent="0.25">
      <c r="I242" s="3">
        <v>192</v>
      </c>
      <c r="J242" s="8">
        <f t="shared" si="18"/>
        <v>2011964.2086543797</v>
      </c>
      <c r="K242" s="18">
        <f t="shared" si="19"/>
        <v>33414.757138395318</v>
      </c>
      <c r="L242" s="8">
        <f t="shared" si="20"/>
        <v>16766.368405453162</v>
      </c>
      <c r="M242" s="18">
        <f t="shared" si="21"/>
        <v>50181.12554384848</v>
      </c>
    </row>
    <row r="243" spans="9:13" x14ac:dyDescent="0.25">
      <c r="I243" s="3">
        <v>193</v>
      </c>
      <c r="J243" s="8">
        <f t="shared" si="18"/>
        <v>1978549.4515159845</v>
      </c>
      <c r="K243" s="18">
        <f t="shared" si="19"/>
        <v>33693.213447881943</v>
      </c>
      <c r="L243" s="8">
        <f t="shared" si="20"/>
        <v>16487.912095966538</v>
      </c>
      <c r="M243" s="18">
        <f t="shared" si="21"/>
        <v>50181.12554384848</v>
      </c>
    </row>
    <row r="244" spans="9:13" x14ac:dyDescent="0.25">
      <c r="I244" s="3">
        <v>194</v>
      </c>
      <c r="J244" s="8">
        <f t="shared" si="18"/>
        <v>1944856.2380681026</v>
      </c>
      <c r="K244" s="18">
        <f t="shared" si="19"/>
        <v>33973.990226614289</v>
      </c>
      <c r="L244" s="8">
        <f t="shared" si="20"/>
        <v>16207.135317234188</v>
      </c>
      <c r="M244" s="18">
        <f t="shared" si="21"/>
        <v>50181.12554384848</v>
      </c>
    </row>
    <row r="245" spans="9:13" x14ac:dyDescent="0.25">
      <c r="I245" s="3">
        <v>195</v>
      </c>
      <c r="J245" s="8">
        <f t="shared" ref="J245:J291" si="22">J244-K244</f>
        <v>1910882.2478414883</v>
      </c>
      <c r="K245" s="18">
        <f t="shared" ref="K245:K290" si="23">M245-L245</f>
        <v>34257.106811836078</v>
      </c>
      <c r="L245" s="8">
        <f t="shared" ref="L245:L290" si="24">J245*$B$57</f>
        <v>15924.018732012402</v>
      </c>
      <c r="M245" s="18">
        <f t="shared" ref="M245:M290" si="25">$B$58</f>
        <v>50181.12554384848</v>
      </c>
    </row>
    <row r="246" spans="9:13" x14ac:dyDescent="0.25">
      <c r="I246" s="3">
        <v>196</v>
      </c>
      <c r="J246" s="8">
        <f t="shared" si="22"/>
        <v>1876625.1410296522</v>
      </c>
      <c r="K246" s="18">
        <f t="shared" si="23"/>
        <v>34542.582701934713</v>
      </c>
      <c r="L246" s="8">
        <f t="shared" si="24"/>
        <v>15638.542841913768</v>
      </c>
      <c r="M246" s="18">
        <f t="shared" si="25"/>
        <v>50181.12554384848</v>
      </c>
    </row>
    <row r="247" spans="9:13" x14ac:dyDescent="0.25">
      <c r="I247" s="3">
        <v>197</v>
      </c>
      <c r="J247" s="8">
        <f t="shared" si="22"/>
        <v>1842082.5583277175</v>
      </c>
      <c r="K247" s="18">
        <f t="shared" si="23"/>
        <v>34830.437557784171</v>
      </c>
      <c r="L247" s="8">
        <f t="shared" si="24"/>
        <v>15350.687986064311</v>
      </c>
      <c r="M247" s="18">
        <f t="shared" si="25"/>
        <v>50181.12554384848</v>
      </c>
    </row>
    <row r="248" spans="9:13" x14ac:dyDescent="0.25">
      <c r="I248" s="3">
        <v>198</v>
      </c>
      <c r="J248" s="8">
        <f t="shared" si="22"/>
        <v>1807252.1207699333</v>
      </c>
      <c r="K248" s="18">
        <f t="shared" si="23"/>
        <v>35120.691204099036</v>
      </c>
      <c r="L248" s="8">
        <f t="shared" si="24"/>
        <v>15060.434339749445</v>
      </c>
      <c r="M248" s="18">
        <f t="shared" si="25"/>
        <v>50181.12554384848</v>
      </c>
    </row>
    <row r="249" spans="9:13" x14ac:dyDescent="0.25">
      <c r="I249" s="3">
        <v>199</v>
      </c>
      <c r="J249" s="8">
        <f t="shared" si="22"/>
        <v>1772131.4295658343</v>
      </c>
      <c r="K249" s="18">
        <f t="shared" si="23"/>
        <v>35413.36363079986</v>
      </c>
      <c r="L249" s="8">
        <f t="shared" si="24"/>
        <v>14767.76191304862</v>
      </c>
      <c r="M249" s="18">
        <f t="shared" si="25"/>
        <v>50181.12554384848</v>
      </c>
    </row>
    <row r="250" spans="9:13" x14ac:dyDescent="0.25">
      <c r="I250" s="3">
        <v>200</v>
      </c>
      <c r="J250" s="8">
        <f t="shared" si="22"/>
        <v>1736718.0659350345</v>
      </c>
      <c r="K250" s="18">
        <f t="shared" si="23"/>
        <v>35708.474994389857</v>
      </c>
      <c r="L250" s="8">
        <f t="shared" si="24"/>
        <v>14472.650549458622</v>
      </c>
      <c r="M250" s="18">
        <f t="shared" si="25"/>
        <v>50181.12554384848</v>
      </c>
    </row>
    <row r="251" spans="9:13" x14ac:dyDescent="0.25">
      <c r="I251" s="3">
        <v>201</v>
      </c>
      <c r="J251" s="8">
        <f t="shared" si="22"/>
        <v>1701009.5909406447</v>
      </c>
      <c r="K251" s="18">
        <f t="shared" si="23"/>
        <v>36006.045619343109</v>
      </c>
      <c r="L251" s="8">
        <f t="shared" si="24"/>
        <v>14175.079924505373</v>
      </c>
      <c r="M251" s="18">
        <f t="shared" si="25"/>
        <v>50181.12554384848</v>
      </c>
    </row>
    <row r="252" spans="9:13" x14ac:dyDescent="0.25">
      <c r="I252" s="3">
        <v>202</v>
      </c>
      <c r="J252" s="8">
        <f t="shared" si="22"/>
        <v>1665003.5453213016</v>
      </c>
      <c r="K252" s="18">
        <f t="shared" si="23"/>
        <v>36306.095999504301</v>
      </c>
      <c r="L252" s="8">
        <f t="shared" si="24"/>
        <v>13875.029544344179</v>
      </c>
      <c r="M252" s="18">
        <f t="shared" si="25"/>
        <v>50181.12554384848</v>
      </c>
    </row>
    <row r="253" spans="9:13" x14ac:dyDescent="0.25">
      <c r="I253" s="3">
        <v>203</v>
      </c>
      <c r="J253" s="8">
        <f t="shared" si="22"/>
        <v>1628697.4493217974</v>
      </c>
      <c r="K253" s="18">
        <f t="shared" si="23"/>
        <v>36608.646799500173</v>
      </c>
      <c r="L253" s="8">
        <f t="shared" si="24"/>
        <v>13572.478744348311</v>
      </c>
      <c r="M253" s="18">
        <f t="shared" si="25"/>
        <v>50181.12554384848</v>
      </c>
    </row>
    <row r="254" spans="9:13" x14ac:dyDescent="0.25">
      <c r="I254" s="3">
        <v>204</v>
      </c>
      <c r="J254" s="8">
        <f t="shared" si="22"/>
        <v>1592088.8025222973</v>
      </c>
      <c r="K254" s="18">
        <f t="shared" si="23"/>
        <v>36913.718856162668</v>
      </c>
      <c r="L254" s="8">
        <f t="shared" si="24"/>
        <v>13267.406687685811</v>
      </c>
      <c r="M254" s="18">
        <f t="shared" si="25"/>
        <v>50181.12554384848</v>
      </c>
    </row>
    <row r="255" spans="9:13" x14ac:dyDescent="0.25">
      <c r="I255" s="3">
        <v>205</v>
      </c>
      <c r="J255" s="8">
        <f t="shared" si="22"/>
        <v>1555175.0836661346</v>
      </c>
      <c r="K255" s="18">
        <f t="shared" si="23"/>
        <v>37221.333179964029</v>
      </c>
      <c r="L255" s="8">
        <f t="shared" si="24"/>
        <v>12959.792363884455</v>
      </c>
      <c r="M255" s="18">
        <f t="shared" si="25"/>
        <v>50181.12554384848</v>
      </c>
    </row>
    <row r="256" spans="9:13" x14ac:dyDescent="0.25">
      <c r="I256" s="3">
        <v>206</v>
      </c>
      <c r="J256" s="8">
        <f t="shared" si="22"/>
        <v>1517953.7504861706</v>
      </c>
      <c r="K256" s="18">
        <f t="shared" si="23"/>
        <v>37531.510956463724</v>
      </c>
      <c r="L256" s="8">
        <f t="shared" si="24"/>
        <v>12649.614587384754</v>
      </c>
      <c r="M256" s="18">
        <f t="shared" si="25"/>
        <v>50181.12554384848</v>
      </c>
    </row>
    <row r="257" spans="9:13" x14ac:dyDescent="0.25">
      <c r="I257" s="3">
        <v>207</v>
      </c>
      <c r="J257" s="8">
        <f t="shared" si="22"/>
        <v>1480422.239529707</v>
      </c>
      <c r="K257" s="18">
        <f t="shared" si="23"/>
        <v>37844.273547767589</v>
      </c>
      <c r="L257" s="8">
        <f t="shared" si="24"/>
        <v>12336.851996080892</v>
      </c>
      <c r="M257" s="18">
        <f t="shared" si="25"/>
        <v>50181.12554384848</v>
      </c>
    </row>
    <row r="258" spans="9:13" x14ac:dyDescent="0.25">
      <c r="I258" s="3">
        <v>208</v>
      </c>
      <c r="J258" s="8">
        <f t="shared" si="22"/>
        <v>1442577.9659819393</v>
      </c>
      <c r="K258" s="18">
        <f t="shared" si="23"/>
        <v>38159.642493998988</v>
      </c>
      <c r="L258" s="8">
        <f t="shared" si="24"/>
        <v>12021.483049849494</v>
      </c>
      <c r="M258" s="18">
        <f t="shared" si="25"/>
        <v>50181.12554384848</v>
      </c>
    </row>
    <row r="259" spans="9:13" x14ac:dyDescent="0.25">
      <c r="I259" s="3">
        <v>209</v>
      </c>
      <c r="J259" s="8">
        <f t="shared" si="22"/>
        <v>1404418.3234879402</v>
      </c>
      <c r="K259" s="18">
        <f t="shared" si="23"/>
        <v>38477.639514782313</v>
      </c>
      <c r="L259" s="8">
        <f t="shared" si="24"/>
        <v>11703.486029066169</v>
      </c>
      <c r="M259" s="18">
        <f t="shared" si="25"/>
        <v>50181.12554384848</v>
      </c>
    </row>
    <row r="260" spans="9:13" x14ac:dyDescent="0.25">
      <c r="I260" s="3">
        <v>210</v>
      </c>
      <c r="J260" s="8">
        <f t="shared" si="22"/>
        <v>1365940.683973158</v>
      </c>
      <c r="K260" s="18">
        <f t="shared" si="23"/>
        <v>38798.286510738828</v>
      </c>
      <c r="L260" s="8">
        <f t="shared" si="24"/>
        <v>11382.839033109651</v>
      </c>
      <c r="M260" s="18">
        <f t="shared" si="25"/>
        <v>50181.12554384848</v>
      </c>
    </row>
    <row r="261" spans="9:13" x14ac:dyDescent="0.25">
      <c r="I261" s="3">
        <v>211</v>
      </c>
      <c r="J261" s="8">
        <f t="shared" si="22"/>
        <v>1327142.3974624192</v>
      </c>
      <c r="K261" s="18">
        <f t="shared" si="23"/>
        <v>39121.605564994985</v>
      </c>
      <c r="L261" s="8">
        <f t="shared" si="24"/>
        <v>11059.519978853494</v>
      </c>
      <c r="M261" s="18">
        <f t="shared" si="25"/>
        <v>50181.12554384848</v>
      </c>
    </row>
    <row r="262" spans="9:13" x14ac:dyDescent="0.25">
      <c r="I262" s="3">
        <v>212</v>
      </c>
      <c r="J262" s="8">
        <f t="shared" si="22"/>
        <v>1288020.7918974243</v>
      </c>
      <c r="K262" s="18">
        <f t="shared" si="23"/>
        <v>39447.618944703281</v>
      </c>
      <c r="L262" s="8">
        <f t="shared" si="24"/>
        <v>10733.506599145203</v>
      </c>
      <c r="M262" s="18">
        <f t="shared" si="25"/>
        <v>50181.12554384848</v>
      </c>
    </row>
    <row r="263" spans="9:13" x14ac:dyDescent="0.25">
      <c r="I263" s="3">
        <v>213</v>
      </c>
      <c r="J263" s="8">
        <f t="shared" si="22"/>
        <v>1248573.1729527209</v>
      </c>
      <c r="K263" s="18">
        <f t="shared" si="23"/>
        <v>39776.349102575805</v>
      </c>
      <c r="L263" s="8">
        <f t="shared" si="24"/>
        <v>10404.776441272674</v>
      </c>
      <c r="M263" s="18">
        <f t="shared" si="25"/>
        <v>50181.12554384848</v>
      </c>
    </row>
    <row r="264" spans="9:13" x14ac:dyDescent="0.25">
      <c r="I264" s="3">
        <v>214</v>
      </c>
      <c r="J264" s="8">
        <f t="shared" si="22"/>
        <v>1208796.8238501451</v>
      </c>
      <c r="K264" s="18">
        <f t="shared" si="23"/>
        <v>40107.818678430602</v>
      </c>
      <c r="L264" s="8">
        <f t="shared" si="24"/>
        <v>10073.306865417875</v>
      </c>
      <c r="M264" s="18">
        <f t="shared" si="25"/>
        <v>50181.12554384848</v>
      </c>
    </row>
    <row r="265" spans="9:13" x14ac:dyDescent="0.25">
      <c r="I265" s="3">
        <v>215</v>
      </c>
      <c r="J265" s="8">
        <f t="shared" si="22"/>
        <v>1168689.0051717146</v>
      </c>
      <c r="K265" s="18">
        <f t="shared" si="23"/>
        <v>40442.050500750862</v>
      </c>
      <c r="L265" s="8">
        <f t="shared" si="24"/>
        <v>9739.0750430976223</v>
      </c>
      <c r="M265" s="18">
        <f t="shared" si="25"/>
        <v>50181.12554384848</v>
      </c>
    </row>
    <row r="266" spans="9:13" x14ac:dyDescent="0.25">
      <c r="I266" s="3">
        <v>216</v>
      </c>
      <c r="J266" s="8">
        <f t="shared" si="22"/>
        <v>1128246.9546709638</v>
      </c>
      <c r="K266" s="18">
        <f t="shared" si="23"/>
        <v>40779.067588257116</v>
      </c>
      <c r="L266" s="8">
        <f t="shared" si="24"/>
        <v>9402.0579555913646</v>
      </c>
      <c r="M266" s="18">
        <f t="shared" si="25"/>
        <v>50181.12554384848</v>
      </c>
    </row>
    <row r="267" spans="9:13" x14ac:dyDescent="0.25">
      <c r="I267" s="3">
        <v>217</v>
      </c>
      <c r="J267" s="8">
        <f t="shared" si="22"/>
        <v>1087467.8870827067</v>
      </c>
      <c r="K267" s="18">
        <f t="shared" si="23"/>
        <v>41118.893151492593</v>
      </c>
      <c r="L267" s="8">
        <f t="shared" si="24"/>
        <v>9062.2323923558888</v>
      </c>
      <c r="M267" s="18">
        <f t="shared" si="25"/>
        <v>50181.12554384848</v>
      </c>
    </row>
    <row r="268" spans="9:13" x14ac:dyDescent="0.25">
      <c r="I268" s="3">
        <v>218</v>
      </c>
      <c r="J268" s="8">
        <f t="shared" si="22"/>
        <v>1046348.9939312141</v>
      </c>
      <c r="K268" s="18">
        <f t="shared" si="23"/>
        <v>41461.5505944217</v>
      </c>
      <c r="L268" s="8">
        <f t="shared" si="24"/>
        <v>8719.5749494267839</v>
      </c>
      <c r="M268" s="18">
        <f t="shared" si="25"/>
        <v>50181.12554384848</v>
      </c>
    </row>
    <row r="269" spans="9:13" x14ac:dyDescent="0.25">
      <c r="I269" s="3">
        <v>219</v>
      </c>
      <c r="J269" s="8">
        <f t="shared" si="22"/>
        <v>1004887.4433367924</v>
      </c>
      <c r="K269" s="18">
        <f t="shared" si="23"/>
        <v>41807.063516041875</v>
      </c>
      <c r="L269" s="8">
        <f t="shared" si="24"/>
        <v>8374.0620278066035</v>
      </c>
      <c r="M269" s="18">
        <f t="shared" si="25"/>
        <v>50181.12554384848</v>
      </c>
    </row>
    <row r="270" spans="9:13" x14ac:dyDescent="0.25">
      <c r="I270" s="3">
        <v>220</v>
      </c>
      <c r="J270" s="8">
        <f t="shared" si="22"/>
        <v>963080.37982075056</v>
      </c>
      <c r="K270" s="18">
        <f t="shared" si="23"/>
        <v>42155.455712008894</v>
      </c>
      <c r="L270" s="8">
        <f t="shared" si="24"/>
        <v>8025.6698318395875</v>
      </c>
      <c r="M270" s="18">
        <f t="shared" si="25"/>
        <v>50181.12554384848</v>
      </c>
    </row>
    <row r="271" spans="9:13" x14ac:dyDescent="0.25">
      <c r="I271" s="3">
        <v>221</v>
      </c>
      <c r="J271" s="8">
        <f t="shared" si="22"/>
        <v>920924.92410874169</v>
      </c>
      <c r="K271" s="18">
        <f t="shared" si="23"/>
        <v>42506.751176275633</v>
      </c>
      <c r="L271" s="8">
        <f t="shared" si="24"/>
        <v>7674.3743675728474</v>
      </c>
      <c r="M271" s="18">
        <f t="shared" si="25"/>
        <v>50181.12554384848</v>
      </c>
    </row>
    <row r="272" spans="9:13" x14ac:dyDescent="0.25">
      <c r="I272" s="3">
        <v>222</v>
      </c>
      <c r="J272" s="8">
        <f t="shared" si="22"/>
        <v>878418.17293246603</v>
      </c>
      <c r="K272" s="18">
        <f t="shared" si="23"/>
        <v>42860.9741027446</v>
      </c>
      <c r="L272" s="8">
        <f t="shared" si="24"/>
        <v>7320.1514411038834</v>
      </c>
      <c r="M272" s="18">
        <f t="shared" si="25"/>
        <v>50181.12554384848</v>
      </c>
    </row>
    <row r="273" spans="9:16" x14ac:dyDescent="0.25">
      <c r="I273" s="3">
        <v>223</v>
      </c>
      <c r="J273" s="8">
        <f t="shared" si="22"/>
        <v>835557.19882972143</v>
      </c>
      <c r="K273" s="18">
        <f t="shared" si="23"/>
        <v>43218.148886934134</v>
      </c>
      <c r="L273" s="8">
        <f t="shared" si="24"/>
        <v>6962.9766569143449</v>
      </c>
      <c r="M273" s="18">
        <f t="shared" si="25"/>
        <v>50181.12554384848</v>
      </c>
    </row>
    <row r="274" spans="9:16" x14ac:dyDescent="0.25">
      <c r="I274" s="3">
        <v>224</v>
      </c>
      <c r="J274" s="8">
        <f t="shared" si="22"/>
        <v>792339.04994278727</v>
      </c>
      <c r="K274" s="18">
        <f t="shared" si="23"/>
        <v>43578.300127658586</v>
      </c>
      <c r="L274" s="8">
        <f t="shared" si="24"/>
        <v>6602.825416189894</v>
      </c>
      <c r="M274" s="18">
        <f t="shared" si="25"/>
        <v>50181.12554384848</v>
      </c>
    </row>
    <row r="275" spans="9:16" x14ac:dyDescent="0.25">
      <c r="I275" s="3">
        <v>225</v>
      </c>
      <c r="J275" s="8">
        <f t="shared" si="22"/>
        <v>748760.74981512874</v>
      </c>
      <c r="K275" s="18">
        <f t="shared" si="23"/>
        <v>43941.452628722407</v>
      </c>
      <c r="L275" s="8">
        <f t="shared" si="24"/>
        <v>6239.6729151260724</v>
      </c>
      <c r="M275" s="18">
        <f t="shared" si="25"/>
        <v>50181.12554384848</v>
      </c>
      <c r="O275" s="3" t="s">
        <v>26</v>
      </c>
      <c r="P275" s="18">
        <f>P276*12</f>
        <v>6352.5574351194373</v>
      </c>
    </row>
    <row r="276" spans="9:16" x14ac:dyDescent="0.25">
      <c r="I276" s="3">
        <v>226</v>
      </c>
      <c r="J276" s="8">
        <f t="shared" si="22"/>
        <v>704819.29718640633</v>
      </c>
      <c r="K276" s="18">
        <f t="shared" si="23"/>
        <v>44307.63140062843</v>
      </c>
      <c r="L276" s="8">
        <f t="shared" si="24"/>
        <v>5873.494143220053</v>
      </c>
      <c r="M276" s="18">
        <f t="shared" si="25"/>
        <v>50181.12554384848</v>
      </c>
      <c r="O276" s="3" t="s">
        <v>25</v>
      </c>
      <c r="P276" s="18">
        <f>M279-P277</f>
        <v>529.37978625995311</v>
      </c>
    </row>
    <row r="277" spans="9:16" x14ac:dyDescent="0.25">
      <c r="I277" s="3">
        <v>227</v>
      </c>
      <c r="J277" s="8">
        <f t="shared" si="22"/>
        <v>660511.66578577785</v>
      </c>
      <c r="K277" s="18">
        <f t="shared" si="23"/>
        <v>44676.861662300333</v>
      </c>
      <c r="L277" s="8">
        <f t="shared" si="24"/>
        <v>5504.2638815481487</v>
      </c>
      <c r="M277" s="18">
        <f t="shared" si="25"/>
        <v>50181.12554384848</v>
      </c>
      <c r="O277" s="3" t="s">
        <v>24</v>
      </c>
      <c r="P277" s="20">
        <f>PMT(O278/12,O290,P279*-1)</f>
        <v>49651.745757588527</v>
      </c>
    </row>
    <row r="278" spans="9:16" x14ac:dyDescent="0.25">
      <c r="I278" s="3">
        <v>228</v>
      </c>
      <c r="J278" s="8">
        <f t="shared" si="22"/>
        <v>615834.80412347754</v>
      </c>
      <c r="K278" s="18">
        <f t="shared" si="23"/>
        <v>45049.168842819505</v>
      </c>
      <c r="L278" s="8">
        <f t="shared" si="24"/>
        <v>5131.9567010289793</v>
      </c>
      <c r="M278" s="18">
        <f t="shared" si="25"/>
        <v>50181.12554384848</v>
      </c>
      <c r="O278" s="13">
        <v>0.08</v>
      </c>
    </row>
    <row r="279" spans="9:16" x14ac:dyDescent="0.25">
      <c r="I279" s="19">
        <v>229</v>
      </c>
      <c r="J279" s="8">
        <f t="shared" si="22"/>
        <v>570785.63528065803</v>
      </c>
      <c r="K279" s="18">
        <f t="shared" si="23"/>
        <v>45424.578583176328</v>
      </c>
      <c r="L279" s="8">
        <f t="shared" si="24"/>
        <v>4756.5469606721499</v>
      </c>
      <c r="M279" s="18">
        <f t="shared" si="25"/>
        <v>50181.12554384848</v>
      </c>
      <c r="O279" s="3">
        <v>1</v>
      </c>
      <c r="P279" s="8">
        <f>J279</f>
        <v>570785.63528065803</v>
      </c>
    </row>
    <row r="280" spans="9:16" x14ac:dyDescent="0.25">
      <c r="I280" s="3">
        <v>230</v>
      </c>
      <c r="J280" s="8">
        <f t="shared" si="22"/>
        <v>525361.05669748166</v>
      </c>
      <c r="K280" s="18">
        <f t="shared" si="23"/>
        <v>45803.116738036129</v>
      </c>
      <c r="L280" s="8">
        <f t="shared" si="24"/>
        <v>4378.0088058123474</v>
      </c>
      <c r="M280" s="18">
        <f t="shared" si="25"/>
        <v>50181.12554384848</v>
      </c>
      <c r="O280" s="3">
        <v>2</v>
      </c>
      <c r="P280" s="8">
        <f>P279-$P$277</f>
        <v>521133.88952306949</v>
      </c>
    </row>
    <row r="281" spans="9:16" x14ac:dyDescent="0.25">
      <c r="I281" s="3">
        <v>231</v>
      </c>
      <c r="J281" s="8">
        <f t="shared" si="22"/>
        <v>479557.9399594455</v>
      </c>
      <c r="K281" s="18">
        <f t="shared" si="23"/>
        <v>46184.80937751977</v>
      </c>
      <c r="L281" s="8">
        <f t="shared" si="24"/>
        <v>3996.3161663287124</v>
      </c>
      <c r="M281" s="18">
        <f t="shared" si="25"/>
        <v>50181.12554384848</v>
      </c>
      <c r="O281" s="3">
        <v>3</v>
      </c>
      <c r="P281" s="8">
        <f t="shared" ref="P281:P290" si="26">P280-$P$277</f>
        <v>471482.14376548096</v>
      </c>
    </row>
    <row r="282" spans="9:16" x14ac:dyDescent="0.25">
      <c r="I282" s="3">
        <v>232</v>
      </c>
      <c r="J282" s="8">
        <f t="shared" si="22"/>
        <v>433373.13058192574</v>
      </c>
      <c r="K282" s="18">
        <f t="shared" si="23"/>
        <v>46569.682788999096</v>
      </c>
      <c r="L282" s="8">
        <f t="shared" si="24"/>
        <v>3611.4427548493809</v>
      </c>
      <c r="M282" s="18">
        <f t="shared" si="25"/>
        <v>50181.12554384848</v>
      </c>
      <c r="O282" s="3">
        <v>4</v>
      </c>
      <c r="P282" s="8">
        <f t="shared" si="26"/>
        <v>421830.39800789242</v>
      </c>
    </row>
    <row r="283" spans="9:16" x14ac:dyDescent="0.25">
      <c r="I283" s="3">
        <v>233</v>
      </c>
      <c r="J283" s="8">
        <f t="shared" si="22"/>
        <v>386803.44779292663</v>
      </c>
      <c r="K283" s="18">
        <f t="shared" si="23"/>
        <v>46957.763478907422</v>
      </c>
      <c r="L283" s="8">
        <f t="shared" si="24"/>
        <v>3223.362064941055</v>
      </c>
      <c r="M283" s="18">
        <f t="shared" si="25"/>
        <v>50181.12554384848</v>
      </c>
      <c r="O283" s="3">
        <v>5</v>
      </c>
      <c r="P283" s="8">
        <f t="shared" si="26"/>
        <v>372178.65225030389</v>
      </c>
    </row>
    <row r="284" spans="9:16" x14ac:dyDescent="0.25">
      <c r="I284" s="3">
        <v>234</v>
      </c>
      <c r="J284" s="8">
        <f t="shared" si="22"/>
        <v>339845.68431401922</v>
      </c>
      <c r="K284" s="18">
        <f t="shared" si="23"/>
        <v>47349.078174564987</v>
      </c>
      <c r="L284" s="8">
        <f t="shared" si="24"/>
        <v>2832.0473692834935</v>
      </c>
      <c r="M284" s="18">
        <f t="shared" si="25"/>
        <v>50181.12554384848</v>
      </c>
      <c r="O284" s="3">
        <v>6</v>
      </c>
      <c r="P284" s="8">
        <f t="shared" si="26"/>
        <v>322526.90649271535</v>
      </c>
    </row>
    <row r="285" spans="9:16" x14ac:dyDescent="0.25">
      <c r="I285" s="3">
        <v>235</v>
      </c>
      <c r="J285" s="8">
        <f t="shared" si="22"/>
        <v>292496.60613945423</v>
      </c>
      <c r="K285" s="18">
        <f t="shared" si="23"/>
        <v>47743.653826019698</v>
      </c>
      <c r="L285" s="8">
        <f t="shared" si="24"/>
        <v>2437.4717178287851</v>
      </c>
      <c r="M285" s="18">
        <f t="shared" si="25"/>
        <v>50181.12554384848</v>
      </c>
      <c r="O285" s="3">
        <v>7</v>
      </c>
      <c r="P285" s="8">
        <f t="shared" si="26"/>
        <v>272875.16073512682</v>
      </c>
    </row>
    <row r="286" spans="9:16" x14ac:dyDescent="0.25">
      <c r="I286" s="3">
        <v>236</v>
      </c>
      <c r="J286" s="8">
        <f t="shared" si="22"/>
        <v>244752.95231343454</v>
      </c>
      <c r="K286" s="18">
        <f t="shared" si="23"/>
        <v>48141.517607903195</v>
      </c>
      <c r="L286" s="8">
        <f t="shared" si="24"/>
        <v>2039.6079359452879</v>
      </c>
      <c r="M286" s="18">
        <f t="shared" si="25"/>
        <v>50181.12554384848</v>
      </c>
      <c r="O286" s="3">
        <v>8</v>
      </c>
      <c r="P286" s="8">
        <f t="shared" si="26"/>
        <v>223223.41497753828</v>
      </c>
    </row>
    <row r="287" spans="9:16" x14ac:dyDescent="0.25">
      <c r="I287" s="3">
        <v>237</v>
      </c>
      <c r="J287" s="8">
        <f t="shared" si="22"/>
        <v>196611.43470553134</v>
      </c>
      <c r="K287" s="18">
        <f t="shared" si="23"/>
        <v>48542.696921302384</v>
      </c>
      <c r="L287" s="8">
        <f t="shared" si="24"/>
        <v>1638.4286225460944</v>
      </c>
      <c r="M287" s="18">
        <f t="shared" si="25"/>
        <v>50181.12554384848</v>
      </c>
      <c r="O287" s="3">
        <v>9</v>
      </c>
      <c r="P287" s="8">
        <f t="shared" si="26"/>
        <v>173571.66921994975</v>
      </c>
    </row>
    <row r="288" spans="9:16" x14ac:dyDescent="0.25">
      <c r="I288" s="3">
        <v>238</v>
      </c>
      <c r="J288" s="8">
        <f t="shared" si="22"/>
        <v>148068.73778422896</v>
      </c>
      <c r="K288" s="18">
        <f t="shared" si="23"/>
        <v>48947.219395646571</v>
      </c>
      <c r="L288" s="8">
        <f t="shared" si="24"/>
        <v>1233.9061482019079</v>
      </c>
      <c r="M288" s="18">
        <f t="shared" si="25"/>
        <v>50181.12554384848</v>
      </c>
      <c r="O288" s="3">
        <v>10</v>
      </c>
      <c r="P288" s="8">
        <f t="shared" si="26"/>
        <v>123919.92346236121</v>
      </c>
    </row>
    <row r="289" spans="1:16" x14ac:dyDescent="0.25">
      <c r="I289" s="3">
        <v>239</v>
      </c>
      <c r="J289" s="8">
        <f t="shared" si="22"/>
        <v>99121.518388582394</v>
      </c>
      <c r="K289" s="18">
        <f t="shared" si="23"/>
        <v>49355.112890610297</v>
      </c>
      <c r="L289" s="8">
        <f t="shared" si="24"/>
        <v>826.01265323818654</v>
      </c>
      <c r="M289" s="18">
        <f t="shared" si="25"/>
        <v>50181.12554384848</v>
      </c>
      <c r="O289" s="3">
        <v>11</v>
      </c>
      <c r="P289" s="8">
        <f t="shared" si="26"/>
        <v>74268.177704772679</v>
      </c>
    </row>
    <row r="290" spans="1:16" x14ac:dyDescent="0.25">
      <c r="I290" s="3">
        <v>240</v>
      </c>
      <c r="J290" s="8">
        <f t="shared" si="22"/>
        <v>49766.405497972097</v>
      </c>
      <c r="K290" s="18">
        <f t="shared" si="23"/>
        <v>49766.405498032043</v>
      </c>
      <c r="L290" s="8">
        <f t="shared" si="24"/>
        <v>414.72004581643415</v>
      </c>
      <c r="M290" s="18">
        <f t="shared" si="25"/>
        <v>50181.12554384848</v>
      </c>
      <c r="O290" s="3">
        <v>12</v>
      </c>
      <c r="P290" s="8">
        <f t="shared" si="26"/>
        <v>24616.431947184152</v>
      </c>
    </row>
    <row r="291" spans="1:16" x14ac:dyDescent="0.25">
      <c r="I291" s="3" t="s">
        <v>15</v>
      </c>
      <c r="J291" s="8">
        <f t="shared" si="22"/>
        <v>-5.9946614783257246E-8</v>
      </c>
      <c r="K291" s="18">
        <f>SUM(K51:K290)</f>
        <v>5200000.0000000615</v>
      </c>
      <c r="L291" s="6">
        <f>SUM(L51:L290)</f>
        <v>6843470.1305235783</v>
      </c>
      <c r="M291" s="18">
        <f>SUM(M51:M290)</f>
        <v>12043470.130523592</v>
      </c>
    </row>
    <row r="293" spans="1:16" x14ac:dyDescent="0.25">
      <c r="A293" s="3" t="s">
        <v>27</v>
      </c>
    </row>
    <row r="294" spans="1:16" x14ac:dyDescent="0.25">
      <c r="A294" s="3" t="s">
        <v>0</v>
      </c>
      <c r="B294" s="21">
        <f>1/2</f>
        <v>0.5</v>
      </c>
      <c r="G294" s="6">
        <v>-300000</v>
      </c>
    </row>
    <row r="295" spans="1:16" x14ac:dyDescent="0.25">
      <c r="A295" s="3" t="s">
        <v>1</v>
      </c>
      <c r="B295" s="10">
        <f>12%</f>
        <v>0.12</v>
      </c>
      <c r="D295" s="3">
        <v>1</v>
      </c>
      <c r="E295" s="8">
        <f>$B$304</f>
        <v>50000</v>
      </c>
      <c r="F295" s="8">
        <f>(6-D295+1)*$B$303</f>
        <v>5142.8571428571431</v>
      </c>
      <c r="G295" s="8">
        <f>SUM(E295:F295)</f>
        <v>55142.857142857145</v>
      </c>
    </row>
    <row r="296" spans="1:16" x14ac:dyDescent="0.25">
      <c r="A296" s="3" t="s">
        <v>3</v>
      </c>
      <c r="B296" s="6">
        <v>300000</v>
      </c>
      <c r="D296" s="3">
        <v>2</v>
      </c>
      <c r="E296" s="8">
        <f t="shared" ref="E296:E300" si="27">$B$304</f>
        <v>50000</v>
      </c>
      <c r="F296" s="8">
        <f t="shared" ref="F296:F300" si="28">(6-D296+1)*$B$303</f>
        <v>4285.7142857142853</v>
      </c>
      <c r="G296" s="8">
        <f t="shared" ref="G296:G300" si="29">SUM(E296:F296)</f>
        <v>54285.714285714283</v>
      </c>
    </row>
    <row r="297" spans="1:16" x14ac:dyDescent="0.25">
      <c r="A297" s="3" t="s">
        <v>4</v>
      </c>
      <c r="B297" s="8">
        <f>B296*B294*B295</f>
        <v>18000</v>
      </c>
      <c r="D297" s="3">
        <v>3</v>
      </c>
      <c r="E297" s="8">
        <f t="shared" si="27"/>
        <v>50000</v>
      </c>
      <c r="F297" s="8">
        <f t="shared" si="28"/>
        <v>3428.5714285714284</v>
      </c>
      <c r="G297" s="8">
        <f t="shared" si="29"/>
        <v>53428.571428571428</v>
      </c>
    </row>
    <row r="298" spans="1:16" x14ac:dyDescent="0.25">
      <c r="A298" s="3" t="s">
        <v>17</v>
      </c>
      <c r="B298" s="6">
        <f>(B296+B297)/6</f>
        <v>53000</v>
      </c>
      <c r="D298" s="3">
        <v>4</v>
      </c>
      <c r="E298" s="8">
        <f t="shared" si="27"/>
        <v>50000</v>
      </c>
      <c r="F298" s="8">
        <f t="shared" si="28"/>
        <v>2571.4285714285716</v>
      </c>
      <c r="G298" s="8">
        <f t="shared" si="29"/>
        <v>52571.428571428572</v>
      </c>
    </row>
    <row r="299" spans="1:16" x14ac:dyDescent="0.25">
      <c r="A299" s="3" t="s">
        <v>18</v>
      </c>
      <c r="B299" s="14">
        <f>RATE(6,B298,B296*-1)</f>
        <v>1.690669235234812E-2</v>
      </c>
      <c r="D299" s="3">
        <v>5</v>
      </c>
      <c r="E299" s="8">
        <f t="shared" si="27"/>
        <v>50000</v>
      </c>
      <c r="F299" s="8">
        <f t="shared" si="28"/>
        <v>1714.2857142857142</v>
      </c>
      <c r="G299" s="8">
        <f t="shared" si="29"/>
        <v>51714.285714285717</v>
      </c>
    </row>
    <row r="300" spans="1:16" x14ac:dyDescent="0.25">
      <c r="A300" s="3" t="s">
        <v>23</v>
      </c>
      <c r="B300" s="12">
        <f>B299*12</f>
        <v>0.20288030822817743</v>
      </c>
      <c r="D300" s="3">
        <v>6</v>
      </c>
      <c r="E300" s="8">
        <f t="shared" si="27"/>
        <v>50000</v>
      </c>
      <c r="F300" s="8">
        <f t="shared" si="28"/>
        <v>857.14285714285711</v>
      </c>
      <c r="G300" s="8">
        <f t="shared" si="29"/>
        <v>50857.142857142855</v>
      </c>
    </row>
    <row r="301" spans="1:16" x14ac:dyDescent="0.25">
      <c r="B301" s="12">
        <f>(1+1.69%)^12-1</f>
        <v>0.22275365033253247</v>
      </c>
      <c r="D301" s="3" t="s">
        <v>15</v>
      </c>
      <c r="E301" s="8">
        <f>SUM(E295:E300)</f>
        <v>300000</v>
      </c>
      <c r="F301" s="8">
        <f>SUM(F295:F300)</f>
        <v>18000</v>
      </c>
      <c r="G301" s="8">
        <f>SUM(G295:G300)</f>
        <v>318000</v>
      </c>
    </row>
    <row r="302" spans="1:16" x14ac:dyDescent="0.25">
      <c r="A302" s="3" t="s">
        <v>28</v>
      </c>
      <c r="B302" s="3">
        <f>6+5+4+3+2+1</f>
        <v>21</v>
      </c>
    </row>
    <row r="303" spans="1:16" x14ac:dyDescent="0.25">
      <c r="A303" s="3" t="s">
        <v>33</v>
      </c>
      <c r="B303" s="8">
        <f>B297/B302</f>
        <v>857.14285714285711</v>
      </c>
      <c r="F303" s="3" t="s">
        <v>30</v>
      </c>
      <c r="G303" s="14">
        <f>IRR(G294:G300)</f>
        <v>1.7142857142857126E-2</v>
      </c>
    </row>
    <row r="304" spans="1:16" x14ac:dyDescent="0.25">
      <c r="A304" s="3" t="s">
        <v>29</v>
      </c>
      <c r="B304" s="8">
        <f>B296/6</f>
        <v>50000</v>
      </c>
      <c r="F304" s="3" t="s">
        <v>31</v>
      </c>
      <c r="G304" s="12">
        <f>G303*12</f>
        <v>0.20571428571428552</v>
      </c>
    </row>
    <row r="305" spans="6:7" x14ac:dyDescent="0.25">
      <c r="F305" s="3" t="s">
        <v>32</v>
      </c>
      <c r="G305" s="12">
        <f>EFFECT(G304,12)</f>
        <v>0.22626248883788924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k1_503_04</dc:creator>
  <cp:lastModifiedBy>k1_503_04</cp:lastModifiedBy>
  <dcterms:created xsi:type="dcterms:W3CDTF">2022-12-24T07:23:23Z</dcterms:created>
  <dcterms:modified xsi:type="dcterms:W3CDTF">2022-12-24T09:44:53Z</dcterms:modified>
</cp:coreProperties>
</file>