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3A47D794-7063-4A7A-9FDA-426E25095F1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Gráfico" sheetId="5" r:id="rId1"/>
    <sheet name="Orçamento pessoal mensal" sheetId="1" r:id="rId2"/>
  </sheets>
  <definedNames>
    <definedName name="_xlcn.WorksheetConnection_Orçamentopessoalmensal1.xlsxAlimentação" hidden="1">Alimentação[]</definedName>
    <definedName name="_xlcn.WorksheetConnection_Orçamentopessoalmensal1.xlsxAnimais_de_estimação" hidden="1">Animais_de_estimação[]</definedName>
    <definedName name="_xlcn.WorksheetConnection_Orçamentopessoalmensal1.xlsxEntretenimento" hidden="1">Entretenimento[]</definedName>
    <definedName name="_xlcn.WorksheetConnection_Orçamentopessoalmensal1.xlsxMoradia" hidden="1">Moradia[]</definedName>
    <definedName name="_xlcn.WorksheetConnection_Orçamentopessoalmensal1.xlsxPresentes" hidden="1">Presentes[]</definedName>
  </definedNames>
  <calcPr calcId="191029" iterateDelta="1E-4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esentes" name="Presentes" connection="WorksheetConnection_Orçamento pessoal mensal1.xlsx!Presentes"/>
          <x15:modelTable id="Moradia" name="Moradia" connection="WorksheetConnection_Orçamento pessoal mensal1.xlsx!Moradia"/>
          <x15:modelTable id="Entretenimento" name="Entretenimento" connection="WorksheetConnection_Orçamento pessoal mensal1.xlsx!Entretenimento"/>
          <x15:modelTable id="Animais_de_estimação" name="Animais_de_estimação" connection="WorksheetConnection_Orçamento pessoal mensal1.xlsx!Animais_de_estimação"/>
          <x15:modelTable id="Alimentação" name="Alimentação" connection="WorksheetConnection_Orçamento pessoal mensal1.xlsx!Alimentação"/>
        </x15:modelTables>
      </x15:dataModel>
    </ext>
  </extLst>
</workbook>
</file>

<file path=xl/calcChain.xml><?xml version="1.0" encoding="utf-8"?>
<calcChain xmlns="http://schemas.openxmlformats.org/spreadsheetml/2006/main">
  <c r="J69" i="1" l="1"/>
  <c r="J67" i="1"/>
  <c r="E66" i="1"/>
  <c r="E67" i="1"/>
  <c r="E68" i="1"/>
  <c r="E69" i="1"/>
  <c r="E70" i="1"/>
  <c r="E71" i="1"/>
  <c r="E57" i="1"/>
  <c r="E58" i="1"/>
  <c r="E59" i="1"/>
  <c r="E60" i="1"/>
  <c r="E31" i="1"/>
  <c r="E32" i="1"/>
  <c r="E33" i="1"/>
  <c r="E34" i="1"/>
  <c r="E35" i="1"/>
  <c r="E36" i="1"/>
  <c r="E17" i="1"/>
  <c r="E18" i="1"/>
  <c r="E19" i="1"/>
  <c r="E20" i="1"/>
  <c r="E21" i="1"/>
  <c r="E22" i="1"/>
  <c r="E23" i="1"/>
  <c r="E24" i="1"/>
  <c r="E25" i="1"/>
  <c r="J71" i="1" l="1"/>
  <c r="E56" i="1"/>
  <c r="E61" i="1" l="1"/>
  <c r="E16" i="1"/>
  <c r="E26" i="1" l="1"/>
  <c r="C12" i="1"/>
  <c r="C7" i="1"/>
  <c r="H4" i="1" l="1"/>
  <c r="J56" i="1"/>
  <c r="J57" i="1"/>
  <c r="J58" i="1"/>
  <c r="J49" i="1"/>
  <c r="J50" i="1"/>
  <c r="J51" i="1"/>
  <c r="J41" i="1"/>
  <c r="J42" i="1"/>
  <c r="J43" i="1"/>
  <c r="J44" i="1"/>
  <c r="J30" i="1"/>
  <c r="J31" i="1"/>
  <c r="J32" i="1"/>
  <c r="J33" i="1"/>
  <c r="J34" i="1"/>
  <c r="J35" i="1"/>
  <c r="J16" i="1"/>
  <c r="J17" i="1"/>
  <c r="J18" i="1"/>
  <c r="J19" i="1"/>
  <c r="J20" i="1"/>
  <c r="J21" i="1"/>
  <c r="J22" i="1"/>
  <c r="J23" i="1"/>
  <c r="J24" i="1"/>
  <c r="E65" i="1"/>
  <c r="E49" i="1"/>
  <c r="E50" i="1"/>
  <c r="E51" i="1"/>
  <c r="E41" i="1"/>
  <c r="E42" i="1"/>
  <c r="E43" i="1"/>
  <c r="E44" i="1"/>
  <c r="E30" i="1"/>
  <c r="E52" i="1" l="1"/>
  <c r="E37" i="1"/>
  <c r="J52" i="1"/>
  <c r="J36" i="1"/>
  <c r="E45" i="1"/>
  <c r="J25" i="1"/>
  <c r="J59" i="1"/>
  <c r="H6" i="1"/>
  <c r="H8" i="1" s="1"/>
  <c r="J45" i="1"/>
  <c r="E7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389F2F-5B08-4096-A187-E101C9306DDC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2330099-5F26-4014-A97E-5C847FE4A8EE}" name="WorksheetConnection_Orçamento pessoal mensal1.xlsx!Alimentação" type="102" refreshedVersion="8" minRefreshableVersion="5">
    <extLst>
      <ext xmlns:x15="http://schemas.microsoft.com/office/spreadsheetml/2010/11/main" uri="{DE250136-89BD-433C-8126-D09CA5730AF9}">
        <x15:connection id="Alimentação">
          <x15:rangePr sourceName="_xlcn.WorksheetConnection_Orçamentopessoalmensal1.xlsxAlimentação"/>
        </x15:connection>
      </ext>
    </extLst>
  </connection>
  <connection id="3" xr16:uid="{5483354D-D1A4-48C2-8F8E-0C624FAD79A5}" name="WorksheetConnection_Orçamento pessoal mensal1.xlsx!Animais_de_estimação" type="102" refreshedVersion="8" minRefreshableVersion="5">
    <extLst>
      <ext xmlns:x15="http://schemas.microsoft.com/office/spreadsheetml/2010/11/main" uri="{DE250136-89BD-433C-8126-D09CA5730AF9}">
        <x15:connection id="Animais_de_estimação">
          <x15:rangePr sourceName="_xlcn.WorksheetConnection_Orçamentopessoalmensal1.xlsxAnimais_de_estimação"/>
        </x15:connection>
      </ext>
    </extLst>
  </connection>
  <connection id="4" xr16:uid="{11F0286A-2C57-496D-9FBE-174685C2C076}" name="WorksheetConnection_Orçamento pessoal mensal1.xlsx!Entretenimento" type="102" refreshedVersion="8" minRefreshableVersion="5">
    <extLst>
      <ext xmlns:x15="http://schemas.microsoft.com/office/spreadsheetml/2010/11/main" uri="{DE250136-89BD-433C-8126-D09CA5730AF9}">
        <x15:connection id="Entretenimento" autoDelete="1">
          <x15:rangePr sourceName="_xlcn.WorksheetConnection_Orçamentopessoalmensal1.xlsxEntretenimento"/>
        </x15:connection>
      </ext>
    </extLst>
  </connection>
  <connection id="5" xr16:uid="{EC945AF3-2EF3-4C64-B575-0E247894CBCD}" name="WorksheetConnection_Orçamento pessoal mensal1.xlsx!Moradia" type="102" refreshedVersion="8" minRefreshableVersion="5">
    <extLst>
      <ext xmlns:x15="http://schemas.microsoft.com/office/spreadsheetml/2010/11/main" uri="{DE250136-89BD-433C-8126-D09CA5730AF9}">
        <x15:connection id="Moradia">
          <x15:rangePr sourceName="_xlcn.WorksheetConnection_Orçamentopessoalmensal1.xlsxMoradia"/>
        </x15:connection>
      </ext>
    </extLst>
  </connection>
  <connection id="6" xr16:uid="{BBADB7DE-2FFC-499C-9FAA-4045D6208C2B}" name="WorksheetConnection_Orçamento pessoal mensal1.xlsx!Presentes" type="102" refreshedVersion="8" minRefreshableVersion="5">
    <extLst>
      <ext xmlns:x15="http://schemas.microsoft.com/office/spreadsheetml/2010/11/main" uri="{DE250136-89BD-433C-8126-D09CA5730AF9}">
        <x15:connection id="Presentes">
          <x15:rangePr sourceName="_xlcn.WorksheetConnection_Orçamentopessoalmensal1.xlsxPresentes"/>
        </x15:connection>
      </ext>
    </extLst>
  </connection>
</connections>
</file>

<file path=xl/sharedStrings.xml><?xml version="1.0" encoding="utf-8"?>
<sst xmlns="http://schemas.openxmlformats.org/spreadsheetml/2006/main" count="156" uniqueCount="82">
  <si>
    <t>Orçamento pessoal mensal</t>
  </si>
  <si>
    <t>Projeção de renda mensal</t>
  </si>
  <si>
    <t>Renda 1</t>
  </si>
  <si>
    <t>Renda extra</t>
  </si>
  <si>
    <t>Renda mensal total</t>
  </si>
  <si>
    <t>Renda mensal real</t>
  </si>
  <si>
    <t>Moradia</t>
  </si>
  <si>
    <t>0</t>
  </si>
  <si>
    <t>Hipoteca ou aluguel</t>
  </si>
  <si>
    <t>Telefone</t>
  </si>
  <si>
    <t>Conta de luz</t>
  </si>
  <si>
    <t>Gás</t>
  </si>
  <si>
    <t>Água e esgoto</t>
  </si>
  <si>
    <t>TV a cabo</t>
  </si>
  <si>
    <t>Coleta de lixo</t>
  </si>
  <si>
    <t>Manutenção ou reparos</t>
  </si>
  <si>
    <t>Suprimentos</t>
  </si>
  <si>
    <t>Outros</t>
  </si>
  <si>
    <t>Subtotal</t>
  </si>
  <si>
    <t>Transporte</t>
  </si>
  <si>
    <t>Pagamento do veículo</t>
  </si>
  <si>
    <t>Transporte público/táxi</t>
  </si>
  <si>
    <t>Seguro</t>
  </si>
  <si>
    <t>Licenciamento</t>
  </si>
  <si>
    <t>Combustível</t>
  </si>
  <si>
    <t>Manutenção</t>
  </si>
  <si>
    <t>Casa</t>
  </si>
  <si>
    <t>Saúde</t>
  </si>
  <si>
    <t>Vida</t>
  </si>
  <si>
    <t>Comida</t>
  </si>
  <si>
    <t>Supermercado</t>
  </si>
  <si>
    <t>Jantar fora</t>
  </si>
  <si>
    <t>Animais de estimação</t>
  </si>
  <si>
    <t>Médico</t>
  </si>
  <si>
    <t>Banho e tosa</t>
  </si>
  <si>
    <t>Brinquedos</t>
  </si>
  <si>
    <t>Cuidados pessoais</t>
  </si>
  <si>
    <t>Cabelo/unhas</t>
  </si>
  <si>
    <t>Vestuário</t>
  </si>
  <si>
    <t>Lavagem a seco</t>
  </si>
  <si>
    <t>Academia</t>
  </si>
  <si>
    <t>Impostos ou taxas de organização</t>
  </si>
  <si>
    <t>Estimado
custo</t>
  </si>
  <si>
    <t>Estimado 
custo</t>
  </si>
  <si>
    <t>Real 
custo</t>
  </si>
  <si>
    <r>
      <t xml:space="preserve">Saldo previsto
</t>
    </r>
    <r>
      <rPr>
        <sz val="14"/>
        <color theme="1"/>
        <rFont val="Calibri"/>
        <family val="2"/>
        <scheme val="minor"/>
      </rPr>
      <t>(renda menos custo previsto)</t>
    </r>
  </si>
  <si>
    <r>
      <t xml:space="preserve">Saldo real
</t>
    </r>
    <r>
      <rPr>
        <sz val="14"/>
        <color theme="1" tint="0.24994659260841701"/>
        <rFont val="Calibri"/>
        <family val="2"/>
        <scheme val="minor"/>
      </rPr>
      <t>(renda menos custo real)</t>
    </r>
  </si>
  <si>
    <r>
      <t xml:space="preserve">Diferença
</t>
    </r>
    <r>
      <rPr>
        <sz val="14"/>
        <color theme="1" tint="0.24994659260841701"/>
        <rFont val="Calibri"/>
        <family val="2"/>
        <scheme val="minor"/>
      </rPr>
      <t>(Real menos previsto)</t>
    </r>
  </si>
  <si>
    <t>Diferença</t>
  </si>
  <si>
    <t>Entretenimento</t>
  </si>
  <si>
    <t>CDs</t>
  </si>
  <si>
    <t>Filmes</t>
  </si>
  <si>
    <t>Shows</t>
  </si>
  <si>
    <t>Eventos esportivos</t>
  </si>
  <si>
    <t>Teatro ao vivo</t>
  </si>
  <si>
    <t>Empréstimos</t>
  </si>
  <si>
    <t>Impostos</t>
  </si>
  <si>
    <t>Federal</t>
  </si>
  <si>
    <t>Estadual</t>
  </si>
  <si>
    <t>Local</t>
  </si>
  <si>
    <t>Poupanças ou investimentos</t>
  </si>
  <si>
    <t>Aposentadoria</t>
  </si>
  <si>
    <t>Investimentos</t>
  </si>
  <si>
    <t>Presentes e doações</t>
  </si>
  <si>
    <t>Instituição beneficente 1</t>
  </si>
  <si>
    <t>Instituição beneficente 2</t>
  </si>
  <si>
    <t>Instituição beneficente 3</t>
  </si>
  <si>
    <t>Custo total previsto</t>
  </si>
  <si>
    <t>Custo total real</t>
  </si>
  <si>
    <t>Diferença total</t>
  </si>
  <si>
    <t>Netflix</t>
  </si>
  <si>
    <t>Amazon</t>
  </si>
  <si>
    <t>Livros</t>
  </si>
  <si>
    <t>Cartão de crédito XP</t>
  </si>
  <si>
    <t>Cartão de crédito Black Master</t>
  </si>
  <si>
    <t>Cartão de crédito Platinum Visa</t>
  </si>
  <si>
    <t>Poupança</t>
  </si>
  <si>
    <t>Fundo de Investimento</t>
  </si>
  <si>
    <t>Rótulos de Linha</t>
  </si>
  <si>
    <t>Total Geral</t>
  </si>
  <si>
    <t>Soma de Real  custo</t>
  </si>
  <si>
    <t>Soma de Estimado 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</si>
</sst>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R$&quot;\ #,##0.00;[Red]\-&quot;R$&quot;\ #,##0.00"/>
    <numFmt numFmtId="165" formatCode="[&lt;=9999999]###\-####;\(###\)\ ###\-####"/>
    <numFmt numFmtId="166" formatCode="&quot;R$&quot;\ #,##0.00"/>
  </numFmts>
  <fonts count="34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12"/>
      <color theme="1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4"/>
      <color theme="4"/>
      <name val="Calibri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5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19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22" fillId="2" borderId="0" xfId="1" applyFont="1" applyFill="1" applyBorder="1"/>
    <xf numFmtId="0" fontId="0" fillId="0" borderId="0" xfId="2" applyFont="1" applyBorder="1" applyAlignment="1">
      <alignment vertical="center" wrapText="1"/>
    </xf>
    <xf numFmtId="0" fontId="11" fillId="2" borderId="8" xfId="2" applyFont="1" applyFill="1" applyBorder="1" applyAlignment="1">
      <alignment horizontal="left" vertical="center" indent="1"/>
    </xf>
    <xf numFmtId="0" fontId="0" fillId="0" borderId="0" xfId="2" applyFont="1" applyBorder="1" applyAlignment="1">
      <alignment vertical="center"/>
    </xf>
    <xf numFmtId="0" fontId="11" fillId="2" borderId="6" xfId="2" applyFont="1" applyFill="1" applyBorder="1" applyAlignment="1">
      <alignment horizontal="left" vertical="center" indent="1"/>
    </xf>
    <xf numFmtId="0" fontId="9" fillId="3" borderId="12" xfId="2" applyFont="1" applyFill="1" applyBorder="1" applyAlignment="1">
      <alignment horizontal="left" vertical="center" indent="1"/>
    </xf>
    <xf numFmtId="0" fontId="0" fillId="0" borderId="0" xfId="2" applyFont="1" applyBorder="1" applyAlignment="1">
      <alignment horizontal="left" vertical="center"/>
    </xf>
    <xf numFmtId="0" fontId="11" fillId="2" borderId="4" xfId="2" applyFont="1" applyFill="1" applyBorder="1" applyAlignment="1">
      <alignment horizontal="left" vertical="center" indent="1"/>
    </xf>
    <xf numFmtId="0" fontId="18" fillId="2" borderId="0" xfId="2" applyFont="1" applyFill="1" applyBorder="1" applyAlignment="1">
      <alignment vertical="center"/>
    </xf>
    <xf numFmtId="0" fontId="0" fillId="0" borderId="0" xfId="0" applyAlignment="1">
      <alignment horizontal="center"/>
    </xf>
    <xf numFmtId="0" fontId="26" fillId="0" borderId="0" xfId="0" applyFont="1"/>
    <xf numFmtId="0" fontId="27" fillId="0" borderId="0" xfId="0" applyFont="1"/>
    <xf numFmtId="0" fontId="30" fillId="0" borderId="0" xfId="0" applyFont="1" applyAlignment="1">
      <alignment horizontal="left" vertical="center" indent="1"/>
    </xf>
    <xf numFmtId="0" fontId="30" fillId="2" borderId="0" xfId="2" applyFont="1" applyFill="1" applyBorder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0" fontId="11" fillId="2" borderId="0" xfId="0" applyFont="1" applyFill="1" applyAlignment="1">
      <alignment horizontal="left" vertical="center" indent="1"/>
    </xf>
    <xf numFmtId="0" fontId="9" fillId="3" borderId="0" xfId="0" applyFont="1" applyFill="1" applyAlignment="1">
      <alignment horizontal="left" vertical="center" indent="1"/>
    </xf>
    <xf numFmtId="0" fontId="8" fillId="0" borderId="0" xfId="0" applyFont="1" applyAlignment="1">
      <alignment horizontal="center"/>
    </xf>
    <xf numFmtId="0" fontId="16" fillId="2" borderId="0" xfId="0" applyFont="1" applyFill="1" applyAlignment="1">
      <alignment horizontal="left" vertical="center" indent="1"/>
    </xf>
    <xf numFmtId="0" fontId="28" fillId="0" borderId="0" xfId="0" applyFont="1"/>
    <xf numFmtId="0" fontId="10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 indent="1"/>
    </xf>
    <xf numFmtId="0" fontId="16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 indent="1"/>
    </xf>
    <xf numFmtId="0" fontId="15" fillId="2" borderId="0" xfId="0" applyFont="1" applyFill="1" applyAlignment="1">
      <alignment horizontal="left" vertical="center" indent="1"/>
    </xf>
    <xf numFmtId="0" fontId="14" fillId="2" borderId="0" xfId="0" applyFont="1" applyFill="1" applyAlignment="1">
      <alignment horizontal="left" vertical="center" indent="1"/>
    </xf>
    <xf numFmtId="0" fontId="14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2" fillId="3" borderId="13" xfId="0" applyNumberFormat="1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166" fontId="11" fillId="2" borderId="0" xfId="0" applyNumberFormat="1" applyFont="1" applyFill="1" applyAlignment="1">
      <alignment horizontal="center" vertical="center"/>
    </xf>
    <xf numFmtId="166" fontId="21" fillId="3" borderId="0" xfId="0" applyNumberFormat="1" applyFont="1" applyFill="1" applyAlignment="1">
      <alignment horizontal="center" vertical="center"/>
    </xf>
    <xf numFmtId="166" fontId="12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166" fontId="8" fillId="3" borderId="0" xfId="0" applyNumberFormat="1" applyFont="1" applyFill="1" applyAlignment="1">
      <alignment horizontal="center" vertical="center"/>
    </xf>
    <xf numFmtId="166" fontId="11" fillId="3" borderId="0" xfId="0" applyNumberFormat="1" applyFont="1" applyFill="1" applyAlignment="1">
      <alignment horizontal="center" vertical="center"/>
    </xf>
    <xf numFmtId="166" fontId="9" fillId="3" borderId="0" xfId="0" applyNumberFormat="1" applyFont="1" applyFill="1" applyAlignment="1">
      <alignment horizontal="center" vertical="center"/>
    </xf>
    <xf numFmtId="164" fontId="25" fillId="2" borderId="0" xfId="0" applyNumberFormat="1" applyFont="1" applyFill="1" applyAlignment="1">
      <alignment vertical="center"/>
    </xf>
    <xf numFmtId="164" fontId="24" fillId="0" borderId="0" xfId="0" applyNumberFormat="1" applyFont="1" applyAlignment="1">
      <alignment vertical="center"/>
    </xf>
    <xf numFmtId="166" fontId="18" fillId="0" borderId="0" xfId="0" applyNumberFormat="1" applyFont="1" applyAlignment="1">
      <alignment horizontal="center" vertical="center"/>
    </xf>
    <xf numFmtId="166" fontId="8" fillId="2" borderId="0" xfId="0" applyNumberFormat="1" applyFont="1" applyFill="1" applyAlignment="1">
      <alignment horizontal="center" vertical="center"/>
    </xf>
    <xf numFmtId="166" fontId="8" fillId="2" borderId="0" xfId="0" applyNumberFormat="1" applyFont="1" applyFill="1" applyAlignment="1">
      <alignment vertical="center"/>
    </xf>
    <xf numFmtId="166" fontId="8" fillId="2" borderId="0" xfId="0" applyNumberFormat="1" applyFont="1" applyFill="1" applyAlignment="1">
      <alignment horizontal="left" vertical="center" indent="1"/>
    </xf>
    <xf numFmtId="166" fontId="11" fillId="2" borderId="0" xfId="0" applyNumberFormat="1" applyFont="1" applyFill="1" applyAlignment="1">
      <alignment horizontal="left" vertical="center"/>
    </xf>
    <xf numFmtId="166" fontId="8" fillId="0" borderId="0" xfId="0" applyNumberFormat="1" applyFont="1" applyAlignment="1">
      <alignment vertical="center"/>
    </xf>
    <xf numFmtId="166" fontId="16" fillId="2" borderId="0" xfId="0" applyNumberFormat="1" applyFont="1" applyFill="1" applyAlignment="1">
      <alignment vertical="center"/>
    </xf>
    <xf numFmtId="0" fontId="0" fillId="10" borderId="0" xfId="0" applyFill="1"/>
    <xf numFmtId="0" fontId="0" fillId="10" borderId="0" xfId="0" applyFill="1" applyAlignment="1">
      <alignment horizontal="left"/>
    </xf>
    <xf numFmtId="0" fontId="29" fillId="0" borderId="0" xfId="0" applyFont="1" applyAlignment="1">
      <alignment horizontal="left" vertical="center" indent="11"/>
    </xf>
    <xf numFmtId="0" fontId="8" fillId="0" borderId="0" xfId="0" applyFont="1" applyAlignment="1">
      <alignment horizontal="center"/>
    </xf>
    <xf numFmtId="0" fontId="23" fillId="6" borderId="0" xfId="2" applyFont="1" applyFill="1" applyBorder="1" applyAlignment="1">
      <alignment horizontal="left" vertical="center" wrapText="1" indent="1"/>
    </xf>
    <xf numFmtId="0" fontId="32" fillId="7" borderId="0" xfId="2" applyFont="1" applyFill="1" applyBorder="1" applyAlignment="1">
      <alignment horizontal="left" vertical="center" wrapText="1" indent="1"/>
    </xf>
    <xf numFmtId="0" fontId="23" fillId="8" borderId="0" xfId="2" applyFont="1" applyFill="1" applyBorder="1" applyAlignment="1">
      <alignment horizontal="left" vertical="center" wrapText="1" indent="1"/>
    </xf>
    <xf numFmtId="0" fontId="23" fillId="9" borderId="0" xfId="2" applyFont="1" applyFill="1" applyBorder="1" applyAlignment="1">
      <alignment horizontal="left" vertical="center" wrapText="1" indent="1"/>
    </xf>
    <xf numFmtId="0" fontId="30" fillId="2" borderId="10" xfId="3" applyFont="1" applyFill="1" applyBorder="1" applyAlignment="1">
      <alignment horizontal="left" vertical="center" indent="1"/>
    </xf>
    <xf numFmtId="0" fontId="31" fillId="2" borderId="11" xfId="3" applyFont="1" applyFill="1" applyBorder="1" applyAlignment="1">
      <alignment horizontal="left" vertical="center" indent="1"/>
    </xf>
    <xf numFmtId="0" fontId="19" fillId="2" borderId="11" xfId="3" applyFont="1" applyFill="1" applyBorder="1" applyAlignment="1">
      <alignment horizontal="left" vertical="center" indent="1"/>
    </xf>
    <xf numFmtId="164" fontId="33" fillId="7" borderId="0" xfId="0" applyNumberFormat="1" applyFont="1" applyFill="1" applyAlignment="1">
      <alignment horizontal="center" vertical="center"/>
    </xf>
    <xf numFmtId="164" fontId="17" fillId="8" borderId="0" xfId="0" applyNumberFormat="1" applyFont="1" applyFill="1" applyAlignment="1">
      <alignment horizontal="center" vertical="center"/>
    </xf>
    <xf numFmtId="164" fontId="9" fillId="9" borderId="0" xfId="0" applyNumberFormat="1" applyFont="1" applyFill="1" applyAlignment="1">
      <alignment horizontal="center" vertical="center"/>
    </xf>
    <xf numFmtId="0" fontId="30" fillId="2" borderId="0" xfId="0" applyFont="1" applyFill="1" applyAlignment="1">
      <alignment horizontal="left" vertical="center" indent="1"/>
    </xf>
    <xf numFmtId="0" fontId="19" fillId="2" borderId="0" xfId="0" applyFont="1" applyFill="1" applyAlignment="1">
      <alignment horizontal="left" vertical="center" indent="1"/>
    </xf>
    <xf numFmtId="0" fontId="30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23" fillId="4" borderId="0" xfId="2" applyFont="1" applyFill="1" applyBorder="1" applyAlignment="1">
      <alignment horizontal="left" vertical="center" wrapText="1" indent="1"/>
    </xf>
    <xf numFmtId="164" fontId="9" fillId="4" borderId="0" xfId="0" applyNumberFormat="1" applyFont="1" applyFill="1" applyAlignment="1">
      <alignment horizontal="center" vertical="center"/>
    </xf>
    <xf numFmtId="164" fontId="17" fillId="6" borderId="0" xfId="0" applyNumberFormat="1" applyFont="1" applyFill="1" applyAlignment="1">
      <alignment horizontal="center" vertical="center"/>
    </xf>
    <xf numFmtId="164" fontId="17" fillId="5" borderId="0" xfId="0" applyNumberFormat="1" applyFont="1" applyFill="1" applyAlignment="1">
      <alignment horizontal="center" vertical="center"/>
    </xf>
    <xf numFmtId="0" fontId="23" fillId="5" borderId="0" xfId="2" applyFont="1" applyFill="1" applyBorder="1" applyAlignment="1">
      <alignment horizontal="left" vertical="center" wrapText="1" indent="1"/>
    </xf>
    <xf numFmtId="0" fontId="30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0" fillId="10" borderId="0" xfId="0" applyNumberFormat="1" applyFill="1"/>
  </cellXfs>
  <cellStyles count="6">
    <cellStyle name="Data" xfId="5" xr:uid="{FE33F3B2-B201-45AD-A81E-81BCB12ED9D2}"/>
    <cellStyle name="Normal" xfId="0" builtinId="0" customBuiltin="1"/>
    <cellStyle name="Telefone" xfId="4" xr:uid="{70E46558-98AC-446F-861A-54F270CBD905}"/>
    <cellStyle name="Título 1" xfId="1" builtinId="16" customBuiltin="1"/>
    <cellStyle name="Título 2" xfId="2" builtinId="17" customBuiltin="1"/>
    <cellStyle name="Título 3" xfId="3" builtinId="18" customBuiltin="1"/>
  </cellStyles>
  <dxfs count="19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6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6" formatCode="&quot;R$&quot;\ 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R$&quot;\ #,##0.00"/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Catálogo de endereços" pivot="0" count="3" xr9:uid="{00000000-0011-0000-FFFF-FFFF00000000}">
      <tableStyleElement type="wholeTable" dxfId="195"/>
      <tableStyleElement type="headerRow" dxfId="194"/>
      <tableStyleElement type="totalRow" dxfId="193"/>
    </tableStyle>
    <tableStyle name="Orçamento pessoal mensal" pivot="0" count="7" xr9:uid="{DF2684C2-C435-47FA-9646-E632C3AE8948}">
      <tableStyleElement type="wholeTable" dxfId="192"/>
      <tableStyleElement type="headerRow" dxfId="191"/>
      <tableStyleElement type="totalRow" dxfId="190"/>
      <tableStyleElement type="firstColumn" dxfId="189"/>
      <tableStyleElement type="lastColumn" dxfId="188"/>
      <tableStyleElement type="firstRowStripe" dxfId="187"/>
      <tableStyleElement type="firstColumnStripe" dxfId="18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[Orçamento pessoal mensal1.xlsx]Gráfico!Tabela dinâmica3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30926845201259"/>
          <c:y val="2.7936507936507936E-2"/>
          <c:w val="0.75756548811195135"/>
          <c:h val="0.745241644794400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Gráfico!$B$3</c:f>
              <c:strCache>
                <c:ptCount val="1"/>
                <c:pt idx="0">
                  <c:v>Soma de Real  custo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Gráfico!$A$4:$A$14</c:f>
              <c:strCache>
                <c:ptCount val="10"/>
                <c:pt idx="0">
                  <c:v>Água e esgoto</c:v>
                </c:pt>
                <c:pt idx="1">
                  <c:v>Coleta de lixo</c:v>
                </c:pt>
                <c:pt idx="2">
                  <c:v>Conta de luz</c:v>
                </c:pt>
                <c:pt idx="3">
                  <c:v>Gás</c:v>
                </c:pt>
                <c:pt idx="4">
                  <c:v>Hipoteca ou aluguel</c:v>
                </c:pt>
                <c:pt idx="5">
                  <c:v>Manutenção ou reparos</c:v>
                </c:pt>
                <c:pt idx="6">
                  <c:v>Outros</c:v>
                </c:pt>
                <c:pt idx="7">
                  <c:v>Suprimentos</c:v>
                </c:pt>
                <c:pt idx="8">
                  <c:v>Telefone</c:v>
                </c:pt>
                <c:pt idx="9">
                  <c:v>TV a cabo</c:v>
                </c:pt>
              </c:strCache>
            </c:strRef>
          </c:cat>
          <c:val>
            <c:numRef>
              <c:f>Gráfico!$B$4:$B$14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56</c:v>
                </c:pt>
                <c:pt idx="3">
                  <c:v>28</c:v>
                </c:pt>
                <c:pt idx="4">
                  <c:v>750</c:v>
                </c:pt>
                <c:pt idx="5">
                  <c:v>0</c:v>
                </c:pt>
                <c:pt idx="6">
                  <c:v>200</c:v>
                </c:pt>
                <c:pt idx="7">
                  <c:v>0</c:v>
                </c:pt>
                <c:pt idx="8">
                  <c:v>102.45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2-4A20-A6DA-46A60709E746}"/>
            </c:ext>
          </c:extLst>
        </c:ser>
        <c:ser>
          <c:idx val="1"/>
          <c:order val="1"/>
          <c:tx>
            <c:strRef>
              <c:f>Gráfico!$C$3</c:f>
              <c:strCache>
                <c:ptCount val="1"/>
                <c:pt idx="0">
                  <c:v>Soma de Estimado custo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Gráfico!$A$4:$A$14</c:f>
              <c:strCache>
                <c:ptCount val="10"/>
                <c:pt idx="0">
                  <c:v>Água e esgoto</c:v>
                </c:pt>
                <c:pt idx="1">
                  <c:v>Coleta de lixo</c:v>
                </c:pt>
                <c:pt idx="2">
                  <c:v>Conta de luz</c:v>
                </c:pt>
                <c:pt idx="3">
                  <c:v>Gás</c:v>
                </c:pt>
                <c:pt idx="4">
                  <c:v>Hipoteca ou aluguel</c:v>
                </c:pt>
                <c:pt idx="5">
                  <c:v>Manutenção ou reparos</c:v>
                </c:pt>
                <c:pt idx="6">
                  <c:v>Outros</c:v>
                </c:pt>
                <c:pt idx="7">
                  <c:v>Suprimentos</c:v>
                </c:pt>
                <c:pt idx="8">
                  <c:v>Telefone</c:v>
                </c:pt>
                <c:pt idx="9">
                  <c:v>TV a cabo</c:v>
                </c:pt>
              </c:strCache>
            </c:strRef>
          </c:cat>
          <c:val>
            <c:numRef>
              <c:f>Gráfico!$C$4:$C$14</c:f>
              <c:numCache>
                <c:formatCode>General</c:formatCode>
                <c:ptCount val="10"/>
                <c:pt idx="0">
                  <c:v>50</c:v>
                </c:pt>
                <c:pt idx="1">
                  <c:v>10</c:v>
                </c:pt>
                <c:pt idx="2">
                  <c:v>100</c:v>
                </c:pt>
                <c:pt idx="3">
                  <c:v>22</c:v>
                </c:pt>
                <c:pt idx="4">
                  <c:v>950</c:v>
                </c:pt>
                <c:pt idx="5">
                  <c:v>23</c:v>
                </c:pt>
                <c:pt idx="6">
                  <c:v>100</c:v>
                </c:pt>
                <c:pt idx="7">
                  <c:v>0</c:v>
                </c:pt>
                <c:pt idx="8">
                  <c:v>100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2-4A20-A6DA-46A60709E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71655007"/>
        <c:axId val="1871648287"/>
      </c:barChart>
      <c:catAx>
        <c:axId val="1871655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648287"/>
        <c:crosses val="autoZero"/>
        <c:auto val="1"/>
        <c:lblAlgn val="ctr"/>
        <c:lblOffset val="100"/>
        <c:noMultiLvlLbl val="0"/>
      </c:catAx>
      <c:valAx>
        <c:axId val="187164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655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304797</xdr:colOff>
      <xdr:row>0</xdr:row>
      <xdr:rowOff>76199</xdr:rowOff>
    </xdr:from>
    <xdr:to>
      <xdr:col>19</xdr:col>
      <xdr:colOff>1628774</xdr:colOff>
      <xdr:row>35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1B015C-142B-D51C-1882-C38D59F0B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Elemento gráfico 3" descr="Dinheiro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86.969646296297" backgroundQuery="1" createdVersion="8" refreshedVersion="8" minRefreshableVersion="3" recordCount="0" supportSubquery="1" supportAdvancedDrill="1" xr:uid="{1C299AEE-110E-43DF-9866-CDC9A52CA6BC}">
  <cacheSource type="external" connectionId="1"/>
  <cacheFields count="3">
    <cacheField name="[Moradia].[0].[0]" caption="0" numFmtId="0" hierarchy="12" level="1">
      <sharedItems count="10">
        <s v="Água e esgoto"/>
        <s v="Coleta de lixo"/>
        <s v="Conta de luz"/>
        <s v="Gás"/>
        <s v="Hipoteca ou aluguel"/>
        <s v="Manutenção ou reparos"/>
        <s v="Outros"/>
        <s v="Suprimentos"/>
        <s v="Telefone"/>
        <s v="TV a cabo"/>
      </sharedItems>
    </cacheField>
    <cacheField name="[Measures].[Soma de Estimado custo]" caption="Soma de Estimado custo" numFmtId="0" hierarchy="31" level="32767"/>
    <cacheField name="[Measures].[Soma de Real  custo]" caption="Soma de Real  custo" numFmtId="0" hierarchy="29" level="32767"/>
  </cacheFields>
  <cacheHierarchies count="34">
    <cacheHierarchy uniqueName="[Alimentação].[0]" caption="0" attribute="1" defaultMemberUniqueName="[Alimentação].[0].[All]" allUniqueName="[Alimentação].[0].[All]" dimensionUniqueName="[Alimentação]" displayFolder="" count="0" memberValueDatatype="130" unbalanced="0"/>
    <cacheHierarchy uniqueName="[Alimentação].[Estimado  custo]" caption="Estimado  custo" attribute="1" defaultMemberUniqueName="[Alimentação].[Estimado  custo].[All]" allUniqueName="[Alimentação].[Estimado  custo].[All]" dimensionUniqueName="[Alimentação]" displayFolder="" count="0" memberValueDatatype="130" unbalanced="0"/>
    <cacheHierarchy uniqueName="[Alimentação].[Real  custo]" caption="Real  custo" attribute="1" defaultMemberUniqueName="[Alimentação].[Real  custo].[All]" allUniqueName="[Alimentação].[Real  custo].[All]" dimensionUniqueName="[Alimentação]" displayFolder="" count="0" memberValueDatatype="130" unbalanced="0"/>
    <cacheHierarchy uniqueName="[Alimentação].[Diferença]" caption="Diferença" attribute="1" defaultMemberUniqueName="[Alimentação].[Diferença].[All]" allUniqueName="[Alimentação].[Diferença].[All]" dimensionUniqueName="[Alimentação]" displayFolder="" count="0" memberValueDatatype="20" unbalanced="0"/>
    <cacheHierarchy uniqueName="[Animais_de_estimação].[0]" caption="0" attribute="1" defaultMemberUniqueName="[Animais_de_estimação].[0].[All]" allUniqueName="[Animais_de_estimação].[0].[All]" dimensionUniqueName="[Animais_de_estimação]" displayFolder="" count="0" memberValueDatatype="130" unbalanced="0"/>
    <cacheHierarchy uniqueName="[Animais_de_estimação].[Estimado  custo]" caption="Estimado  custo" attribute="1" defaultMemberUniqueName="[Animais_de_estimação].[Estimado  custo].[All]" allUniqueName="[Animais_de_estimação].[Estimado  custo].[All]" dimensionUniqueName="[Animais_de_estimação]" displayFolder="" count="0" memberValueDatatype="130" unbalanced="0"/>
    <cacheHierarchy uniqueName="[Animais_de_estimação].[Real  custo]" caption="Real  custo" attribute="1" defaultMemberUniqueName="[Animais_de_estimação].[Real  custo].[All]" allUniqueName="[Animais_de_estimação].[Real  custo].[All]" dimensionUniqueName="[Animais_de_estimação]" displayFolder="" count="0" memberValueDatatype="130" unbalanced="0"/>
    <cacheHierarchy uniqueName="[Animais_de_estimação].[Diferença]" caption="Diferença" attribute="1" defaultMemberUniqueName="[Animais_de_estimação].[Diferença].[All]" allUniqueName="[Animais_de_estimação].[Diferença].[All]" dimensionUniqueName="[Animais_de_estimação]" displayFolder="" count="0" memberValueDatatype="20" unbalanced="0"/>
    <cacheHierarchy uniqueName="[Entretenimento].[0]" caption="0" attribute="1" defaultMemberUniqueName="[Entretenimento].[0].[All]" allUniqueName="[Entretenimento].[0].[All]" dimensionUniqueName="[Entretenimento]" displayFolder="" count="0" memberValueDatatype="130" unbalanced="0"/>
    <cacheHierarchy uniqueName="[Entretenimento].[Estimado  custo]" caption="Estimado  custo" attribute="1" defaultMemberUniqueName="[Entretenimento].[Estimado  custo].[All]" allUniqueName="[Entretenimento].[Estimado  custo].[All]" dimensionUniqueName="[Entretenimento]" displayFolder="" count="0" memberValueDatatype="20" unbalanced="0"/>
    <cacheHierarchy uniqueName="[Entretenimento].[Real  custo]" caption="Real  custo" attribute="1" defaultMemberUniqueName="[Entretenimento].[Real  custo].[All]" allUniqueName="[Entretenimento].[Real  custo].[All]" dimensionUniqueName="[Entretenimento]" displayFolder="" count="0" memberValueDatatype="20" unbalanced="0"/>
    <cacheHierarchy uniqueName="[Entretenimento].[Diferença]" caption="Diferença" attribute="1" defaultMemberUniqueName="[Entretenimento].[Diferença].[All]" allUniqueName="[Entretenimento].[Diferença].[All]" dimensionUniqueName="[Entretenimento]" displayFolder="" count="0" memberValueDatatype="20" unbalanced="0"/>
    <cacheHierarchy uniqueName="[Moradia].[0]" caption="0" attribute="1" defaultMemberUniqueName="[Moradia].[0].[All]" allUniqueName="[Moradia].[0].[All]" dimensionUniqueName="[Moradia]" displayFolder="" count="2" memberValueDatatype="130" unbalanced="0">
      <fieldsUsage count="2">
        <fieldUsage x="-1"/>
        <fieldUsage x="0"/>
      </fieldsUsage>
    </cacheHierarchy>
    <cacheHierarchy uniqueName="[Moradia].[Estimado custo]" caption="Estimado custo" attribute="1" defaultMemberUniqueName="[Moradia].[Estimado custo].[All]" allUniqueName="[Moradia].[Estimado custo].[All]" dimensionUniqueName="[Moradia]" displayFolder="" count="0" memberValueDatatype="20" unbalanced="0"/>
    <cacheHierarchy uniqueName="[Moradia].[Real  custo]" caption="Real  custo" attribute="1" defaultMemberUniqueName="[Moradia].[Real  custo].[All]" allUniqueName="[Moradia].[Real  custo].[All]" dimensionUniqueName="[Moradia]" displayFolder="" count="0" memberValueDatatype="5" unbalanced="0"/>
    <cacheHierarchy uniqueName="[Moradia].[Diferença]" caption="Diferença" attribute="1" defaultMemberUniqueName="[Moradia].[Diferença].[All]" allUniqueName="[Moradia].[Diferença].[All]" dimensionUniqueName="[Moradia]" displayFolder="" count="0" memberValueDatatype="5" unbalanced="0"/>
    <cacheHierarchy uniqueName="[Presentes].[0]" caption="0" attribute="1" defaultMemberUniqueName="[Presentes].[0].[All]" allUniqueName="[Presentes].[0].[All]" dimensionUniqueName="[Presentes]" displayFolder="" count="0" memberValueDatatype="130" unbalanced="0"/>
    <cacheHierarchy uniqueName="[Presentes].[Estimado  custo]" caption="Estimado  custo" attribute="1" defaultMemberUniqueName="[Presentes].[Estimado  custo].[All]" allUniqueName="[Presentes].[Estimado  custo].[All]" dimensionUniqueName="[Presentes]" displayFolder="" count="0" memberValueDatatype="130" unbalanced="0"/>
    <cacheHierarchy uniqueName="[Presentes].[Real  custo]" caption="Real  custo" attribute="1" defaultMemberUniqueName="[Presentes].[Real  custo].[All]" allUniqueName="[Presentes].[Real  custo].[All]" dimensionUniqueName="[Presentes]" displayFolder="" count="0" memberValueDatatype="130" unbalanced="0"/>
    <cacheHierarchy uniqueName="[Presentes].[Diferença]" caption="Diferença" attribute="1" defaultMemberUniqueName="[Presentes].[Diferença].[All]" allUniqueName="[Presentes].[Diferença].[All]" dimensionUniqueName="[Presentes]" displayFolder="" count="0" memberValueDatatype="20" unbalanced="0"/>
    <cacheHierarchy uniqueName="[Measures].[__XL_Count Entretenimento]" caption="__XL_Count Entretenimento" measure="1" displayFolder="" measureGroup="Entretenimento" count="0" hidden="1"/>
    <cacheHierarchy uniqueName="[Measures].[__XL_Count Alimentação]" caption="__XL_Count Alimentação" measure="1" displayFolder="" measureGroup="Alimentação" count="0" hidden="1"/>
    <cacheHierarchy uniqueName="[Measures].[__XL_Count Animais_de_estimação]" caption="__XL_Count Animais_de_estimação" measure="1" displayFolder="" measureGroup="Animais_de_estimação" count="0" hidden="1"/>
    <cacheHierarchy uniqueName="[Measures].[__XL_Count Moradia]" caption="__XL_Count Moradia" measure="1" displayFolder="" measureGroup="Moradia" count="0" hidden="1"/>
    <cacheHierarchy uniqueName="[Measures].[__XL_Count Presentes]" caption="__XL_Count Presentes" measure="1" displayFolder="" measureGroup="Presentes" count="0" hidden="1"/>
    <cacheHierarchy uniqueName="[Measures].[__No measures defined]" caption="__No measures defined" measure="1" displayFolder="" count="0" hidden="1"/>
    <cacheHierarchy uniqueName="[Measures].[Soma de Diferença]" caption="Soma de Diferença" measure="1" displayFolder="" measureGroup="Alimentaçã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Real  custo]" caption="Contagem de Real  custo" measure="1" displayFolder="" measureGroup="Animais_de_estimaçã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agem de Estimado  custo]" caption="Contagem de Estimado  custo" measure="1" displayFolder="" measureGroup="Alimentaçã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Real  custo]" caption="Soma de Real  custo" measure="1" displayFolder="" measureGroup="Moradi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Diferença 2]" caption="Soma de Diferença 2" measure="1" displayFolder="" measureGroup="Moradi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Estimado custo]" caption="Soma de Estimado custo" measure="1" displayFolder="" measureGroup="Moradi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Real  custo 2]" caption="Soma de Real  custo 2" measure="1" displayFolder="" measureGroup="Entreteniment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0]" caption="Contagem de 0" measure="1" displayFolder="" measureGroup="Entreteniment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name="Alimentação" uniqueName="[Alimentação]" caption="Alimentação"/>
    <dimension name="Animais_de_estimação" uniqueName="[Animais_de_estimação]" caption="Animais_de_estimação"/>
    <dimension name="Entretenimento" uniqueName="[Entretenimento]" caption="Entretenimento"/>
    <dimension measure="1" name="Measures" uniqueName="[Measures]" caption="Measures"/>
    <dimension name="Moradia" uniqueName="[Moradia]" caption="Moradia"/>
    <dimension name="Presentes" uniqueName="[Presentes]" caption="Presentes"/>
  </dimensions>
  <measureGroups count="5">
    <measureGroup name="Alimentação" caption="Alimentação"/>
    <measureGroup name="Animais_de_estimação" caption="Animais_de_estimação"/>
    <measureGroup name="Entretenimento" caption="Entretenimento"/>
    <measureGroup name="Moradia" caption="Moradia"/>
    <measureGroup name="Presentes" caption="Presentes"/>
  </measureGroups>
  <maps count="5">
    <map measureGroup="0" dimension="0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5E4CA9-E3DB-4219-9484-11C29B8B6057}" name="Tabela dinâmica3" cacheId="9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3">
  <location ref="A3:C14" firstHeaderRow="0" firstDataRow="1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Real  custo" fld="2" baseField="0" baseItem="0"/>
    <dataField name="Soma de Estimado custo" fld="1" baseField="0" baseItem="0"/>
  </dataFields>
  <formats count="12"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">
      <pivotArea type="all" dataOnly="0" outline="0" fieldPosition="0"/>
    </format>
    <format dxfId="27">
      <pivotArea outline="0" collapsedLevelsAreSubtotals="1" fieldPosition="0"/>
    </format>
    <format dxfId="28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30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tretenimento]"/>
        <x15:activeTabTopLevelEntity name="[Alimentação]"/>
        <x15:activeTabTopLevelEntity name="[Animais_de_estimação]"/>
        <x15:activeTabTopLevelEntity name="[Moradia]"/>
        <x15:activeTabTopLevelEntity name="[Pres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abitação" displayName="Moradia" ref="B15:E26" totalsRowCount="1" headerRowDxfId="185" dataDxfId="183" totalsRowDxfId="181" headerRowBorderDxfId="184" tableBorderDxfId="182" totalsRowBorderDxfId="180">
  <tableColumns count="4">
    <tableColumn id="1" xr3:uid="{00000000-0010-0000-0000-000001000000}" name="0" totalsRowLabel="Subtotal" dataDxfId="179" totalsRowDxfId="19"/>
    <tableColumn id="2" xr3:uid="{00000000-0010-0000-0000-000002000000}" name="Estimado_x000a_custo" dataDxfId="178" totalsRowDxfId="18"/>
    <tableColumn id="3" xr3:uid="{00000000-0010-0000-0000-000003000000}" name="Real _x000a_custo" dataDxfId="177" totalsRowDxfId="17"/>
    <tableColumn id="4" xr3:uid="{00000000-0010-0000-0000-000004000000}" name="Diferença" totalsRowFunction="sum" dataDxfId="176" totalsRowDxfId="16">
      <calculatedColumnFormula>Moradia[[#This Row],[Estimado
custo]]-Moradia[[#This Row],[Real 
custo]]</calculatedColumnFormula>
    </tableColumn>
  </tableColumns>
  <tableStyleInfo name="Catálogo de endereços" showFirstColumn="0" showLastColumn="0" showRowStripes="1" showColumnStripes="0"/>
  <extLst>
    <ext xmlns:x14="http://schemas.microsoft.com/office/spreadsheetml/2009/9/main" uri="{504A1905-F514-4f6f-8877-14C23A59335A}">
      <x14:table altTextSummary="Insira os Custos reais e projetados de moradia nesta tabela. A diferença é calculada automaticamente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Animais de estimação" displayName="Animais_de_estimação" ref="B55:E61" totalsRowCount="1" headerRowDxfId="65" dataDxfId="63" totalsRowDxfId="62" headerRowBorderDxfId="64" totalsRowBorderDxfId="61">
  <tableColumns count="4">
    <tableColumn id="1" xr3:uid="{00000000-0010-0000-0900-000001000000}" name="0" totalsRowLabel="Subtotal" dataDxfId="60" totalsRowDxfId="59"/>
    <tableColumn id="2" xr3:uid="{00000000-0010-0000-0900-000002000000}" name="Estimado _x000a_custo" dataDxfId="58" totalsRowDxfId="57"/>
    <tableColumn id="3" xr3:uid="{00000000-0010-0000-0900-000003000000}" name="Real _x000a_custo" dataDxfId="56" totalsRowDxfId="55"/>
    <tableColumn id="4" xr3:uid="{00000000-0010-0000-0900-000004000000}" name="Diferença" totalsRowFunction="sum" dataDxfId="54" totalsRowDxfId="53">
      <calculatedColumnFormula>Animais_de_estimação[[#This Row],[Estimado 
custo]]-Animais_de_estimação[[#This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animais de estimação nesta tabela. A diferença é calculada automaticamente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CuidadosPessoais" displayName="CuidadosPessoais" ref="B64:E72" totalsRowCount="1" headerRowDxfId="52" dataDxfId="50" totalsRowDxfId="49" headerRowBorderDxfId="51" totalsRowBorderDxfId="48">
  <autoFilter ref="B64:E71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0" totalsRowLabel="Subtotal" dataDxfId="47" totalsRowDxfId="3"/>
    <tableColumn id="2" xr3:uid="{00000000-0010-0000-0B00-000002000000}" name="Estimado _x000a_custo" dataDxfId="46" totalsRowDxfId="2"/>
    <tableColumn id="3" xr3:uid="{00000000-0010-0000-0B00-000003000000}" name="Real _x000a_custo" dataDxfId="45" totalsRowDxfId="1"/>
    <tableColumn id="4" xr3:uid="{00000000-0010-0000-0B00-000004000000}" name="Diferença" totalsRowFunction="sum" dataDxfId="44" totalsRowDxfId="0">
      <calculatedColumnFormula>CuidadosPessoais[[#This Row],[Estimado 
custo]]-CuidadosPessoais[[#This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cuidados pessoais nesta tabela. A diferença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retenimento" displayName="Entretenimento" ref="G15:J25" totalsRowCount="1" headerRowDxfId="175" dataDxfId="173" totalsRowDxfId="171" headerRowBorderDxfId="174" tableBorderDxfId="172" totalsRowBorderDxfId="170" headerRowCellStyle="Normal">
  <autoFilter ref="G15:J2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0" totalsRowLabel="Subtotal" dataDxfId="169" totalsRowDxfId="168"/>
    <tableColumn id="2" xr3:uid="{00000000-0010-0000-0100-000002000000}" name="Estimado _x000a_custo" dataDxfId="167" totalsRowDxfId="166"/>
    <tableColumn id="3" xr3:uid="{00000000-0010-0000-0100-000003000000}" name="Real _x000a_custo" dataDxfId="165" totalsRowDxfId="164"/>
    <tableColumn id="4" xr3:uid="{00000000-0010-0000-0100-000004000000}" name="Diferença" totalsRowFunction="sum" dataDxfId="163" totalsRowDxfId="162">
      <calculatedColumnFormula>Entretenimento[[#This Row],[Estimado 
custo]]-Entretenimento[[#This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entretenimento nesta tabela. A diferença é calculada automaticamen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mpréstimos" displayName="Empréstimos" ref="G29:J36" totalsRowCount="1" headerRowDxfId="161" dataDxfId="159" totalsRowDxfId="157" headerRowBorderDxfId="160" tableBorderDxfId="158" totalsRowBorderDxfId="156">
  <autoFilter ref="G29:J35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0" totalsRowLabel="Subtotal" dataDxfId="155" totalsRowDxfId="154"/>
    <tableColumn id="2" xr3:uid="{00000000-0010-0000-0200-000002000000}" name="Estimado _x000a_custo" dataDxfId="153" totalsRowDxfId="152"/>
    <tableColumn id="3" xr3:uid="{00000000-0010-0000-0200-000003000000}" name="Real _x000a_custo" dataDxfId="151" totalsRowDxfId="150"/>
    <tableColumn id="4" xr3:uid="{00000000-0010-0000-0200-000004000000}" name="Diferença" totalsRowFunction="sum" dataDxfId="149" totalsRowDxfId="148">
      <calculatedColumnFormula>Empréstimos[[#This Row],[Estimado 
custo]]-Empréstimos[[#This Row],[Real 
custo]]</calculatedColumnFormula>
    </tableColumn>
  </tableColumns>
  <tableStyleInfo name="Catálogo de endereços" showFirstColumn="0" showLastColumn="0" showRowStripes="0" showColumnStripes="0"/>
  <extLst>
    <ext xmlns:x14="http://schemas.microsoft.com/office/spreadsheetml/2009/9/main" uri="{504A1905-F514-4f6f-8877-14C23A59335A}">
      <x14:table altTextSummary="Insira os Custos reais e projetados de empréstimo nesta tabela. A diferença é calculada automaticamen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e" displayName="Transporte" ref="B29:E37" totalsRowCount="1" headerRowDxfId="147" dataDxfId="145" totalsRowDxfId="143" headerRowBorderDxfId="146" tableBorderDxfId="144" totalsRowBorderDxfId="142">
  <autoFilter ref="B29:E3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0" totalsRowLabel="Subtotal" dataDxfId="141" totalsRowDxfId="140"/>
    <tableColumn id="2" xr3:uid="{00000000-0010-0000-0300-000002000000}" name="Estimado _x000a_custo" dataDxfId="139" totalsRowDxfId="138"/>
    <tableColumn id="3" xr3:uid="{00000000-0010-0000-0300-000003000000}" name="Real _x000a_custo" dataDxfId="137" totalsRowDxfId="136"/>
    <tableColumn id="4" xr3:uid="{00000000-0010-0000-0300-000004000000}" name="Diferença" totalsRowFunction="sum" dataDxfId="135" totalsRowDxfId="134">
      <calculatedColumnFormula>Transporte[[#This Row],[Estimado 
custo]]-Transporte[[#This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e transporte nesta tabela. A diferença é calculada automaticament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Seguro" displayName="Seguro" ref="B40:E45" totalsRowCount="1" headerRowDxfId="133" dataDxfId="131" totalsRowDxfId="129" headerRowBorderDxfId="132" tableBorderDxfId="130" totalsRowBorderDxfId="128">
  <autoFilter ref="B40:E44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0" totalsRowLabel="Subtotal" dataDxfId="127" totalsRowDxfId="126"/>
    <tableColumn id="2" xr3:uid="{00000000-0010-0000-0400-000002000000}" name="Estimado_x000a_custo" dataDxfId="125" totalsRowDxfId="124"/>
    <tableColumn id="3" xr3:uid="{00000000-0010-0000-0400-000003000000}" name="Real _x000a_custo" dataDxfId="123" totalsRowDxfId="122"/>
    <tableColumn id="4" xr3:uid="{00000000-0010-0000-0400-000004000000}" name="Diferença" totalsRowFunction="sum" dataDxfId="121" totalsRowDxfId="120">
      <calculatedColumnFormula>Seguro[[#This Row],[Estimado
custo]]-Seguro[[#This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e seguro nesta tabela. A diferença é calculada automaticament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Impostos" displayName="Impostos" ref="G40:J45" totalsRowCount="1" headerRowDxfId="119" dataDxfId="117" totalsRowDxfId="115" headerRowBorderDxfId="118" tableBorderDxfId="116" totalsRowBorderDxfId="114">
  <autoFilter ref="G40:J44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0" totalsRowLabel="Subtotal" dataDxfId="113" totalsRowDxfId="112"/>
    <tableColumn id="2" xr3:uid="{00000000-0010-0000-0500-000002000000}" name="Estimado _x000a_custo" dataDxfId="111" totalsRowDxfId="110"/>
    <tableColumn id="3" xr3:uid="{00000000-0010-0000-0500-000003000000}" name="Real _x000a_custo" dataDxfId="109" totalsRowDxfId="108"/>
    <tableColumn id="4" xr3:uid="{00000000-0010-0000-0500-000004000000}" name="Diferença" totalsRowFunction="sum" dataDxfId="107" totalsRowDxfId="106">
      <calculatedColumnFormula>Impostos[[#This Row],[Estimado 
custo]]-Impostos[[#This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e impostos nesta tabela. A diferença é calculada automaticament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Poupança" displayName="Poupança" ref="G48:J52" totalsRowCount="1" headerRowDxfId="105" dataDxfId="103" totalsRowDxfId="102" headerRowBorderDxfId="104" totalsRowBorderDxfId="101">
  <autoFilter ref="G48:J51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0" totalsRowLabel="Subtotal" dataDxfId="100" totalsRowDxfId="99"/>
    <tableColumn id="2" xr3:uid="{00000000-0010-0000-0600-000002000000}" name="Estimado _x000a_custo" dataDxfId="98" totalsRowDxfId="97"/>
    <tableColumn id="3" xr3:uid="{00000000-0010-0000-0600-000003000000}" name="Real _x000a_custo" dataDxfId="96" totalsRowDxfId="95"/>
    <tableColumn id="4" xr3:uid="{00000000-0010-0000-0600-000004000000}" name="Diferença" totalsRowFunction="sum" dataDxfId="94" totalsRowDxfId="93">
      <calculatedColumnFormula>Poupança[[#This Row],[Estimado 
custo]]-Poupança[[#This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a poupança ou investimentos nesta tabela. A diferença é calculada automaticamente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Alimentação" displayName="Alimentação" ref="B48:E52" totalsRowCount="1" headerRowDxfId="92" dataDxfId="90" totalsRowDxfId="88" headerRowBorderDxfId="91" tableBorderDxfId="89" totalsRowBorderDxfId="87">
  <autoFilter ref="B48:E51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0" totalsRowLabel="Subtotal" dataDxfId="86" totalsRowDxfId="85"/>
    <tableColumn id="2" xr3:uid="{00000000-0010-0000-0700-000002000000}" name="Estimado _x000a_custo" dataDxfId="84" totalsRowDxfId="83"/>
    <tableColumn id="3" xr3:uid="{00000000-0010-0000-0700-000003000000}" name="Real _x000a_custo" dataDxfId="82" totalsRowDxfId="81"/>
    <tableColumn id="4" xr3:uid="{00000000-0010-0000-0700-000004000000}" name="Diferença" totalsRowFunction="sum" dataDxfId="80" totalsRowDxfId="79">
      <calculatedColumnFormula>Alimentação[[#This Row],[Estimado 
custo]]-Alimentação[[#This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alimentação nesta tabela. A diferença é calculada automaticamente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Presentes" displayName="Presentes" ref="G55:J59" totalsRowCount="1" headerRowDxfId="78" dataDxfId="76" totalsRowDxfId="75" headerRowBorderDxfId="77" totalsRowBorderDxfId="74">
  <autoFilter ref="G55:J58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0" totalsRowLabel="Subtotal" dataDxfId="73" totalsRowDxfId="72"/>
    <tableColumn id="2" xr3:uid="{00000000-0010-0000-0800-000002000000}" name="Estimado _x000a_custo" dataDxfId="71" totalsRowDxfId="70"/>
    <tableColumn id="3" xr3:uid="{00000000-0010-0000-0800-000003000000}" name="Real _x000a_custo" dataDxfId="69" totalsRowDxfId="68"/>
    <tableColumn id="4" xr3:uid="{00000000-0010-0000-0800-000004000000}" name="Diferença" totalsRowFunction="sum" dataDxfId="67" totalsRowDxfId="66">
      <calculatedColumnFormula>Presentes[[#This Row],[Estimado 
custo]]-Presentes[[#This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presentes e doações nesta tabela. A diferença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A3AC8-CDD4-4B49-951B-232B2CFFBAC8}">
  <dimension ref="A3:C14"/>
  <sheetViews>
    <sheetView workbookViewId="0">
      <selection activeCell="D16" sqref="D16"/>
    </sheetView>
  </sheetViews>
  <sheetFormatPr defaultRowHeight="12.75" x14ac:dyDescent="0.2"/>
  <cols>
    <col min="1" max="1" width="20.140625" style="65" bestFit="1" customWidth="1"/>
    <col min="2" max="2" width="16.5703125" style="65" bestFit="1" customWidth="1"/>
    <col min="3" max="3" width="20.140625" style="65" bestFit="1" customWidth="1"/>
    <col min="4" max="4" width="12.85546875" style="65" bestFit="1" customWidth="1"/>
    <col min="5" max="5" width="6" style="65" bestFit="1" customWidth="1"/>
    <col min="6" max="6" width="5.5703125" style="65" bestFit="1" customWidth="1"/>
    <col min="7" max="7" width="6.28515625" style="65" bestFit="1" customWidth="1"/>
    <col min="8" max="8" width="6.42578125" style="65" bestFit="1" customWidth="1"/>
    <col min="9" max="9" width="6" style="65" bestFit="1" customWidth="1"/>
    <col min="10" max="10" width="12" style="65" bestFit="1" customWidth="1"/>
    <col min="11" max="11" width="16.5703125" style="65" bestFit="1" customWidth="1"/>
    <col min="12" max="12" width="5" style="65" bestFit="1" customWidth="1"/>
    <col min="13" max="13" width="15.85546875" style="65" bestFit="1" customWidth="1"/>
    <col min="14" max="14" width="6" style="65" bestFit="1" customWidth="1"/>
    <col min="15" max="15" width="5.5703125" style="65" bestFit="1" customWidth="1"/>
    <col min="16" max="16" width="6.28515625" style="65" bestFit="1" customWidth="1"/>
    <col min="17" max="17" width="6.42578125" style="65" bestFit="1" customWidth="1"/>
    <col min="18" max="18" width="6" style="65" bestFit="1" customWidth="1"/>
    <col min="19" max="19" width="12" style="65" bestFit="1" customWidth="1"/>
    <col min="20" max="20" width="24.5703125" style="65" bestFit="1" customWidth="1"/>
    <col min="21" max="21" width="21" style="65" bestFit="1" customWidth="1"/>
    <col min="22" max="40" width="19.85546875" style="65" bestFit="1" customWidth="1"/>
    <col min="41" max="41" width="20.140625" style="65" bestFit="1" customWidth="1"/>
    <col min="42" max="42" width="21" style="65" bestFit="1" customWidth="1"/>
    <col min="43" max="16384" width="9.140625" style="65"/>
  </cols>
  <sheetData>
    <row r="3" spans="1:3" x14ac:dyDescent="0.2">
      <c r="A3" s="65" t="s">
        <v>78</v>
      </c>
      <c r="B3" s="65" t="s">
        <v>80</v>
      </c>
      <c r="C3" s="65" t="s">
        <v>81</v>
      </c>
    </row>
    <row r="4" spans="1:3" x14ac:dyDescent="0.2">
      <c r="A4" s="66" t="s">
        <v>12</v>
      </c>
      <c r="B4" s="90">
        <v>8</v>
      </c>
      <c r="C4" s="90">
        <v>50</v>
      </c>
    </row>
    <row r="5" spans="1:3" x14ac:dyDescent="0.2">
      <c r="A5" s="66" t="s">
        <v>14</v>
      </c>
      <c r="B5" s="90">
        <v>10</v>
      </c>
      <c r="C5" s="90">
        <v>10</v>
      </c>
    </row>
    <row r="6" spans="1:3" x14ac:dyDescent="0.2">
      <c r="A6" s="66" t="s">
        <v>10</v>
      </c>
      <c r="B6" s="90">
        <v>56</v>
      </c>
      <c r="C6" s="90">
        <v>100</v>
      </c>
    </row>
    <row r="7" spans="1:3" x14ac:dyDescent="0.2">
      <c r="A7" s="66" t="s">
        <v>11</v>
      </c>
      <c r="B7" s="90">
        <v>28</v>
      </c>
      <c r="C7" s="90">
        <v>22</v>
      </c>
    </row>
    <row r="8" spans="1:3" x14ac:dyDescent="0.2">
      <c r="A8" s="66" t="s">
        <v>8</v>
      </c>
      <c r="B8" s="90">
        <v>750</v>
      </c>
      <c r="C8" s="90">
        <v>950</v>
      </c>
    </row>
    <row r="9" spans="1:3" x14ac:dyDescent="0.2">
      <c r="A9" s="66" t="s">
        <v>15</v>
      </c>
      <c r="B9" s="90">
        <v>0</v>
      </c>
      <c r="C9" s="90">
        <v>23</v>
      </c>
    </row>
    <row r="10" spans="1:3" x14ac:dyDescent="0.2">
      <c r="A10" s="66" t="s">
        <v>17</v>
      </c>
      <c r="B10" s="90">
        <v>200</v>
      </c>
      <c r="C10" s="90">
        <v>100</v>
      </c>
    </row>
    <row r="11" spans="1:3" x14ac:dyDescent="0.2">
      <c r="A11" s="66" t="s">
        <v>16</v>
      </c>
      <c r="B11" s="90">
        <v>0</v>
      </c>
      <c r="C11" s="90">
        <v>0</v>
      </c>
    </row>
    <row r="12" spans="1:3" x14ac:dyDescent="0.2">
      <c r="A12" s="66" t="s">
        <v>9</v>
      </c>
      <c r="B12" s="90">
        <v>102.45</v>
      </c>
      <c r="C12" s="90">
        <v>100</v>
      </c>
    </row>
    <row r="13" spans="1:3" x14ac:dyDescent="0.2">
      <c r="A13" s="66" t="s">
        <v>13</v>
      </c>
      <c r="B13" s="90">
        <v>34</v>
      </c>
      <c r="C13" s="90">
        <v>34</v>
      </c>
    </row>
    <row r="14" spans="1:3" x14ac:dyDescent="0.2">
      <c r="A14" s="66" t="s">
        <v>79</v>
      </c>
      <c r="B14" s="90">
        <v>1188.45</v>
      </c>
      <c r="C14" s="90">
        <v>1389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81"/>
  <sheetViews>
    <sheetView showGridLines="0" tabSelected="1" zoomScaleNormal="100" zoomScaleSheetLayoutView="40" workbookViewId="0">
      <selection activeCell="D67" sqref="D67"/>
    </sheetView>
  </sheetViews>
  <sheetFormatPr defaultColWidth="8.85546875" defaultRowHeight="12.75" x14ac:dyDescent="0.2"/>
  <cols>
    <col min="1" max="1" width="1.42578125" style="4" customWidth="1"/>
    <col min="2" max="2" width="34.42578125" customWidth="1"/>
    <col min="3" max="5" width="20.7109375" customWidth="1"/>
    <col min="6" max="6" width="15.7109375" customWidth="1"/>
    <col min="7" max="7" width="39.7109375" customWidth="1"/>
    <col min="8" max="10" width="20.7109375" customWidth="1"/>
    <col min="11" max="11" width="2.7109375" customWidth="1"/>
  </cols>
  <sheetData>
    <row r="1" spans="1:10" s="1" customFormat="1" ht="19.899999999999999" customHeight="1" x14ac:dyDescent="0.25">
      <c r="A1" s="3"/>
    </row>
    <row r="2" spans="1:10" s="1" customFormat="1" ht="94.9" customHeight="1" x14ac:dyDescent="0.45">
      <c r="A2" s="6"/>
      <c r="B2" s="67" t="s">
        <v>0</v>
      </c>
      <c r="C2" s="67"/>
      <c r="D2" s="67"/>
      <c r="E2" s="67"/>
      <c r="F2" s="67"/>
      <c r="G2" s="67"/>
      <c r="H2" s="67"/>
      <c r="I2" s="9"/>
      <c r="J2" s="9"/>
    </row>
    <row r="3" spans="1:10" ht="15" customHeight="1" x14ac:dyDescent="0.2"/>
    <row r="4" spans="1:10" ht="30" customHeight="1" x14ac:dyDescent="0.2">
      <c r="B4" s="73" t="s">
        <v>1</v>
      </c>
      <c r="C4" s="74"/>
      <c r="D4" s="10"/>
      <c r="E4" s="70" t="s">
        <v>45</v>
      </c>
      <c r="F4" s="70"/>
      <c r="G4" s="70"/>
      <c r="H4" s="76">
        <f>C7-J67</f>
        <v>3161</v>
      </c>
    </row>
    <row r="5" spans="1:10" ht="30" customHeight="1" x14ac:dyDescent="0.2">
      <c r="B5" s="11" t="s">
        <v>2</v>
      </c>
      <c r="C5" s="44">
        <v>5000</v>
      </c>
      <c r="E5" s="70"/>
      <c r="F5" s="70"/>
      <c r="G5" s="70"/>
      <c r="H5" s="76"/>
      <c r="I5" s="12"/>
    </row>
    <row r="6" spans="1:10" ht="30" customHeight="1" x14ac:dyDescent="0.2">
      <c r="B6" s="13" t="s">
        <v>3</v>
      </c>
      <c r="C6" s="45">
        <v>700</v>
      </c>
      <c r="E6" s="71" t="s">
        <v>46</v>
      </c>
      <c r="F6" s="71"/>
      <c r="G6" s="71"/>
      <c r="H6" s="77">
        <f>C12-J69</f>
        <v>4421.55</v>
      </c>
      <c r="I6" s="12"/>
    </row>
    <row r="7" spans="1:10" ht="30" customHeight="1" x14ac:dyDescent="0.2">
      <c r="B7" s="14" t="s">
        <v>4</v>
      </c>
      <c r="C7" s="46">
        <f>SUM(C5:C6)</f>
        <v>5700</v>
      </c>
      <c r="E7" s="71"/>
      <c r="F7" s="71"/>
      <c r="G7" s="71"/>
      <c r="H7" s="77"/>
      <c r="I7" s="12"/>
    </row>
    <row r="8" spans="1:10" ht="30" customHeight="1" x14ac:dyDescent="0.2">
      <c r="E8" s="72" t="s">
        <v>47</v>
      </c>
      <c r="F8" s="72"/>
      <c r="G8" s="72"/>
      <c r="H8" s="78">
        <f>H6-H4</f>
        <v>1260.5500000000002</v>
      </c>
      <c r="I8" s="12"/>
    </row>
    <row r="9" spans="1:10" ht="30" customHeight="1" x14ac:dyDescent="0.2">
      <c r="B9" s="73" t="s">
        <v>5</v>
      </c>
      <c r="C9" s="75"/>
      <c r="D9" s="10"/>
      <c r="E9" s="72"/>
      <c r="F9" s="72"/>
      <c r="G9" s="72"/>
      <c r="H9" s="78"/>
      <c r="I9" s="15"/>
    </row>
    <row r="10" spans="1:10" ht="30" customHeight="1" x14ac:dyDescent="0.2">
      <c r="B10" s="13" t="s">
        <v>2</v>
      </c>
      <c r="C10" s="45">
        <v>5500</v>
      </c>
      <c r="I10" s="12"/>
    </row>
    <row r="11" spans="1:10" ht="30" customHeight="1" x14ac:dyDescent="0.2">
      <c r="B11" s="16" t="s">
        <v>3</v>
      </c>
      <c r="C11" s="47">
        <v>800</v>
      </c>
      <c r="E11" s="12"/>
      <c r="H11" s="57"/>
      <c r="I11" s="12"/>
    </row>
    <row r="12" spans="1:10" ht="30" customHeight="1" x14ac:dyDescent="0.2">
      <c r="B12" s="14" t="s">
        <v>4</v>
      </c>
      <c r="C12" s="46">
        <f>SUM(C10:C11)</f>
        <v>6300</v>
      </c>
    </row>
    <row r="13" spans="1:10" ht="37.9" customHeight="1" x14ac:dyDescent="0.2">
      <c r="B13" s="17"/>
      <c r="C13" s="56"/>
    </row>
    <row r="14" spans="1:10" s="2" customFormat="1" ht="30" customHeight="1" x14ac:dyDescent="0.4">
      <c r="A14" s="19"/>
      <c r="B14" s="22" t="s">
        <v>6</v>
      </c>
      <c r="C14" s="7"/>
      <c r="D14" s="8"/>
      <c r="E14" s="8"/>
      <c r="G14" s="21" t="s">
        <v>49</v>
      </c>
      <c r="H14" s="7"/>
      <c r="I14" s="7"/>
      <c r="J14" s="7"/>
    </row>
    <row r="15" spans="1:10" ht="48" customHeight="1" x14ac:dyDescent="0.25">
      <c r="B15" s="23" t="s">
        <v>7</v>
      </c>
      <c r="C15" s="24" t="s">
        <v>42</v>
      </c>
      <c r="D15" s="24" t="s">
        <v>44</v>
      </c>
      <c r="E15" s="25" t="s">
        <v>48</v>
      </c>
      <c r="F15" s="5"/>
      <c r="G15" s="26" t="s">
        <v>7</v>
      </c>
      <c r="H15" s="27" t="s">
        <v>43</v>
      </c>
      <c r="I15" s="27" t="s">
        <v>44</v>
      </c>
      <c r="J15" s="28" t="s">
        <v>48</v>
      </c>
    </row>
    <row r="16" spans="1:10" ht="30" customHeight="1" x14ac:dyDescent="0.25">
      <c r="B16" s="29" t="s">
        <v>8</v>
      </c>
      <c r="C16" s="48">
        <v>950</v>
      </c>
      <c r="D16" s="48">
        <v>750</v>
      </c>
      <c r="E16" s="48">
        <f>Moradia[[#This Row],[Estimado
custo]]-Moradia[[#This Row],[Real 
custo]]</f>
        <v>200</v>
      </c>
      <c r="F16" s="5"/>
      <c r="G16" s="30" t="s">
        <v>72</v>
      </c>
      <c r="H16" s="49">
        <v>50</v>
      </c>
      <c r="I16" s="49">
        <v>50</v>
      </c>
      <c r="J16" s="49">
        <f>Entretenimento[[#This Row],[Estimado 
custo]]-Entretenimento[[#This Row],[Real 
custo]]</f>
        <v>0</v>
      </c>
    </row>
    <row r="17" spans="1:10" ht="30" customHeight="1" x14ac:dyDescent="0.25">
      <c r="B17" s="29" t="s">
        <v>9</v>
      </c>
      <c r="C17" s="48">
        <v>100</v>
      </c>
      <c r="D17" s="48">
        <v>102.45</v>
      </c>
      <c r="E17" s="48">
        <f>Moradia[[#This Row],[Estimado
custo]]-Moradia[[#This Row],[Real 
custo]]</f>
        <v>-2.4500000000000028</v>
      </c>
      <c r="F17" s="5"/>
      <c r="G17" s="30" t="s">
        <v>50</v>
      </c>
      <c r="H17" s="49"/>
      <c r="I17" s="49"/>
      <c r="J17" s="49">
        <f>Entretenimento[[#This Row],[Estimado 
custo]]-Entretenimento[[#This Row],[Real 
custo]]</f>
        <v>0</v>
      </c>
    </row>
    <row r="18" spans="1:10" ht="30" customHeight="1" x14ac:dyDescent="0.25">
      <c r="B18" s="29" t="s">
        <v>10</v>
      </c>
      <c r="C18" s="48">
        <v>100</v>
      </c>
      <c r="D18" s="48">
        <v>56</v>
      </c>
      <c r="E18" s="48">
        <f>Moradia[[#This Row],[Estimado
custo]]-Moradia[[#This Row],[Real 
custo]]</f>
        <v>44</v>
      </c>
      <c r="F18" s="5"/>
      <c r="G18" s="30" t="s">
        <v>51</v>
      </c>
      <c r="H18" s="49"/>
      <c r="I18" s="49"/>
      <c r="J18" s="49">
        <f>Entretenimento[[#This Row],[Estimado 
custo]]-Entretenimento[[#This Row],[Real 
custo]]</f>
        <v>0</v>
      </c>
    </row>
    <row r="19" spans="1:10" ht="30" customHeight="1" x14ac:dyDescent="0.25">
      <c r="B19" s="29" t="s">
        <v>11</v>
      </c>
      <c r="C19" s="48">
        <v>22</v>
      </c>
      <c r="D19" s="48">
        <v>28</v>
      </c>
      <c r="E19" s="48">
        <f>Moradia[[#This Row],[Estimado
custo]]-Moradia[[#This Row],[Real 
custo]]</f>
        <v>-6</v>
      </c>
      <c r="F19" s="5"/>
      <c r="G19" s="30" t="s">
        <v>52</v>
      </c>
      <c r="H19" s="49"/>
      <c r="I19" s="49"/>
      <c r="J19" s="49">
        <f>Entretenimento[[#This Row],[Estimado 
custo]]-Entretenimento[[#This Row],[Real 
custo]]</f>
        <v>0</v>
      </c>
    </row>
    <row r="20" spans="1:10" ht="30" customHeight="1" x14ac:dyDescent="0.25">
      <c r="B20" s="29" t="s">
        <v>12</v>
      </c>
      <c r="C20" s="48">
        <v>50</v>
      </c>
      <c r="D20" s="48">
        <v>8</v>
      </c>
      <c r="E20" s="48">
        <f>Moradia[[#This Row],[Estimado
custo]]-Moradia[[#This Row],[Real 
custo]]</f>
        <v>42</v>
      </c>
      <c r="F20" s="5"/>
      <c r="G20" s="30" t="s">
        <v>53</v>
      </c>
      <c r="H20" s="49"/>
      <c r="I20" s="49"/>
      <c r="J20" s="49">
        <f>Entretenimento[[#This Row],[Estimado 
custo]]-Entretenimento[[#This Row],[Real 
custo]]</f>
        <v>0</v>
      </c>
    </row>
    <row r="21" spans="1:10" ht="30" customHeight="1" x14ac:dyDescent="0.25">
      <c r="B21" s="29" t="s">
        <v>13</v>
      </c>
      <c r="C21" s="48">
        <v>34</v>
      </c>
      <c r="D21" s="48">
        <v>34</v>
      </c>
      <c r="E21" s="48">
        <f>Moradia[[#This Row],[Estimado
custo]]-Moradia[[#This Row],[Real 
custo]]</f>
        <v>0</v>
      </c>
      <c r="F21" s="5"/>
      <c r="G21" s="30" t="s">
        <v>54</v>
      </c>
      <c r="H21" s="49"/>
      <c r="I21" s="49"/>
      <c r="J21" s="49">
        <f>Entretenimento[[#This Row],[Estimado 
custo]]-Entretenimento[[#This Row],[Real 
custo]]</f>
        <v>0</v>
      </c>
    </row>
    <row r="22" spans="1:10" ht="30" customHeight="1" x14ac:dyDescent="0.25">
      <c r="B22" s="29" t="s">
        <v>14</v>
      </c>
      <c r="C22" s="48">
        <v>10</v>
      </c>
      <c r="D22" s="48">
        <v>10</v>
      </c>
      <c r="E22" s="48">
        <f>Moradia[[#This Row],[Estimado
custo]]-Moradia[[#This Row],[Real 
custo]]</f>
        <v>0</v>
      </c>
      <c r="F22" s="5"/>
      <c r="G22" s="30" t="s">
        <v>70</v>
      </c>
      <c r="H22" s="49"/>
      <c r="I22" s="49"/>
      <c r="J22" s="49">
        <f>Entretenimento[[#This Row],[Estimado 
custo]]-Entretenimento[[#This Row],[Real 
custo]]</f>
        <v>0</v>
      </c>
    </row>
    <row r="23" spans="1:10" ht="30" customHeight="1" x14ac:dyDescent="0.25">
      <c r="B23" s="29" t="s">
        <v>15</v>
      </c>
      <c r="C23" s="48">
        <v>23</v>
      </c>
      <c r="D23" s="48">
        <v>0</v>
      </c>
      <c r="E23" s="48">
        <f>Moradia[[#This Row],[Estimado
custo]]-Moradia[[#This Row],[Real 
custo]]</f>
        <v>23</v>
      </c>
      <c r="F23" s="5"/>
      <c r="G23" s="30" t="s">
        <v>71</v>
      </c>
      <c r="H23" s="49"/>
      <c r="I23" s="49"/>
      <c r="J23" s="49">
        <f>Entretenimento[[#This Row],[Estimado 
custo]]-Entretenimento[[#This Row],[Real 
custo]]</f>
        <v>0</v>
      </c>
    </row>
    <row r="24" spans="1:10" ht="30" customHeight="1" x14ac:dyDescent="0.25">
      <c r="B24" s="29" t="s">
        <v>16</v>
      </c>
      <c r="C24" s="48">
        <v>0</v>
      </c>
      <c r="D24" s="48">
        <v>0</v>
      </c>
      <c r="E24" s="48">
        <f>Moradia[[#This Row],[Estimado
custo]]-Moradia[[#This Row],[Real 
custo]]</f>
        <v>0</v>
      </c>
      <c r="F24" s="5"/>
      <c r="G24" s="30" t="s">
        <v>17</v>
      </c>
      <c r="H24" s="49"/>
      <c r="I24" s="49"/>
      <c r="J24" s="49">
        <f>Entretenimento[[#This Row],[Estimado 
custo]]-Entretenimento[[#This Row],[Real 
custo]]</f>
        <v>0</v>
      </c>
    </row>
    <row r="25" spans="1:10" ht="30" customHeight="1" x14ac:dyDescent="0.25">
      <c r="B25" s="29" t="s">
        <v>17</v>
      </c>
      <c r="C25" s="48">
        <v>100</v>
      </c>
      <c r="D25" s="48">
        <v>200</v>
      </c>
      <c r="E25" s="48">
        <f>Moradia[[#This Row],[Estimado
custo]]-Moradia[[#This Row],[Real 
custo]]</f>
        <v>-100</v>
      </c>
      <c r="F25" s="5"/>
      <c r="G25" s="31" t="s">
        <v>18</v>
      </c>
      <c r="H25" s="50"/>
      <c r="I25" s="50"/>
      <c r="J25" s="51">
        <f>SUBTOTAL(109,Entretenimento[Diferença])</f>
        <v>0</v>
      </c>
    </row>
    <row r="26" spans="1:10" ht="30" customHeight="1" x14ac:dyDescent="0.25">
      <c r="B26" s="52" t="s">
        <v>18</v>
      </c>
      <c r="C26" s="58"/>
      <c r="D26" s="58"/>
      <c r="E26" s="48">
        <f>SUBTOTAL(109,Moradia[Diferença])</f>
        <v>200.55</v>
      </c>
      <c r="F26" s="5"/>
      <c r="G26" s="32"/>
      <c r="H26" s="32"/>
      <c r="I26" s="32"/>
      <c r="J26" s="32"/>
    </row>
    <row r="27" spans="1:10" ht="37.9" customHeight="1" x14ac:dyDescent="0.25">
      <c r="B27" s="33"/>
      <c r="C27" s="59"/>
      <c r="D27" s="59"/>
      <c r="E27" s="59"/>
      <c r="F27" s="5"/>
      <c r="G27" s="32"/>
      <c r="H27" s="32"/>
      <c r="I27" s="32"/>
      <c r="J27" s="32"/>
    </row>
    <row r="28" spans="1:10" s="2" customFormat="1" ht="30" customHeight="1" x14ac:dyDescent="0.25">
      <c r="A28" s="20"/>
      <c r="B28" s="79" t="s">
        <v>19</v>
      </c>
      <c r="C28" s="80"/>
      <c r="D28" s="80"/>
      <c r="E28" s="80"/>
      <c r="F28" s="34"/>
      <c r="G28" s="81" t="s">
        <v>55</v>
      </c>
      <c r="H28" s="81"/>
      <c r="I28" s="81"/>
      <c r="J28" s="81"/>
    </row>
    <row r="29" spans="1:10" ht="48" customHeight="1" x14ac:dyDescent="0.25">
      <c r="B29" s="35" t="s">
        <v>7</v>
      </c>
      <c r="C29" s="27" t="s">
        <v>43</v>
      </c>
      <c r="D29" s="27" t="s">
        <v>44</v>
      </c>
      <c r="E29" s="28" t="s">
        <v>48</v>
      </c>
      <c r="F29" s="5"/>
      <c r="G29" s="36" t="s">
        <v>7</v>
      </c>
      <c r="H29" s="27" t="s">
        <v>43</v>
      </c>
      <c r="I29" s="27" t="s">
        <v>44</v>
      </c>
      <c r="J29" s="28" t="s">
        <v>48</v>
      </c>
    </row>
    <row r="30" spans="1:10" ht="30" customHeight="1" x14ac:dyDescent="0.25">
      <c r="B30" s="30" t="s">
        <v>20</v>
      </c>
      <c r="C30" s="49"/>
      <c r="D30" s="49"/>
      <c r="E30" s="49">
        <f>Transporte[[#This Row],[Estimado 
custo]]-Transporte[[#This Row],[Real 
custo]]</f>
        <v>0</v>
      </c>
      <c r="F30" s="5"/>
      <c r="G30" s="30" t="s">
        <v>77</v>
      </c>
      <c r="H30" s="49"/>
      <c r="I30" s="49"/>
      <c r="J30" s="49">
        <f>Empréstimos[[#This Row],[Estimado 
custo]]-Empréstimos[[#This Row],[Real 
custo]]</f>
        <v>0</v>
      </c>
    </row>
    <row r="31" spans="1:10" ht="30" customHeight="1" x14ac:dyDescent="0.25">
      <c r="B31" s="30" t="s">
        <v>21</v>
      </c>
      <c r="C31" s="49"/>
      <c r="D31" s="49"/>
      <c r="E31" s="49">
        <f>Transporte[[#This Row],[Estimado 
custo]]-Transporte[[#This Row],[Real 
custo]]</f>
        <v>0</v>
      </c>
      <c r="F31" s="5"/>
      <c r="G31" s="30" t="s">
        <v>76</v>
      </c>
      <c r="H31" s="49"/>
      <c r="I31" s="49"/>
      <c r="J31" s="49">
        <f>Empréstimos[[#This Row],[Estimado 
custo]]-Empréstimos[[#This Row],[Real 
custo]]</f>
        <v>0</v>
      </c>
    </row>
    <row r="32" spans="1:10" ht="30" customHeight="1" x14ac:dyDescent="0.25">
      <c r="B32" s="30" t="s">
        <v>22</v>
      </c>
      <c r="C32" s="49"/>
      <c r="D32" s="49"/>
      <c r="E32" s="49">
        <f>Transporte[[#This Row],[Estimado 
custo]]-Transporte[[#This Row],[Real 
custo]]</f>
        <v>0</v>
      </c>
      <c r="F32" s="5"/>
      <c r="G32" s="30" t="s">
        <v>75</v>
      </c>
      <c r="H32" s="49"/>
      <c r="I32" s="49"/>
      <c r="J32" s="49">
        <f>Empréstimos[[#This Row],[Estimado 
custo]]-Empréstimos[[#This Row],[Real 
custo]]</f>
        <v>0</v>
      </c>
    </row>
    <row r="33" spans="1:10" ht="30" customHeight="1" x14ac:dyDescent="0.25">
      <c r="B33" s="30" t="s">
        <v>23</v>
      </c>
      <c r="C33" s="49"/>
      <c r="D33" s="49"/>
      <c r="E33" s="49">
        <f>Transporte[[#This Row],[Estimado 
custo]]-Transporte[[#This Row],[Real 
custo]]</f>
        <v>0</v>
      </c>
      <c r="F33" s="5"/>
      <c r="G33" s="30" t="s">
        <v>74</v>
      </c>
      <c r="H33" s="49"/>
      <c r="I33" s="49"/>
      <c r="J33" s="49">
        <f>Empréstimos[[#This Row],[Estimado 
custo]]-Empréstimos[[#This Row],[Real 
custo]]</f>
        <v>0</v>
      </c>
    </row>
    <row r="34" spans="1:10" ht="30" customHeight="1" x14ac:dyDescent="0.25">
      <c r="B34" s="30" t="s">
        <v>24</v>
      </c>
      <c r="C34" s="49"/>
      <c r="D34" s="49"/>
      <c r="E34" s="49">
        <f>Transporte[[#This Row],[Estimado 
custo]]-Transporte[[#This Row],[Real 
custo]]</f>
        <v>0</v>
      </c>
      <c r="F34" s="5"/>
      <c r="G34" s="30" t="s">
        <v>73</v>
      </c>
      <c r="H34" s="49"/>
      <c r="I34" s="49"/>
      <c r="J34" s="49">
        <f>Empréstimos[[#This Row],[Estimado 
custo]]-Empréstimos[[#This Row],[Real 
custo]]</f>
        <v>0</v>
      </c>
    </row>
    <row r="35" spans="1:10" ht="30" customHeight="1" x14ac:dyDescent="0.25">
      <c r="B35" s="30" t="s">
        <v>25</v>
      </c>
      <c r="C35" s="49"/>
      <c r="D35" s="49"/>
      <c r="E35" s="49">
        <f>Transporte[[#This Row],[Estimado 
custo]]-Transporte[[#This Row],[Real 
custo]]</f>
        <v>0</v>
      </c>
      <c r="F35" s="5"/>
      <c r="G35" s="30" t="s">
        <v>17</v>
      </c>
      <c r="H35" s="49"/>
      <c r="I35" s="49"/>
      <c r="J35" s="49">
        <f>Empréstimos[[#This Row],[Estimado 
custo]]-Empréstimos[[#This Row],[Real 
custo]]</f>
        <v>0</v>
      </c>
    </row>
    <row r="36" spans="1:10" ht="30" customHeight="1" x14ac:dyDescent="0.25">
      <c r="B36" s="30" t="s">
        <v>17</v>
      </c>
      <c r="C36" s="49"/>
      <c r="D36" s="49"/>
      <c r="E36" s="49">
        <f>Transporte[[#This Row],[Estimado 
custo]]-Transporte[[#This Row],[Real 
custo]]</f>
        <v>0</v>
      </c>
      <c r="F36" s="5"/>
      <c r="G36" s="31" t="s">
        <v>18</v>
      </c>
      <c r="H36" s="53"/>
      <c r="I36" s="53"/>
      <c r="J36" s="51">
        <f>SUBTOTAL(109,Empréstimos[Diferença])</f>
        <v>0</v>
      </c>
    </row>
    <row r="37" spans="1:10" ht="30" customHeight="1" x14ac:dyDescent="0.25">
      <c r="B37" s="31" t="s">
        <v>18</v>
      </c>
      <c r="C37" s="53"/>
      <c r="D37" s="53"/>
      <c r="E37" s="51">
        <f>SUBTOTAL(109,Transporte[Diferença])</f>
        <v>0</v>
      </c>
      <c r="F37" s="5"/>
      <c r="G37" s="33"/>
      <c r="H37" s="61"/>
      <c r="I37" s="61"/>
      <c r="J37" s="61"/>
    </row>
    <row r="38" spans="1:10" ht="37.9" customHeight="1" x14ac:dyDescent="0.25">
      <c r="B38" s="37"/>
      <c r="C38" s="60"/>
      <c r="D38" s="60"/>
      <c r="E38" s="59"/>
      <c r="F38" s="5"/>
      <c r="G38" s="68"/>
      <c r="H38" s="68"/>
      <c r="I38" s="68"/>
      <c r="J38" s="68"/>
    </row>
    <row r="39" spans="1:10" s="2" customFormat="1" ht="30" customHeight="1" x14ac:dyDescent="0.25">
      <c r="A39" s="20"/>
      <c r="B39" s="81" t="s">
        <v>22</v>
      </c>
      <c r="C39" s="82"/>
      <c r="D39" s="82"/>
      <c r="E39" s="82"/>
      <c r="F39" s="34"/>
      <c r="G39" s="81" t="s">
        <v>56</v>
      </c>
      <c r="H39" s="82"/>
      <c r="I39" s="82"/>
      <c r="J39" s="82"/>
    </row>
    <row r="40" spans="1:10" ht="48" customHeight="1" x14ac:dyDescent="0.25">
      <c r="B40" s="36" t="s">
        <v>7</v>
      </c>
      <c r="C40" s="27" t="s">
        <v>42</v>
      </c>
      <c r="D40" s="27" t="s">
        <v>44</v>
      </c>
      <c r="E40" s="28" t="s">
        <v>48</v>
      </c>
      <c r="F40" s="5"/>
      <c r="G40" s="26" t="s">
        <v>7</v>
      </c>
      <c r="H40" s="27" t="s">
        <v>43</v>
      </c>
      <c r="I40" s="27" t="s">
        <v>44</v>
      </c>
      <c r="J40" s="28" t="s">
        <v>48</v>
      </c>
    </row>
    <row r="41" spans="1:10" ht="30" customHeight="1" x14ac:dyDescent="0.25">
      <c r="B41" s="30" t="s">
        <v>26</v>
      </c>
      <c r="C41" s="49"/>
      <c r="D41" s="49"/>
      <c r="E41" s="49">
        <f>Seguro[[#This Row],[Estimado
custo]]-Seguro[[#This Row],[Real 
custo]]</f>
        <v>0</v>
      </c>
      <c r="F41" s="5"/>
      <c r="G41" s="30" t="s">
        <v>57</v>
      </c>
      <c r="H41" s="49"/>
      <c r="I41" s="49"/>
      <c r="J41" s="49">
        <f>Impostos[[#This Row],[Estimado 
custo]]-Impostos[[#This Row],[Real 
custo]]</f>
        <v>0</v>
      </c>
    </row>
    <row r="42" spans="1:10" ht="30" customHeight="1" x14ac:dyDescent="0.25">
      <c r="B42" s="30" t="s">
        <v>27</v>
      </c>
      <c r="C42" s="49"/>
      <c r="D42" s="49"/>
      <c r="E42" s="49">
        <f>Seguro[[#This Row],[Estimado
custo]]-Seguro[[#This Row],[Real 
custo]]</f>
        <v>0</v>
      </c>
      <c r="F42" s="5"/>
      <c r="G42" s="30" t="s">
        <v>58</v>
      </c>
      <c r="H42" s="49"/>
      <c r="I42" s="49"/>
      <c r="J42" s="49">
        <f>Impostos[[#This Row],[Estimado 
custo]]-Impostos[[#This Row],[Real 
custo]]</f>
        <v>0</v>
      </c>
    </row>
    <row r="43" spans="1:10" ht="30" customHeight="1" x14ac:dyDescent="0.25">
      <c r="B43" s="30" t="s">
        <v>28</v>
      </c>
      <c r="C43" s="49"/>
      <c r="D43" s="49"/>
      <c r="E43" s="49">
        <f>Seguro[[#This Row],[Estimado
custo]]-Seguro[[#This Row],[Real 
custo]]</f>
        <v>0</v>
      </c>
      <c r="F43" s="5"/>
      <c r="G43" s="30" t="s">
        <v>59</v>
      </c>
      <c r="H43" s="49"/>
      <c r="I43" s="49"/>
      <c r="J43" s="49">
        <f>Impostos[[#This Row],[Estimado 
custo]]-Impostos[[#This Row],[Real 
custo]]</f>
        <v>0</v>
      </c>
    </row>
    <row r="44" spans="1:10" ht="30" customHeight="1" x14ac:dyDescent="0.25">
      <c r="B44" s="30" t="s">
        <v>17</v>
      </c>
      <c r="C44" s="49"/>
      <c r="D44" s="49"/>
      <c r="E44" s="49">
        <f>Seguro[[#This Row],[Estimado
custo]]-Seguro[[#This Row],[Real 
custo]]</f>
        <v>0</v>
      </c>
      <c r="F44" s="5"/>
      <c r="G44" s="30" t="s">
        <v>17</v>
      </c>
      <c r="H44" s="49"/>
      <c r="I44" s="49"/>
      <c r="J44" s="49">
        <f>Impostos[[#This Row],[Estimado 
custo]]-Impostos[[#This Row],[Real 
custo]]</f>
        <v>0</v>
      </c>
    </row>
    <row r="45" spans="1:10" ht="30" customHeight="1" x14ac:dyDescent="0.25">
      <c r="B45" s="31" t="s">
        <v>18</v>
      </c>
      <c r="C45" s="54"/>
      <c r="D45" s="54"/>
      <c r="E45" s="51">
        <f>SUBTOTAL(109,Seguro[Diferença])</f>
        <v>0</v>
      </c>
      <c r="F45" s="5"/>
      <c r="G45" s="31" t="s">
        <v>18</v>
      </c>
      <c r="H45" s="53"/>
      <c r="I45" s="53"/>
      <c r="J45" s="51">
        <f>SUBTOTAL(109,Impostos[Diferença])</f>
        <v>0</v>
      </c>
    </row>
    <row r="46" spans="1:10" ht="37.9" customHeight="1" x14ac:dyDescent="0.25">
      <c r="B46" s="38"/>
      <c r="C46" s="62"/>
      <c r="D46" s="62"/>
      <c r="E46" s="49"/>
      <c r="F46" s="5"/>
      <c r="G46" s="32"/>
      <c r="H46" s="32"/>
      <c r="I46" s="32"/>
      <c r="J46" s="32"/>
    </row>
    <row r="47" spans="1:10" s="2" customFormat="1" ht="30" customHeight="1" x14ac:dyDescent="0.25">
      <c r="A47" s="20"/>
      <c r="B47" s="79" t="s">
        <v>29</v>
      </c>
      <c r="C47" s="80"/>
      <c r="D47" s="80"/>
      <c r="E47" s="80"/>
      <c r="F47" s="34"/>
      <c r="G47" s="81" t="s">
        <v>60</v>
      </c>
      <c r="H47" s="82"/>
      <c r="I47" s="82"/>
      <c r="J47" s="82"/>
    </row>
    <row r="48" spans="1:10" ht="49.9" customHeight="1" x14ac:dyDescent="0.25">
      <c r="B48" s="39" t="s">
        <v>7</v>
      </c>
      <c r="C48" s="27" t="s">
        <v>43</v>
      </c>
      <c r="D48" s="27" t="s">
        <v>44</v>
      </c>
      <c r="E48" s="28" t="s">
        <v>48</v>
      </c>
      <c r="F48" s="5"/>
      <c r="G48" s="26" t="s">
        <v>7</v>
      </c>
      <c r="H48" s="27" t="s">
        <v>43</v>
      </c>
      <c r="I48" s="27" t="s">
        <v>44</v>
      </c>
      <c r="J48" s="28" t="s">
        <v>48</v>
      </c>
    </row>
    <row r="49" spans="1:10" ht="30" customHeight="1" x14ac:dyDescent="0.25">
      <c r="B49" s="30" t="s">
        <v>30</v>
      </c>
      <c r="C49" s="49"/>
      <c r="D49" s="49"/>
      <c r="E49" s="49">
        <f>Alimentação[[#This Row],[Estimado 
custo]]-Alimentação[[#This Row],[Real 
custo]]</f>
        <v>0</v>
      </c>
      <c r="F49" s="5"/>
      <c r="G49" s="30" t="s">
        <v>61</v>
      </c>
      <c r="H49" s="49"/>
      <c r="I49" s="49"/>
      <c r="J49" s="49">
        <f>Poupança[[#This Row],[Estimado 
custo]]-Poupança[[#This Row],[Real 
custo]]</f>
        <v>0</v>
      </c>
    </row>
    <row r="50" spans="1:10" ht="30" customHeight="1" x14ac:dyDescent="0.25">
      <c r="B50" s="30" t="s">
        <v>31</v>
      </c>
      <c r="C50" s="49"/>
      <c r="D50" s="49"/>
      <c r="E50" s="49">
        <f>Alimentação[[#This Row],[Estimado 
custo]]-Alimentação[[#This Row],[Real 
custo]]</f>
        <v>0</v>
      </c>
      <c r="F50" s="5"/>
      <c r="G50" s="30" t="s">
        <v>62</v>
      </c>
      <c r="H50" s="49"/>
      <c r="I50" s="49"/>
      <c r="J50" s="49">
        <f>Poupança[[#This Row],[Estimado 
custo]]-Poupança[[#This Row],[Real 
custo]]</f>
        <v>0</v>
      </c>
    </row>
    <row r="51" spans="1:10" ht="30" customHeight="1" x14ac:dyDescent="0.25">
      <c r="B51" s="30" t="s">
        <v>17</v>
      </c>
      <c r="C51" s="49"/>
      <c r="D51" s="49"/>
      <c r="E51" s="49">
        <f>Alimentação[[#This Row],[Estimado 
custo]]-Alimentação[[#This Row],[Real 
custo]]</f>
        <v>0</v>
      </c>
      <c r="F51" s="5"/>
      <c r="G51" s="30" t="s">
        <v>17</v>
      </c>
      <c r="H51" s="49"/>
      <c r="I51" s="49"/>
      <c r="J51" s="49">
        <f>Poupança[[#This Row],[Estimado 
custo]]-Poupança[[#This Row],[Real 
custo]]</f>
        <v>0</v>
      </c>
    </row>
    <row r="52" spans="1:10" ht="30" customHeight="1" x14ac:dyDescent="0.25">
      <c r="B52" s="31" t="s">
        <v>18</v>
      </c>
      <c r="C52" s="54"/>
      <c r="D52" s="54"/>
      <c r="E52" s="51">
        <f>SUBTOTAL(109,Alimentação[Diferença])</f>
        <v>0</v>
      </c>
      <c r="F52" s="5"/>
      <c r="G52" s="31" t="s">
        <v>18</v>
      </c>
      <c r="H52" s="53"/>
      <c r="I52" s="53"/>
      <c r="J52" s="51">
        <f>SUBTOTAL(109,Poupança[Diferença])</f>
        <v>0</v>
      </c>
    </row>
    <row r="53" spans="1:10" ht="37.9" customHeight="1" x14ac:dyDescent="0.25">
      <c r="B53" s="40"/>
      <c r="C53" s="61"/>
      <c r="D53" s="61"/>
      <c r="E53" s="61"/>
      <c r="F53" s="5"/>
      <c r="G53" s="41"/>
      <c r="H53" s="63"/>
      <c r="I53" s="63"/>
      <c r="J53" s="63"/>
    </row>
    <row r="54" spans="1:10" s="2" customFormat="1" ht="30" customHeight="1" x14ac:dyDescent="0.25">
      <c r="A54" s="20"/>
      <c r="B54" s="79" t="s">
        <v>32</v>
      </c>
      <c r="C54" s="80"/>
      <c r="D54" s="80"/>
      <c r="E54" s="80"/>
      <c r="F54" s="34"/>
      <c r="G54" s="81" t="s">
        <v>63</v>
      </c>
      <c r="H54" s="82"/>
      <c r="I54" s="82"/>
      <c r="J54" s="82"/>
    </row>
    <row r="55" spans="1:10" ht="48" customHeight="1" x14ac:dyDescent="0.25">
      <c r="B55" s="42" t="s">
        <v>7</v>
      </c>
      <c r="C55" s="27" t="s">
        <v>43</v>
      </c>
      <c r="D55" s="27" t="s">
        <v>44</v>
      </c>
      <c r="E55" s="28" t="s">
        <v>48</v>
      </c>
      <c r="F55" s="5"/>
      <c r="G55" s="36" t="s">
        <v>7</v>
      </c>
      <c r="H55" s="27" t="s">
        <v>43</v>
      </c>
      <c r="I55" s="27" t="s">
        <v>44</v>
      </c>
      <c r="J55" s="28" t="s">
        <v>48</v>
      </c>
    </row>
    <row r="56" spans="1:10" ht="30" customHeight="1" x14ac:dyDescent="0.25">
      <c r="B56" s="30" t="s">
        <v>29</v>
      </c>
      <c r="C56" s="49"/>
      <c r="D56" s="49"/>
      <c r="E56" s="49">
        <f>Animais_de_estimação[[#This Row],[Estimado 
custo]]-Animais_de_estimação[[#This Row],[Real 
custo]]</f>
        <v>0</v>
      </c>
      <c r="F56" s="5"/>
      <c r="G56" s="30" t="s">
        <v>64</v>
      </c>
      <c r="H56" s="49"/>
      <c r="I56" s="49"/>
      <c r="J56" s="49">
        <f>Presentes[[#This Row],[Estimado 
custo]]-Presentes[[#This Row],[Real 
custo]]</f>
        <v>0</v>
      </c>
    </row>
    <row r="57" spans="1:10" ht="30" customHeight="1" x14ac:dyDescent="0.25">
      <c r="B57" s="30" t="s">
        <v>33</v>
      </c>
      <c r="C57" s="49"/>
      <c r="D57" s="49"/>
      <c r="E57" s="49">
        <f>Animais_de_estimação[[#This Row],[Estimado 
custo]]-Animais_de_estimação[[#This Row],[Real 
custo]]</f>
        <v>0</v>
      </c>
      <c r="F57" s="5"/>
      <c r="G57" s="30" t="s">
        <v>65</v>
      </c>
      <c r="H57" s="49"/>
      <c r="I57" s="49"/>
      <c r="J57" s="49">
        <f>Presentes[[#This Row],[Estimado 
custo]]-Presentes[[#This Row],[Real 
custo]]</f>
        <v>0</v>
      </c>
    </row>
    <row r="58" spans="1:10" ht="30" customHeight="1" x14ac:dyDescent="0.25">
      <c r="B58" s="30" t="s">
        <v>34</v>
      </c>
      <c r="C58" s="49"/>
      <c r="D58" s="49"/>
      <c r="E58" s="49">
        <f>Animais_de_estimação[[#This Row],[Estimado 
custo]]-Animais_de_estimação[[#This Row],[Real 
custo]]</f>
        <v>0</v>
      </c>
      <c r="F58" s="5"/>
      <c r="G58" s="30" t="s">
        <v>66</v>
      </c>
      <c r="H58" s="49"/>
      <c r="I58" s="49"/>
      <c r="J58" s="49">
        <f>Presentes[[#This Row],[Estimado 
custo]]-Presentes[[#This Row],[Real 
custo]]</f>
        <v>0</v>
      </c>
    </row>
    <row r="59" spans="1:10" ht="30" customHeight="1" x14ac:dyDescent="0.25">
      <c r="B59" s="30" t="s">
        <v>35</v>
      </c>
      <c r="C59" s="49"/>
      <c r="D59" s="49"/>
      <c r="E59" s="49">
        <f>Animais_de_estimação[[#This Row],[Estimado 
custo]]-Animais_de_estimação[[#This Row],[Real 
custo]]</f>
        <v>0</v>
      </c>
      <c r="F59" s="5"/>
      <c r="G59" s="31" t="s">
        <v>18</v>
      </c>
      <c r="H59" s="54"/>
      <c r="I59" s="54"/>
      <c r="J59" s="51">
        <f>SUBTOTAL(109,Presentes[Diferença])</f>
        <v>0</v>
      </c>
    </row>
    <row r="60" spans="1:10" ht="30" customHeight="1" x14ac:dyDescent="0.25">
      <c r="B60" s="30" t="s">
        <v>17</v>
      </c>
      <c r="C60" s="49"/>
      <c r="D60" s="49"/>
      <c r="E60" s="49">
        <f>Animais_de_estimação[[#This Row],[Estimado 
custo]]-Animais_de_estimação[[#This Row],[Real 
custo]]</f>
        <v>0</v>
      </c>
      <c r="F60" s="5"/>
      <c r="G60" s="33"/>
      <c r="H60" s="60"/>
      <c r="I60" s="60"/>
      <c r="J60" s="59"/>
    </row>
    <row r="61" spans="1:10" ht="30" customHeight="1" x14ac:dyDescent="0.25">
      <c r="B61" s="31" t="s">
        <v>18</v>
      </c>
      <c r="C61" s="55"/>
      <c r="D61" s="55"/>
      <c r="E61" s="55">
        <f>SUBTOTAL(109,Animais_de_estimação[Diferença])</f>
        <v>0</v>
      </c>
      <c r="F61" s="5"/>
      <c r="G61" s="33"/>
      <c r="H61" s="60"/>
      <c r="I61" s="60"/>
      <c r="J61" s="59"/>
    </row>
    <row r="62" spans="1:10" ht="37.9" customHeight="1" x14ac:dyDescent="0.25">
      <c r="B62" s="37"/>
      <c r="C62" s="64"/>
      <c r="D62" s="64"/>
      <c r="E62" s="64"/>
      <c r="F62" s="5"/>
      <c r="G62" s="43"/>
      <c r="H62" s="60"/>
      <c r="I62" s="60"/>
      <c r="J62" s="60"/>
    </row>
    <row r="63" spans="1:10" s="2" customFormat="1" ht="30" customHeight="1" x14ac:dyDescent="0.25">
      <c r="A63" s="20"/>
      <c r="B63" s="88" t="s">
        <v>36</v>
      </c>
      <c r="C63" s="89"/>
      <c r="D63" s="89"/>
      <c r="E63" s="89"/>
      <c r="F63" s="34"/>
      <c r="G63"/>
      <c r="H63"/>
      <c r="I63"/>
      <c r="J63"/>
    </row>
    <row r="64" spans="1:10" ht="48" customHeight="1" x14ac:dyDescent="0.25">
      <c r="B64" s="26" t="s">
        <v>7</v>
      </c>
      <c r="C64" s="27" t="s">
        <v>43</v>
      </c>
      <c r="D64" s="27" t="s">
        <v>44</v>
      </c>
      <c r="E64" s="28" t="s">
        <v>48</v>
      </c>
      <c r="F64" s="5"/>
    </row>
    <row r="65" spans="2:10" ht="30" customHeight="1" x14ac:dyDescent="0.25">
      <c r="B65" s="30" t="s">
        <v>33</v>
      </c>
      <c r="C65" s="49">
        <v>100</v>
      </c>
      <c r="D65" s="49">
        <v>90</v>
      </c>
      <c r="E65" s="49">
        <f>CuidadosPessoais[[#This Row],[Estimado 
custo]]-CuidadosPessoais[[#This Row],[Real 
custo]]</f>
        <v>10</v>
      </c>
      <c r="F65" s="5"/>
    </row>
    <row r="66" spans="2:10" ht="30" customHeight="1" x14ac:dyDescent="0.25">
      <c r="B66" s="30" t="s">
        <v>37</v>
      </c>
      <c r="C66" s="49">
        <v>1000</v>
      </c>
      <c r="D66" s="49">
        <v>500</v>
      </c>
      <c r="E66" s="49">
        <f>CuidadosPessoais[[#This Row],[Estimado 
custo]]-CuidadosPessoais[[#This Row],[Real 
custo]]</f>
        <v>500</v>
      </c>
      <c r="F66" s="5"/>
    </row>
    <row r="67" spans="2:10" ht="30" customHeight="1" x14ac:dyDescent="0.25">
      <c r="B67" s="30" t="s">
        <v>38</v>
      </c>
      <c r="C67" s="49"/>
      <c r="D67" s="49"/>
      <c r="E67" s="49">
        <f>CuidadosPessoais[[#This Row],[Estimado 
custo]]-CuidadosPessoais[[#This Row],[Real 
custo]]</f>
        <v>0</v>
      </c>
      <c r="F67" s="5"/>
      <c r="G67" s="69" t="s">
        <v>67</v>
      </c>
      <c r="H67" s="69"/>
      <c r="I67" s="69"/>
      <c r="J67" s="85">
        <f>SUBTOTAL(109,Moradia[Estimado
custo],Transporte[Estimado 
custo],Seguro[Estimado
custo],Alimentação[Estimado 
custo],Animais_de_estimação[Estimado 
custo],CuidadosPessoais[Estimado 
custo],Entretenimento[Estimado 
custo],Empréstimos[Estimado 
custo],Impostos[Estimado 
custo],Poupança[Estimado 
custo],Presentes[Estimado 
custo])</f>
        <v>2539</v>
      </c>
    </row>
    <row r="68" spans="2:10" ht="30" customHeight="1" x14ac:dyDescent="0.25">
      <c r="B68" s="30" t="s">
        <v>39</v>
      </c>
      <c r="C68" s="49"/>
      <c r="D68" s="49"/>
      <c r="E68" s="49">
        <f>CuidadosPessoais[[#This Row],[Estimado 
custo]]-CuidadosPessoais[[#This Row],[Real 
custo]]</f>
        <v>0</v>
      </c>
      <c r="F68" s="5"/>
      <c r="G68" s="69"/>
      <c r="H68" s="69"/>
      <c r="I68" s="69"/>
      <c r="J68" s="85"/>
    </row>
    <row r="69" spans="2:10" ht="30" customHeight="1" x14ac:dyDescent="0.25">
      <c r="B69" s="30" t="s">
        <v>40</v>
      </c>
      <c r="C69" s="49"/>
      <c r="D69" s="49"/>
      <c r="E69" s="49">
        <f>CuidadosPessoais[[#This Row],[Estimado 
custo]]-CuidadosPessoais[[#This Row],[Real 
custo]]</f>
        <v>0</v>
      </c>
      <c r="F69" s="5"/>
      <c r="G69" s="87" t="s">
        <v>68</v>
      </c>
      <c r="H69" s="87"/>
      <c r="I69" s="87"/>
      <c r="J69" s="86">
        <f>SUBTOTAL(109,Moradia[Real 
custo],Transporte[Real 
custo],Seguro[Real 
custo],Alimentação[Real 
custo],Entretenimento[Real 
custo],CuidadosPessoais[Real 
custo],Entretenimento[Real 
custo],Empréstimos[Real 
custo],Impostos[Real 
custo],Poupança[Real 
custo],Presentes[Real 
custo],Animais_de_estimação[Real 
custo])</f>
        <v>1878.45</v>
      </c>
    </row>
    <row r="70" spans="2:10" ht="30" customHeight="1" x14ac:dyDescent="0.25">
      <c r="B70" s="30" t="s">
        <v>41</v>
      </c>
      <c r="C70" s="49"/>
      <c r="D70" s="49"/>
      <c r="E70" s="49">
        <f>CuidadosPessoais[[#This Row],[Estimado 
custo]]-CuidadosPessoais[[#This Row],[Real 
custo]]</f>
        <v>0</v>
      </c>
      <c r="F70" s="5"/>
      <c r="G70" s="87"/>
      <c r="H70" s="87"/>
      <c r="I70" s="87"/>
      <c r="J70" s="86"/>
    </row>
    <row r="71" spans="2:10" ht="30" customHeight="1" x14ac:dyDescent="0.25">
      <c r="B71" s="30" t="s">
        <v>17</v>
      </c>
      <c r="C71" s="49"/>
      <c r="D71" s="49"/>
      <c r="E71" s="49">
        <f>CuidadosPessoais[[#This Row],[Estimado 
custo]]-CuidadosPessoais[[#This Row],[Real 
custo]]</f>
        <v>0</v>
      </c>
      <c r="F71" s="5"/>
      <c r="G71" s="83" t="s">
        <v>69</v>
      </c>
      <c r="H71" s="83"/>
      <c r="I71" s="83"/>
      <c r="J71" s="84">
        <f>J67-J69</f>
        <v>660.55</v>
      </c>
    </row>
    <row r="72" spans="2:10" ht="30" customHeight="1" x14ac:dyDescent="0.25">
      <c r="B72" s="31" t="s">
        <v>18</v>
      </c>
      <c r="C72" s="54"/>
      <c r="D72" s="54"/>
      <c r="E72" s="51">
        <f>SUBTOTAL(109,CuidadosPessoais[Diferença])</f>
        <v>510</v>
      </c>
      <c r="F72" s="5"/>
      <c r="G72" s="83"/>
      <c r="H72" s="83"/>
      <c r="I72" s="83"/>
      <c r="J72" s="84"/>
    </row>
    <row r="73" spans="2:10" ht="30" customHeight="1" x14ac:dyDescent="0.25">
      <c r="B73" s="18"/>
      <c r="C73" s="18"/>
      <c r="D73" s="18"/>
      <c r="E73" s="18"/>
      <c r="F73" s="5"/>
    </row>
    <row r="74" spans="2:10" ht="30" customHeight="1" x14ac:dyDescent="0.25">
      <c r="F74" s="5"/>
    </row>
    <row r="75" spans="2:10" ht="30" customHeight="1" x14ac:dyDescent="0.25">
      <c r="F75" s="5"/>
    </row>
    <row r="76" spans="2:10" ht="30" customHeight="1" x14ac:dyDescent="0.25">
      <c r="F76" s="5"/>
    </row>
    <row r="77" spans="2:10" ht="24.95" customHeight="1" x14ac:dyDescent="0.25">
      <c r="F77" s="5"/>
    </row>
    <row r="78" spans="2:10" ht="24.95" customHeight="1" x14ac:dyDescent="0.25">
      <c r="F78" s="5"/>
    </row>
    <row r="79" spans="2:10" ht="24.95" customHeight="1" x14ac:dyDescent="0.25">
      <c r="F79" s="5"/>
    </row>
    <row r="80" spans="2:10" ht="24.95" customHeight="1" x14ac:dyDescent="0.25">
      <c r="F80" s="5"/>
    </row>
    <row r="81" spans="6:6" ht="24.95" customHeight="1" x14ac:dyDescent="0.25">
      <c r="F81" s="5"/>
    </row>
  </sheetData>
  <mergeCells count="25">
    <mergeCell ref="G47:J47"/>
    <mergeCell ref="B54:E54"/>
    <mergeCell ref="G54:J54"/>
    <mergeCell ref="B63:E63"/>
    <mergeCell ref="G71:I72"/>
    <mergeCell ref="J71:J72"/>
    <mergeCell ref="J67:J68"/>
    <mergeCell ref="J69:J70"/>
    <mergeCell ref="G69:I70"/>
    <mergeCell ref="B2:H2"/>
    <mergeCell ref="G38:J38"/>
    <mergeCell ref="G67:I68"/>
    <mergeCell ref="E4:G5"/>
    <mergeCell ref="E6:G7"/>
    <mergeCell ref="E8:G9"/>
    <mergeCell ref="B4:C4"/>
    <mergeCell ref="B9:C9"/>
    <mergeCell ref="H4:H5"/>
    <mergeCell ref="H6:H7"/>
    <mergeCell ref="H8:H9"/>
    <mergeCell ref="B28:E28"/>
    <mergeCell ref="B39:E39"/>
    <mergeCell ref="G28:J28"/>
    <mergeCell ref="G39:J39"/>
    <mergeCell ref="B47:E47"/>
  </mergeCells>
  <dataValidations disablePrompts="1" count="12">
    <dataValidation allowBlank="1" showInputMessage="1" showErrorMessage="1" prompt="Crie um Orçamento pessoal mensal nesta planilha. Instruções úteis sobre como usar esta planilha estão nas células desta coluna. Use a seta para baixo para começar." sqref="A1" xr:uid="{535C1FB4-69DA-478A-9C24-451D9BD5B386}"/>
    <dataValidation allowBlank="1" showInputMessage="1" showErrorMessage="1" prompt="O título desta planilha está na célula B2. A próxima instrução está na célula A4." sqref="A2" xr:uid="{B4FABB03-3192-4386-8C0C-14BCEBFC58A9}"/>
    <dataValidation allowBlank="1" showInputMessage="1" showErrorMessage="1" prompt="O rótulo Receita Mensal Prevista está na célula à direita. Insira a Receita 1 na célula C5 e a Receita Adicional em C6 para calcular o Total das receitas mensais em C7. A próxima instrução está na célula A7." sqref="A4" xr:uid="{37ECE25A-D750-4901-9936-FA0425D6DFC1}"/>
    <dataValidation allowBlank="1" showInputMessage="1" showErrorMessage="1" prompt="O Saldo Previsto é calculado automaticamente na célula H4, o Saldo Real em H6 e a Diferença em H8. A próxima instrução está na célula A9." sqref="A7" xr:uid="{30295BAD-27FA-449C-8A78-ECFC2ACE1A2B}"/>
    <dataValidation allowBlank="1" showInputMessage="1" showErrorMessage="1" prompt="O rótulo Receita Mensal Real está na célula à direita. Insira a Receita 1 na célula C10 e a Receita Adicional em C11 para calcular o Total das receitas mensais em C12. A próxima instrução está na célula A15." sqref="A9" xr:uid="{23FC07BB-1058-4403-A6BB-F2E3DAB6391D}"/>
    <dataValidation allowBlank="1" showInputMessage="1" showErrorMessage="1" prompt="Insira os detalhes na tabela Moradia começando pela célula à direita e na tabela Entretenimento começando pela célula G15. A próxima instrução está na célula A29." sqref="A15" xr:uid="{DCC6E90E-6B90-466F-863D-46F7DA3C4296}"/>
    <dataValidation allowBlank="1" showInputMessage="1" showErrorMessage="1" prompt="Insira os detalhes na tabela Transporte, começando na célula à direita e na tabela Empréstimos, começando na célula G29. A próxima instrução está na célula A40." sqref="A29" xr:uid="{AFC8D67D-8805-4E04-8494-156CF7945383}"/>
    <dataValidation allowBlank="1" showInputMessage="1" showErrorMessage="1" prompt="Insira os detalhes na tabela Seguro começando pela célula à direita e na tabela Impostos, começando na célula G40. A próxima instrução está na célula A48." sqref="A40" xr:uid="{34699D58-6783-4DA8-AD00-EB6D5B4F4886}"/>
    <dataValidation allowBlank="1" showInputMessage="1" showErrorMessage="1" prompt="Insira os detalhes na tabela Alimentação, começando na célula à direita e na tabela Poupança, começando na célula G48. A próxima instrução está na célula A55." sqref="A48" xr:uid="{E10C94B7-CAAB-4591-99E4-5A50789CA061}"/>
    <dataValidation allowBlank="1" showInputMessage="1" showErrorMessage="1" prompt="Insira os detalhes na tabela Cuidados Pessoais, começando na célula à direita e na tabela Assessoria Jurídica, começando na célula G64. A próxima instrução está na célula A73." sqref="A64" xr:uid="{4D40684C-D56F-4273-B2CC-5C8947747B1A}"/>
    <dataValidation allowBlank="1" showInputMessage="1" showErrorMessage="1" prompt="O Custo Total Previsto é calculado automaticamente na célula J73, o Custo Total Real em J75 e a Diferença Total em J77." sqref="A73" xr:uid="{7663E59F-1158-4833-8ADA-EE341AD75E0A}"/>
    <dataValidation allowBlank="1" showInputMessage="1" showErrorMessage="1" prompt="Insira os detalhes na tabela Animais de Estimação, começando na célula à direita e na tabela Presentes, começando na célula G54. A próxima instrução está na célula A64." sqref="A55" xr:uid="{2288A180-A788-4190-A6AF-985B4E7FF023}"/>
  </dataValidations>
  <printOptions horizontalCentered="1"/>
  <pageMargins left="0.4" right="0.4" top="0.4" bottom="0.4" header="0.3" footer="0.5"/>
  <pageSetup paperSize="9" scale="48" fitToHeight="0" orientation="portrait" r:id="rId1"/>
  <headerFooter differentFirst="1">
    <oddFooter>Page &amp;P of &amp;N</oddFooter>
  </headerFooter>
  <rowBreaks count="1" manualBreakCount="1">
    <brk id="44" max="16383" man="1"/>
  </rowBreaks>
  <ignoredErrors>
    <ignoredError sqref="J16:J24 E30 J30:J35 J41:J44 E41:E44 E49:E51 J49:J51 J56:J58 E65" emptyCellReference="1"/>
  </ignoredErrors>
  <drawing r:id="rId2"/>
  <tableParts count="1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AC7FD9-EBCF-4CC4-BE1C-34B80F7E835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48771426-2A7A-4B36-9D43-BE26265259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Gráfico</vt:lpstr>
      <vt:lpstr>Orçamento pessoal 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2022-11-06T05:34:26Z</dcterms:created>
  <dcterms:modified xsi:type="dcterms:W3CDTF">2025-01-30T02:17:02Z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